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270" windowWidth="16155" windowHeight="11760" activeTab="0"/>
  </bookViews>
  <sheets>
    <sheet name="Education" sheetId="1" r:id="rId1"/>
  </sheets>
  <definedNames>
    <definedName name="_xlnm.Print_Area" localSheetId="0">'Education'!$A$472:$N$533</definedName>
    <definedName name="Z_B8F87474_5FBF_415E_A158_84E583AD86B5_.wvu.PrintArea" localSheetId="0" hidden="1">'Education'!$A$1:$N$442</definedName>
    <definedName name="Z_C0049D9B_C4AC_48BF_AF13_B80839FEF5D8_.wvu.PrintArea" localSheetId="0" hidden="1">'Education'!$A$1:$N$442</definedName>
  </definedNames>
  <calcPr fullCalcOnLoad="1"/>
</workbook>
</file>

<file path=xl/sharedStrings.xml><?xml version="1.0" encoding="utf-8"?>
<sst xmlns="http://schemas.openxmlformats.org/spreadsheetml/2006/main" count="485" uniqueCount="47">
  <si>
    <t>DO NOT ENTER DATA IN BLUE SHADED AREAS- THE TOTAL IN THESE CELLS ARE DRIVEN FROM OTHER DATA</t>
  </si>
  <si>
    <t>Department of Education and Early Development</t>
  </si>
  <si>
    <t>(base)</t>
  </si>
  <si>
    <t>Baseline Budget Growth 1/</t>
  </si>
  <si>
    <t>(thousands $)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</si>
  <si>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</si>
  <si>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</si>
  <si>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</si>
  <si>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</si>
  <si>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</si>
  <si>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</si>
  <si>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</si>
  <si>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</si>
  <si>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</si>
  <si>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</si>
  <si>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</si>
  <si>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</si>
  <si>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Total Appropriations</t>
  </si>
  <si>
    <t>Do
Not
Modify
Template</t>
  </si>
  <si>
    <t>General Fund</t>
  </si>
  <si>
    <t>GF ALL</t>
  </si>
  <si>
    <t>General Fund Match</t>
  </si>
  <si>
    <t>Federal Funds</t>
  </si>
  <si>
    <t>Other State Funds</t>
  </si>
  <si>
    <t>Operations</t>
  </si>
  <si>
    <t>Formula Programs</t>
  </si>
  <si>
    <t>Formula Detail</t>
  </si>
  <si>
    <t>Foundation Program</t>
  </si>
  <si>
    <t>Pupil Transportation</t>
  </si>
  <si>
    <t>Boarding Home Grants</t>
  </si>
  <si>
    <t>Youth in Detention</t>
  </si>
  <si>
    <t>Special Schools</t>
  </si>
  <si>
    <t>AK Challenge Youth Academy</t>
  </si>
  <si>
    <t>Non-formula Programs</t>
  </si>
  <si>
    <t>Capital</t>
  </si>
  <si>
    <t>1. Baseline wage and benefit increases are handled in the statewide spreadsheet.</t>
  </si>
  <si>
    <t xml:space="preserve">
</t>
  </si>
  <si>
    <t>Gasline Related Budget Growth</t>
  </si>
  <si>
    <t>Initiatives (Except Gasline)</t>
  </si>
  <si>
    <t>Baseline plus Gasline plus Initiatives</t>
  </si>
  <si>
    <t>AK Challenge Youth Acad</t>
  </si>
  <si>
    <t>Baseline plus Initiatives</t>
  </si>
  <si>
    <t>Baseline plus Gasline</t>
  </si>
  <si>
    <r>
      <t xml:space="preserve">Notes for FY09 Baseline Appropriations and department assumptions for FY10 and beyond
$60.0 of FY09 capital "other" funding is not typical and would be more likely a leg add to Commerce.
</t>
    </r>
    <r>
      <rPr>
        <b/>
        <sz val="10"/>
        <rFont val="Arial"/>
        <family val="2"/>
      </rPr>
      <t>Assumptions provided in separate Word document</t>
    </r>
  </si>
  <si>
    <r>
      <t>Notes for FY10 Baseline Appropriations and department assumptions for FY11 and beyond</t>
    </r>
    <r>
      <rPr>
        <b/>
        <u val="single"/>
        <sz val="10"/>
        <color indexed="12"/>
        <rFont val="Arial"/>
        <family val="2"/>
      </rPr>
      <t xml:space="preserve">
</t>
    </r>
  </si>
  <si>
    <r>
      <t>Describe department assumptions for gasline appropriations estimates</t>
    </r>
    <r>
      <rPr>
        <b/>
        <u val="single"/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>No gasline currently planned.</t>
    </r>
  </si>
  <si>
    <r>
      <t>Describe department assumptions for new initiatives (except gasline) appropriations estimates below;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</si>
</sst>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sz val="9.5"/>
      <color indexed="8"/>
      <name val="Arial"/>
      <family val="2"/>
    </font>
    <font>
      <b/>
      <sz val="8.7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8.95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b/>
      <sz val="10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2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16.75"/>
      <color indexed="8"/>
      <name val="Arial"/>
      <family val="2"/>
    </font>
    <font>
      <b/>
      <sz val="11.25"/>
      <color indexed="8"/>
      <name val="Arial"/>
      <family val="2"/>
    </font>
    <font>
      <sz val="12.5"/>
      <color indexed="8"/>
      <name val="Arial"/>
      <family val="2"/>
    </font>
    <font>
      <sz val="10.25"/>
      <color indexed="8"/>
      <name val="Arial"/>
      <family val="2"/>
    </font>
    <font>
      <b/>
      <sz val="16.5"/>
      <color indexed="8"/>
      <name val="Arial"/>
      <family val="2"/>
    </font>
    <font>
      <sz val="12.75"/>
      <color indexed="8"/>
      <name val="Arial"/>
      <family val="2"/>
    </font>
    <font>
      <b/>
      <sz val="12.5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b/>
      <sz val="1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 indent="1"/>
      <protection locked="0"/>
    </xf>
    <xf numFmtId="164" fontId="9" fillId="33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indent="3"/>
      <protection locked="0"/>
    </xf>
    <xf numFmtId="164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 horizontal="left" indent="1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 indent="2"/>
      <protection locked="0"/>
    </xf>
    <xf numFmtId="165" fontId="0" fillId="33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indent="4"/>
      <protection locked="0"/>
    </xf>
    <xf numFmtId="0" fontId="8" fillId="0" borderId="0" xfId="0" applyFont="1" applyFill="1" applyAlignment="1" applyProtection="1">
      <alignment horizontal="left" indent="3"/>
      <protection locked="0"/>
    </xf>
    <xf numFmtId="0" fontId="9" fillId="0" borderId="0" xfId="0" applyFont="1" applyFill="1" applyAlignment="1" applyProtection="1">
      <alignment horizontal="left" indent="5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 horizontal="left" indent="4"/>
      <protection locked="0"/>
    </xf>
    <xf numFmtId="165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 horizontal="left" indent="4"/>
      <protection locked="0"/>
    </xf>
    <xf numFmtId="0" fontId="9" fillId="0" borderId="0" xfId="0" applyFont="1" applyAlignment="1" applyProtection="1">
      <alignment horizontal="left" indent="5"/>
      <protection locked="0"/>
    </xf>
    <xf numFmtId="164" fontId="9" fillId="0" borderId="0" xfId="55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left" indent="4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 indent="3"/>
      <protection locked="0"/>
    </xf>
    <xf numFmtId="164" fontId="9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left" indent="3"/>
      <protection locked="0"/>
    </xf>
    <xf numFmtId="165" fontId="0" fillId="0" borderId="0" xfId="0" applyNumberForma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9" fillId="33" borderId="0" xfId="55" applyNumberFormat="1" applyFont="1" applyFill="1" applyBorder="1" applyProtection="1">
      <alignment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Funds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515"/>
          <c:y val="0.36525"/>
          <c:w val="0.44775"/>
          <c:h val="0.3942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Education!$B$8:$L$8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Education!$B$302:$L$302</c:f>
              <c:numCache/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75"/>
          <c:y val="0.8325"/>
          <c:w val="0.5765"/>
          <c:h val="0.066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975"/>
          <c:y val="0.42025"/>
          <c:w val="0.58925"/>
          <c:h val="0.330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Education!$P$15:$Z$15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Education!$P$309:$Z$309</c:f>
              <c:numCache/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  <c:max val="1500000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75"/>
          <c:y val="0.7815"/>
          <c:w val="0.46075"/>
          <c:h val="0.07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Operations All Funds</a:t>
            </a:r>
          </a:p>
        </c:rich>
      </c:tx>
      <c:layout>
        <c:manualLayout>
          <c:xMode val="factor"/>
          <c:yMode val="factor"/>
          <c:x val="-0.0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25"/>
          <c:w val="0.884"/>
          <c:h val="0.5957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Education!$B$14:$L$14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Education!$B$308:$L$308</c:f>
              <c:numCache/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  <c:max val="1700000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75"/>
          <c:y val="0.76125"/>
          <c:w val="0.58175"/>
          <c:h val="0.060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Operations General Funds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15775"/>
          <c:w val="0.763"/>
          <c:h val="0.6422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Education!$P$15:$Z$15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Education!$P$309:$Z$309</c:f>
              <c:numCache/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1500000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1163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"/>
          <c:y val="0.80575"/>
          <c:w val="0.46625"/>
          <c:h val="0.070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 All Funds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085"/>
          <c:w val="0.84075"/>
          <c:h val="0.54025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Education!$B$69:$L$69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Education!$B$363:$L$363</c:f>
              <c:numCache/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78175"/>
          <c:w val="0.57475"/>
          <c:h val="0.06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 General Funds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15225"/>
          <c:w val="0.788"/>
          <c:h val="0.56"/>
        </c:manualLayout>
      </c:layout>
      <c:lineChart>
        <c:grouping val="standard"/>
        <c:varyColors val="0"/>
        <c:ser>
          <c:idx val="0"/>
          <c:order val="0"/>
          <c:tx>
            <c:v>Baseline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Education!$B$6:$M$6</c:f>
              <c:strCache/>
            </c:strRef>
          </c:cat>
          <c:val>
            <c:numRef>
              <c:f>Education!$P$70:$Z$70</c:f>
              <c:numCache/>
            </c:numRef>
          </c:val>
          <c:smooth val="0"/>
        </c:ser>
        <c:ser>
          <c:idx val="2"/>
          <c:order val="1"/>
          <c:tx>
            <c:v>Baseline+Initiatives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Education!$B$6:$M$6</c:f>
              <c:strCache/>
            </c:strRef>
          </c:cat>
          <c:val>
            <c:numRef>
              <c:f>Education!$P$364:$Z$364</c:f>
              <c:numCache/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171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76475"/>
          <c:w val="0.44225"/>
          <c:h val="0.064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0.107</cdr:y>
    </cdr:from>
    <cdr:to>
      <cdr:x>0.66025</cdr:x>
      <cdr:y>0.22725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504825"/>
          <a:ext cx="31527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0.6905</cdr:x>
      <cdr:y>0.91775</cdr:y>
    </cdr:from>
    <cdr:to>
      <cdr:x>0.778</cdr:x>
      <cdr:y>0.9755</cdr:y>
    </cdr:to>
    <cdr:sp>
      <cdr:nvSpPr>
        <cdr:cNvPr id="2" name="Text Box 2"/>
        <cdr:cNvSpPr txBox="1">
          <a:spLocks noChangeArrowheads="1"/>
        </cdr:cNvSpPr>
      </cdr:nvSpPr>
      <cdr:spPr>
        <a:xfrm>
          <a:off x="3800475" y="439102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0.12575</cdr:y>
    </cdr:from>
    <cdr:to>
      <cdr:x>0.49675</cdr:x>
      <cdr:y>0.262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609600"/>
          <a:ext cx="3752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0.65025</cdr:x>
      <cdr:y>0.876</cdr:y>
    </cdr:from>
    <cdr:to>
      <cdr:x>0.80225</cdr:x>
      <cdr:y>0.94875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5695950" y="4238625"/>
          <a:ext cx="1333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0.12175</cdr:y>
    </cdr:from>
    <cdr:to>
      <cdr:x>0.647</cdr:x>
      <cdr:y>0.241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590550"/>
          <a:ext cx="3190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0.48075</cdr:x>
      <cdr:y>0.86875</cdr:y>
    </cdr:from>
    <cdr:to>
      <cdr:x>0.63275</cdr:x>
      <cdr:y>0.9245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4219575"/>
          <a:ext cx="904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0.14625</cdr:y>
    </cdr:from>
    <cdr:to>
      <cdr:x>0.4965</cdr:x>
      <cdr:y>0.27425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704850"/>
          <a:ext cx="32956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0.59325</cdr:x>
      <cdr:y>0.913</cdr:y>
    </cdr:from>
    <cdr:to>
      <cdr:x>0.81625</cdr:x>
      <cdr:y>0.96725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00575" y="442912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0.1225</cdr:y>
    </cdr:from>
    <cdr:to>
      <cdr:x>0.5685</cdr:x>
      <cdr:y>0.25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571500"/>
          <a:ext cx="2828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0.6515</cdr:x>
      <cdr:y>0.8955</cdr:y>
    </cdr:from>
    <cdr:to>
      <cdr:x>0.8245</cdr:x>
      <cdr:y>0.95175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4238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0.108</cdr:y>
    </cdr:from>
    <cdr:to>
      <cdr:x>0.4035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514350"/>
          <a:ext cx="30765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$ </a:t>
          </a:r>
        </a:p>
      </cdr:txBody>
    </cdr:sp>
  </cdr:relSizeAnchor>
  <cdr:relSizeAnchor xmlns:cdr="http://schemas.openxmlformats.org/drawingml/2006/chartDrawing">
    <cdr:from>
      <cdr:x>0.59825</cdr:x>
      <cdr:y>0.84825</cdr:y>
    </cdr:from>
    <cdr:to>
      <cdr:x>0.77325</cdr:x>
      <cdr:y>0.88275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72075" y="403860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gasline currently planned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441</xdr:row>
      <xdr:rowOff>152400</xdr:rowOff>
    </xdr:from>
    <xdr:to>
      <xdr:col>5</xdr:col>
      <xdr:colOff>390525</xdr:colOff>
      <xdr:row>471</xdr:row>
      <xdr:rowOff>85725</xdr:rowOff>
    </xdr:to>
    <xdr:graphicFrame>
      <xdr:nvGraphicFramePr>
        <xdr:cNvPr id="1" name="Chart 1"/>
        <xdr:cNvGraphicFramePr/>
      </xdr:nvGraphicFramePr>
      <xdr:xfrm>
        <a:off x="9525" y="69751575"/>
        <a:ext cx="5505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441</xdr:row>
      <xdr:rowOff>152400</xdr:rowOff>
    </xdr:from>
    <xdr:to>
      <xdr:col>13</xdr:col>
      <xdr:colOff>1152525</xdr:colOff>
      <xdr:row>471</xdr:row>
      <xdr:rowOff>142875</xdr:rowOff>
    </xdr:to>
    <xdr:graphicFrame>
      <xdr:nvGraphicFramePr>
        <xdr:cNvPr id="2" name="Chart 2"/>
        <xdr:cNvGraphicFramePr/>
      </xdr:nvGraphicFramePr>
      <xdr:xfrm>
        <a:off x="5581650" y="69751575"/>
        <a:ext cx="8772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472</xdr:row>
      <xdr:rowOff>66675</xdr:rowOff>
    </xdr:from>
    <xdr:to>
      <xdr:col>6</xdr:col>
      <xdr:colOff>104775</xdr:colOff>
      <xdr:row>502</xdr:row>
      <xdr:rowOff>66675</xdr:rowOff>
    </xdr:to>
    <xdr:graphicFrame>
      <xdr:nvGraphicFramePr>
        <xdr:cNvPr id="3" name="Chart 3"/>
        <xdr:cNvGraphicFramePr/>
      </xdr:nvGraphicFramePr>
      <xdr:xfrm>
        <a:off x="304800" y="74685525"/>
        <a:ext cx="59340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904875</xdr:colOff>
      <xdr:row>472</xdr:row>
      <xdr:rowOff>114300</xdr:rowOff>
    </xdr:from>
    <xdr:to>
      <xdr:col>13</xdr:col>
      <xdr:colOff>590550</xdr:colOff>
      <xdr:row>502</xdr:row>
      <xdr:rowOff>114300</xdr:rowOff>
    </xdr:to>
    <xdr:graphicFrame>
      <xdr:nvGraphicFramePr>
        <xdr:cNvPr id="4" name="Chart 4"/>
        <xdr:cNvGraphicFramePr/>
      </xdr:nvGraphicFramePr>
      <xdr:xfrm>
        <a:off x="6029325" y="74733150"/>
        <a:ext cx="776287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502</xdr:row>
      <xdr:rowOff>123825</xdr:rowOff>
    </xdr:from>
    <xdr:to>
      <xdr:col>5</xdr:col>
      <xdr:colOff>838200</xdr:colOff>
      <xdr:row>532</xdr:row>
      <xdr:rowOff>0</xdr:rowOff>
    </xdr:to>
    <xdr:graphicFrame>
      <xdr:nvGraphicFramePr>
        <xdr:cNvPr id="5" name="Chart 5"/>
        <xdr:cNvGraphicFramePr/>
      </xdr:nvGraphicFramePr>
      <xdr:xfrm>
        <a:off x="0" y="79600425"/>
        <a:ext cx="596265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504825</xdr:colOff>
      <xdr:row>502</xdr:row>
      <xdr:rowOff>152400</xdr:rowOff>
    </xdr:from>
    <xdr:to>
      <xdr:col>13</xdr:col>
      <xdr:colOff>1076325</xdr:colOff>
      <xdr:row>532</xdr:row>
      <xdr:rowOff>66675</xdr:rowOff>
    </xdr:to>
    <xdr:graphicFrame>
      <xdr:nvGraphicFramePr>
        <xdr:cNvPr id="6" name="Chart 6"/>
        <xdr:cNvGraphicFramePr/>
      </xdr:nvGraphicFramePr>
      <xdr:xfrm>
        <a:off x="5629275" y="79629000"/>
        <a:ext cx="8648700" cy="4772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9"/>
  <sheetViews>
    <sheetView tabSelected="1" zoomScale="75" zoomScaleNormal="75" zoomScaleSheetLayoutView="75" zoomScalePageLayoutView="0" workbookViewId="0" topLeftCell="A4">
      <pane ySplit="1035" topLeftCell="A493" activePane="bottomLeft" state="split"/>
      <selection pane="topLeft" activeCell="O20" sqref="O20"/>
      <selection pane="bottomLeft" activeCell="D213" sqref="D213"/>
    </sheetView>
  </sheetViews>
  <sheetFormatPr defaultColWidth="9.140625" defaultRowHeight="12.75"/>
  <cols>
    <col min="1" max="1" width="35.7109375" style="2" customWidth="1"/>
    <col min="2" max="2" width="13.7109375" style="2" hidden="1" customWidth="1"/>
    <col min="3" max="5" width="13.7109375" style="2" customWidth="1"/>
    <col min="6" max="13" width="15.140625" style="2" bestFit="1" customWidth="1"/>
    <col min="14" max="14" width="19.140625" style="2" customWidth="1"/>
    <col min="15" max="15" width="11.7109375" style="2" bestFit="1" customWidth="1"/>
    <col min="16" max="16" width="10.7109375" style="2" bestFit="1" customWidth="1"/>
    <col min="17" max="17" width="9.140625" style="2" customWidth="1"/>
    <col min="18" max="18" width="10.7109375" style="2" bestFit="1" customWidth="1"/>
    <col min="19" max="19" width="9.7109375" style="2" customWidth="1"/>
    <col min="20" max="21" width="10.7109375" style="2" bestFit="1" customWidth="1"/>
    <col min="22" max="23" width="9.140625" style="2" customWidth="1"/>
    <col min="24" max="24" width="10.7109375" style="2" bestFit="1" customWidth="1"/>
    <col min="25" max="16384" width="9.140625" style="2" customWidth="1"/>
  </cols>
  <sheetData>
    <row r="1" spans="1:14" ht="93" customHeight="1" hidden="1" thickBot="1">
      <c r="A1" s="48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</row>
    <row r="2" ht="12.75" hidden="1">
      <c r="B2" s="3" t="s">
        <v>0</v>
      </c>
    </row>
    <row r="3" spans="1:2" ht="12.75" hidden="1">
      <c r="A3" s="4" t="s">
        <v>1</v>
      </c>
      <c r="B3" s="2" t="s">
        <v>2</v>
      </c>
    </row>
    <row r="4" ht="20.25">
      <c r="A4" s="5" t="s">
        <v>3</v>
      </c>
    </row>
    <row r="5" ht="12.75">
      <c r="A5" s="2" t="s">
        <v>4</v>
      </c>
    </row>
    <row r="6" spans="2:26" ht="15.75"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P6" s="6" t="s">
        <v>5</v>
      </c>
      <c r="Q6" s="6" t="s">
        <v>6</v>
      </c>
      <c r="R6" s="6" t="s">
        <v>7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X6" s="6" t="s">
        <v>13</v>
      </c>
      <c r="Y6" s="6" t="s">
        <v>14</v>
      </c>
      <c r="Z6" s="6" t="s">
        <v>15</v>
      </c>
    </row>
    <row r="7" spans="2:1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15.75">
      <c r="A8" s="8" t="s">
        <v>17</v>
      </c>
      <c r="B8" s="9">
        <f aca="true" t="shared" si="0" ref="B8:M8">SUM(B9:B12)</f>
        <v>0</v>
      </c>
      <c r="C8" s="9">
        <f t="shared" si="0"/>
        <v>1486535.9000000001</v>
      </c>
      <c r="D8" s="9">
        <f t="shared" si="0"/>
        <v>1510085.6</v>
      </c>
      <c r="E8" s="9">
        <f t="shared" si="0"/>
        <v>1593583.5780000002</v>
      </c>
      <c r="F8" s="9">
        <f t="shared" si="0"/>
        <v>1608171.8570000003</v>
      </c>
      <c r="G8" s="9">
        <f t="shared" si="0"/>
        <v>1635638.564</v>
      </c>
      <c r="H8" s="9">
        <f t="shared" si="0"/>
        <v>1663160.0350000001</v>
      </c>
      <c r="I8" s="9">
        <f t="shared" si="0"/>
        <v>1690737.806</v>
      </c>
      <c r="J8" s="9">
        <f t="shared" si="0"/>
        <v>1718498.618</v>
      </c>
      <c r="K8" s="9">
        <f t="shared" si="0"/>
        <v>1746319.01</v>
      </c>
      <c r="L8" s="9">
        <f t="shared" si="0"/>
        <v>1774200.722</v>
      </c>
      <c r="M8" s="9">
        <f t="shared" si="0"/>
        <v>1802145.296</v>
      </c>
      <c r="N8" s="51" t="s">
        <v>18</v>
      </c>
    </row>
    <row r="9" spans="1:27" ht="15">
      <c r="A9" s="10" t="s">
        <v>19</v>
      </c>
      <c r="B9" s="9">
        <f aca="true" t="shared" si="1" ref="B9:M9">B15+B70</f>
        <v>0</v>
      </c>
      <c r="C9" s="9">
        <f t="shared" si="1"/>
        <v>1157025.0000000002</v>
      </c>
      <c r="D9" s="9">
        <f t="shared" si="1"/>
        <v>1196406.4</v>
      </c>
      <c r="E9" s="9">
        <f t="shared" si="1"/>
        <v>1344401.878</v>
      </c>
      <c r="F9" s="9">
        <f t="shared" si="1"/>
        <v>1358984.9570000002</v>
      </c>
      <c r="G9" s="9">
        <f t="shared" si="1"/>
        <v>1386446.264</v>
      </c>
      <c r="H9" s="9">
        <f t="shared" si="1"/>
        <v>1413962.135</v>
      </c>
      <c r="I9" s="9">
        <f t="shared" si="1"/>
        <v>1441534.106</v>
      </c>
      <c r="J9" s="9">
        <f t="shared" si="1"/>
        <v>1469288.818</v>
      </c>
      <c r="K9" s="9">
        <f t="shared" si="1"/>
        <v>1497102.91</v>
      </c>
      <c r="L9" s="9">
        <f t="shared" si="1"/>
        <v>1524978.0219999999</v>
      </c>
      <c r="M9" s="9">
        <f t="shared" si="1"/>
        <v>1552915.796</v>
      </c>
      <c r="N9" s="52"/>
      <c r="O9" s="2" t="s">
        <v>20</v>
      </c>
      <c r="P9" s="11">
        <f aca="true" t="shared" si="2" ref="P9:Z9">+B9+B10</f>
        <v>0</v>
      </c>
      <c r="Q9" s="11">
        <f t="shared" si="2"/>
        <v>1157972.1000000003</v>
      </c>
      <c r="R9" s="11">
        <f t="shared" si="2"/>
        <v>1197353.5</v>
      </c>
      <c r="S9" s="11">
        <f t="shared" si="2"/>
        <v>1345348.9780000001</v>
      </c>
      <c r="T9" s="11">
        <f t="shared" si="2"/>
        <v>1359932.0570000003</v>
      </c>
      <c r="U9" s="11">
        <f t="shared" si="2"/>
        <v>1387393.364</v>
      </c>
      <c r="V9" s="11">
        <f t="shared" si="2"/>
        <v>1414909.235</v>
      </c>
      <c r="W9" s="11">
        <f t="shared" si="2"/>
        <v>1442481.206</v>
      </c>
      <c r="X9" s="11">
        <f t="shared" si="2"/>
        <v>1470235.918</v>
      </c>
      <c r="Y9" s="11">
        <f t="shared" si="2"/>
        <v>1498050.01</v>
      </c>
      <c r="Z9" s="11">
        <f t="shared" si="2"/>
        <v>1525925.122</v>
      </c>
      <c r="AA9" s="11">
        <f>+N9+N10</f>
        <v>0</v>
      </c>
    </row>
    <row r="10" spans="1:14" ht="15">
      <c r="A10" s="10" t="s">
        <v>21</v>
      </c>
      <c r="B10" s="9">
        <f aca="true" t="shared" si="3" ref="B10:M10">B16+B71</f>
        <v>0</v>
      </c>
      <c r="C10" s="9">
        <f t="shared" si="3"/>
        <v>947.1</v>
      </c>
      <c r="D10" s="9">
        <f t="shared" si="3"/>
        <v>947.1</v>
      </c>
      <c r="E10" s="9">
        <f t="shared" si="3"/>
        <v>947.1</v>
      </c>
      <c r="F10" s="9">
        <f t="shared" si="3"/>
        <v>947.1</v>
      </c>
      <c r="G10" s="9">
        <f t="shared" si="3"/>
        <v>947.1</v>
      </c>
      <c r="H10" s="9">
        <f t="shared" si="3"/>
        <v>947.1</v>
      </c>
      <c r="I10" s="9">
        <f t="shared" si="3"/>
        <v>947.1</v>
      </c>
      <c r="J10" s="9">
        <f t="shared" si="3"/>
        <v>947.1</v>
      </c>
      <c r="K10" s="9">
        <f t="shared" si="3"/>
        <v>947.1</v>
      </c>
      <c r="L10" s="9">
        <f t="shared" si="3"/>
        <v>947.1</v>
      </c>
      <c r="M10" s="9">
        <f t="shared" si="3"/>
        <v>947.1</v>
      </c>
      <c r="N10" s="52"/>
    </row>
    <row r="11" spans="1:14" ht="15">
      <c r="A11" s="10" t="s">
        <v>22</v>
      </c>
      <c r="B11" s="9">
        <f aca="true" t="shared" si="4" ref="B11:M11">B17+B72</f>
        <v>0</v>
      </c>
      <c r="C11" s="9">
        <f t="shared" si="4"/>
        <v>293373.6</v>
      </c>
      <c r="D11" s="9">
        <f t="shared" si="4"/>
        <v>279380.3</v>
      </c>
      <c r="E11" s="9">
        <f t="shared" si="4"/>
        <v>215028.5</v>
      </c>
      <c r="F11" s="9">
        <f t="shared" si="4"/>
        <v>215028.5</v>
      </c>
      <c r="G11" s="9">
        <f t="shared" si="4"/>
        <v>215028.5</v>
      </c>
      <c r="H11" s="9">
        <f t="shared" si="4"/>
        <v>215028.5</v>
      </c>
      <c r="I11" s="9">
        <f t="shared" si="4"/>
        <v>215028.5</v>
      </c>
      <c r="J11" s="9">
        <f t="shared" si="4"/>
        <v>215028.5</v>
      </c>
      <c r="K11" s="9">
        <f t="shared" si="4"/>
        <v>215028.5</v>
      </c>
      <c r="L11" s="9">
        <f t="shared" si="4"/>
        <v>215028.5</v>
      </c>
      <c r="M11" s="9">
        <f t="shared" si="4"/>
        <v>215028.5</v>
      </c>
      <c r="N11" s="52"/>
    </row>
    <row r="12" spans="1:14" ht="15">
      <c r="A12" s="10" t="s">
        <v>23</v>
      </c>
      <c r="B12" s="9">
        <f aca="true" t="shared" si="5" ref="B12:M12">B18+B73</f>
        <v>0</v>
      </c>
      <c r="C12" s="9">
        <f t="shared" si="5"/>
        <v>35190.2</v>
      </c>
      <c r="D12" s="9">
        <f t="shared" si="5"/>
        <v>33351.8</v>
      </c>
      <c r="E12" s="9">
        <f t="shared" si="5"/>
        <v>33206.1</v>
      </c>
      <c r="F12" s="9">
        <f t="shared" si="5"/>
        <v>33211.3</v>
      </c>
      <c r="G12" s="9">
        <f t="shared" si="5"/>
        <v>33216.7</v>
      </c>
      <c r="H12" s="9">
        <f t="shared" si="5"/>
        <v>33222.3</v>
      </c>
      <c r="I12" s="9">
        <f t="shared" si="5"/>
        <v>33228.1</v>
      </c>
      <c r="J12" s="9">
        <f t="shared" si="5"/>
        <v>33234.2</v>
      </c>
      <c r="K12" s="9">
        <f t="shared" si="5"/>
        <v>33240.5</v>
      </c>
      <c r="L12" s="9">
        <f t="shared" si="5"/>
        <v>33247.1</v>
      </c>
      <c r="M12" s="9">
        <f t="shared" si="5"/>
        <v>33253.899999999994</v>
      </c>
      <c r="N12" s="52"/>
    </row>
    <row r="13" spans="1:14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2"/>
    </row>
    <row r="14" spans="1:16" ht="15.75">
      <c r="A14" s="14" t="s">
        <v>24</v>
      </c>
      <c r="B14" s="9">
        <f aca="true" t="shared" si="6" ref="B14:M14">SUM(B15:B18)</f>
        <v>0</v>
      </c>
      <c r="C14" s="9">
        <f t="shared" si="6"/>
        <v>1443092.4000000001</v>
      </c>
      <c r="D14" s="9">
        <f t="shared" si="6"/>
        <v>1483614.9000000001</v>
      </c>
      <c r="E14" s="9">
        <f t="shared" si="6"/>
        <v>1438583.5780000002</v>
      </c>
      <c r="F14" s="9">
        <f t="shared" si="6"/>
        <v>1453171.8570000003</v>
      </c>
      <c r="G14" s="9">
        <f t="shared" si="6"/>
        <v>1480638.564</v>
      </c>
      <c r="H14" s="9">
        <f t="shared" si="6"/>
        <v>1508160.0350000001</v>
      </c>
      <c r="I14" s="9">
        <f t="shared" si="6"/>
        <v>1535737.806</v>
      </c>
      <c r="J14" s="9">
        <f t="shared" si="6"/>
        <v>1563498.618</v>
      </c>
      <c r="K14" s="9">
        <f t="shared" si="6"/>
        <v>1591319.01</v>
      </c>
      <c r="L14" s="9">
        <f t="shared" si="6"/>
        <v>1619200.722</v>
      </c>
      <c r="M14" s="9">
        <f t="shared" si="6"/>
        <v>1647145.296</v>
      </c>
      <c r="N14" s="52"/>
      <c r="O14" s="15"/>
      <c r="P14" s="16"/>
    </row>
    <row r="15" spans="1:26" ht="15">
      <c r="A15" s="17" t="s">
        <v>19</v>
      </c>
      <c r="B15" s="9">
        <f aca="true" t="shared" si="7" ref="B15:M15">B21+B64</f>
        <v>0</v>
      </c>
      <c r="C15" s="9">
        <f t="shared" si="7"/>
        <v>1113581.5000000002</v>
      </c>
      <c r="D15" s="9">
        <f t="shared" si="7"/>
        <v>1169935.7</v>
      </c>
      <c r="E15" s="9">
        <f t="shared" si="7"/>
        <v>1189401.878</v>
      </c>
      <c r="F15" s="9">
        <f t="shared" si="7"/>
        <v>1203984.9570000002</v>
      </c>
      <c r="G15" s="9">
        <f t="shared" si="7"/>
        <v>1231446.264</v>
      </c>
      <c r="H15" s="9">
        <f t="shared" si="7"/>
        <v>1258962.135</v>
      </c>
      <c r="I15" s="9">
        <f t="shared" si="7"/>
        <v>1286534.106</v>
      </c>
      <c r="J15" s="9">
        <f t="shared" si="7"/>
        <v>1314288.818</v>
      </c>
      <c r="K15" s="9">
        <f t="shared" si="7"/>
        <v>1342102.91</v>
      </c>
      <c r="L15" s="9">
        <f t="shared" si="7"/>
        <v>1369978.0219999999</v>
      </c>
      <c r="M15" s="9">
        <f t="shared" si="7"/>
        <v>1397915.796</v>
      </c>
      <c r="N15" s="52"/>
      <c r="O15" s="2" t="s">
        <v>20</v>
      </c>
      <c r="P15" s="11">
        <f aca="true" t="shared" si="8" ref="P15:Z15">+B15+B16</f>
        <v>0</v>
      </c>
      <c r="Q15" s="11">
        <f t="shared" si="8"/>
        <v>1114528.6000000003</v>
      </c>
      <c r="R15" s="11">
        <f t="shared" si="8"/>
        <v>1170882.8</v>
      </c>
      <c r="S15" s="11">
        <f t="shared" si="8"/>
        <v>1190348.9780000001</v>
      </c>
      <c r="T15" s="11">
        <f t="shared" si="8"/>
        <v>1204932.0570000003</v>
      </c>
      <c r="U15" s="11">
        <f t="shared" si="8"/>
        <v>1232393.364</v>
      </c>
      <c r="V15" s="11">
        <f t="shared" si="8"/>
        <v>1259909.235</v>
      </c>
      <c r="W15" s="11">
        <f t="shared" si="8"/>
        <v>1287481.206</v>
      </c>
      <c r="X15" s="11">
        <f t="shared" si="8"/>
        <v>1315235.918</v>
      </c>
      <c r="Y15" s="11">
        <f t="shared" si="8"/>
        <v>1343050.01</v>
      </c>
      <c r="Z15" s="11">
        <f t="shared" si="8"/>
        <v>1370925.122</v>
      </c>
    </row>
    <row r="16" spans="1:16" ht="15">
      <c r="A16" s="17" t="s">
        <v>21</v>
      </c>
      <c r="B16" s="9">
        <f aca="true" t="shared" si="9" ref="B16:M16">B22+B65</f>
        <v>0</v>
      </c>
      <c r="C16" s="9">
        <f t="shared" si="9"/>
        <v>947.1</v>
      </c>
      <c r="D16" s="9">
        <f t="shared" si="9"/>
        <v>947.1</v>
      </c>
      <c r="E16" s="9">
        <f t="shared" si="9"/>
        <v>947.1</v>
      </c>
      <c r="F16" s="9">
        <f t="shared" si="9"/>
        <v>947.1</v>
      </c>
      <c r="G16" s="9">
        <f t="shared" si="9"/>
        <v>947.1</v>
      </c>
      <c r="H16" s="9">
        <f t="shared" si="9"/>
        <v>947.1</v>
      </c>
      <c r="I16" s="9">
        <f t="shared" si="9"/>
        <v>947.1</v>
      </c>
      <c r="J16" s="9">
        <f t="shared" si="9"/>
        <v>947.1</v>
      </c>
      <c r="K16" s="9">
        <f t="shared" si="9"/>
        <v>947.1</v>
      </c>
      <c r="L16" s="9">
        <f t="shared" si="9"/>
        <v>947.1</v>
      </c>
      <c r="M16" s="9">
        <f t="shared" si="9"/>
        <v>947.1</v>
      </c>
      <c r="N16" s="52"/>
      <c r="O16" s="15"/>
      <c r="P16" s="16"/>
    </row>
    <row r="17" spans="1:16" ht="15">
      <c r="A17" s="17" t="s">
        <v>22</v>
      </c>
      <c r="B17" s="9">
        <f aca="true" t="shared" si="10" ref="B17:M17">B23+B66</f>
        <v>0</v>
      </c>
      <c r="C17" s="9">
        <f t="shared" si="10"/>
        <v>293373.6</v>
      </c>
      <c r="D17" s="9">
        <f t="shared" si="10"/>
        <v>279380.3</v>
      </c>
      <c r="E17" s="9">
        <f t="shared" si="10"/>
        <v>215028.5</v>
      </c>
      <c r="F17" s="9">
        <f t="shared" si="10"/>
        <v>215028.5</v>
      </c>
      <c r="G17" s="9">
        <f t="shared" si="10"/>
        <v>215028.5</v>
      </c>
      <c r="H17" s="9">
        <f t="shared" si="10"/>
        <v>215028.5</v>
      </c>
      <c r="I17" s="9">
        <f t="shared" si="10"/>
        <v>215028.5</v>
      </c>
      <c r="J17" s="9">
        <f t="shared" si="10"/>
        <v>215028.5</v>
      </c>
      <c r="K17" s="9">
        <f t="shared" si="10"/>
        <v>215028.5</v>
      </c>
      <c r="L17" s="9">
        <f t="shared" si="10"/>
        <v>215028.5</v>
      </c>
      <c r="M17" s="9">
        <f t="shared" si="10"/>
        <v>215028.5</v>
      </c>
      <c r="N17" s="52"/>
      <c r="O17" s="15"/>
      <c r="P17" s="16"/>
    </row>
    <row r="18" spans="1:16" ht="15">
      <c r="A18" s="17" t="s">
        <v>23</v>
      </c>
      <c r="B18" s="9">
        <f aca="true" t="shared" si="11" ref="B18:M18">B24+B67</f>
        <v>0</v>
      </c>
      <c r="C18" s="9">
        <f t="shared" si="11"/>
        <v>35190.2</v>
      </c>
      <c r="D18" s="9">
        <f t="shared" si="11"/>
        <v>33351.8</v>
      </c>
      <c r="E18" s="9">
        <f t="shared" si="11"/>
        <v>33206.1</v>
      </c>
      <c r="F18" s="9">
        <f t="shared" si="11"/>
        <v>33211.3</v>
      </c>
      <c r="G18" s="9">
        <f t="shared" si="11"/>
        <v>33216.7</v>
      </c>
      <c r="H18" s="9">
        <f t="shared" si="11"/>
        <v>33222.3</v>
      </c>
      <c r="I18" s="9">
        <f t="shared" si="11"/>
        <v>33228.1</v>
      </c>
      <c r="J18" s="9">
        <f t="shared" si="11"/>
        <v>33234.2</v>
      </c>
      <c r="K18" s="9">
        <f t="shared" si="11"/>
        <v>33240.5</v>
      </c>
      <c r="L18" s="9">
        <f t="shared" si="11"/>
        <v>33247.1</v>
      </c>
      <c r="M18" s="9">
        <f t="shared" si="11"/>
        <v>33253.899999999994</v>
      </c>
      <c r="N18" s="52"/>
      <c r="O18" s="15"/>
      <c r="P18" s="16"/>
    </row>
    <row r="19" spans="1:14" ht="15.7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2"/>
    </row>
    <row r="20" spans="1:14" ht="15.75">
      <c r="A20" s="18" t="s">
        <v>25</v>
      </c>
      <c r="B20" s="9">
        <f aca="true" t="shared" si="12" ref="B20:M20">SUM(B21:B24)</f>
        <v>0</v>
      </c>
      <c r="C20" s="9">
        <f t="shared" si="12"/>
        <v>1106797.4000000001</v>
      </c>
      <c r="D20" s="9">
        <f t="shared" si="12"/>
        <v>1160398.2</v>
      </c>
      <c r="E20" s="9">
        <f t="shared" si="12"/>
        <v>1175279.778</v>
      </c>
      <c r="F20" s="9">
        <f t="shared" si="12"/>
        <v>1189408.6570000001</v>
      </c>
      <c r="G20" s="9">
        <f t="shared" si="12"/>
        <v>1216412.1639999999</v>
      </c>
      <c r="H20" s="9">
        <f t="shared" si="12"/>
        <v>1243466.635</v>
      </c>
      <c r="I20" s="9">
        <f t="shared" si="12"/>
        <v>1270573.406</v>
      </c>
      <c r="J20" s="9">
        <f t="shared" si="12"/>
        <v>1297734.018</v>
      </c>
      <c r="K20" s="9">
        <f t="shared" si="12"/>
        <v>1324949.91</v>
      </c>
      <c r="L20" s="9">
        <f t="shared" si="12"/>
        <v>1352222.622</v>
      </c>
      <c r="M20" s="9">
        <f t="shared" si="12"/>
        <v>1379553.696</v>
      </c>
      <c r="N20" s="52"/>
    </row>
    <row r="21" spans="1:14" ht="15">
      <c r="A21" s="19" t="s">
        <v>19</v>
      </c>
      <c r="B21" s="20">
        <f aca="true" t="shared" si="13" ref="B21:M21">B28+B34+B40+B46+B52+B58</f>
        <v>0</v>
      </c>
      <c r="C21" s="20">
        <f t="shared" si="13"/>
        <v>1073069.4000000001</v>
      </c>
      <c r="D21" s="20">
        <f t="shared" si="13"/>
        <v>1128907.2</v>
      </c>
      <c r="E21" s="20">
        <f t="shared" si="13"/>
        <v>1143788.778</v>
      </c>
      <c r="F21" s="20">
        <f t="shared" si="13"/>
        <v>1157917.6570000001</v>
      </c>
      <c r="G21" s="20">
        <f t="shared" si="13"/>
        <v>1184921.1639999999</v>
      </c>
      <c r="H21" s="20">
        <f t="shared" si="13"/>
        <v>1211975.635</v>
      </c>
      <c r="I21" s="20">
        <f t="shared" si="13"/>
        <v>1239082.406</v>
      </c>
      <c r="J21" s="20">
        <f t="shared" si="13"/>
        <v>1266243.018</v>
      </c>
      <c r="K21" s="20">
        <f t="shared" si="13"/>
        <v>1293458.91</v>
      </c>
      <c r="L21" s="20">
        <f t="shared" si="13"/>
        <v>1320731.622</v>
      </c>
      <c r="M21" s="20">
        <f t="shared" si="13"/>
        <v>1348062.696</v>
      </c>
      <c r="N21" s="52"/>
    </row>
    <row r="22" spans="1:14" ht="15">
      <c r="A22" s="19" t="s">
        <v>21</v>
      </c>
      <c r="B22" s="20">
        <f aca="true" t="shared" si="14" ref="B22:M22">B29+B35+B41+B47+B53+B59</f>
        <v>0</v>
      </c>
      <c r="C22" s="20">
        <f t="shared" si="14"/>
        <v>0</v>
      </c>
      <c r="D22" s="20">
        <f t="shared" si="14"/>
        <v>0</v>
      </c>
      <c r="E22" s="20">
        <f t="shared" si="14"/>
        <v>0</v>
      </c>
      <c r="F22" s="20">
        <f t="shared" si="14"/>
        <v>0</v>
      </c>
      <c r="G22" s="20">
        <f t="shared" si="14"/>
        <v>0</v>
      </c>
      <c r="H22" s="20">
        <f t="shared" si="14"/>
        <v>0</v>
      </c>
      <c r="I22" s="20">
        <f t="shared" si="14"/>
        <v>0</v>
      </c>
      <c r="J22" s="20">
        <f t="shared" si="14"/>
        <v>0</v>
      </c>
      <c r="K22" s="20">
        <f t="shared" si="14"/>
        <v>0</v>
      </c>
      <c r="L22" s="20">
        <f t="shared" si="14"/>
        <v>0</v>
      </c>
      <c r="M22" s="20">
        <f t="shared" si="14"/>
        <v>0</v>
      </c>
      <c r="N22" s="52"/>
    </row>
    <row r="23" spans="1:14" ht="15">
      <c r="A23" s="19" t="s">
        <v>22</v>
      </c>
      <c r="B23" s="20">
        <f aca="true" t="shared" si="15" ref="B23:M23">B30+B36+B42+B48+B54+B60</f>
        <v>0</v>
      </c>
      <c r="C23" s="20">
        <f t="shared" si="15"/>
        <v>20791</v>
      </c>
      <c r="D23" s="20">
        <f t="shared" si="15"/>
        <v>20791</v>
      </c>
      <c r="E23" s="20">
        <f t="shared" si="15"/>
        <v>20791</v>
      </c>
      <c r="F23" s="20">
        <f t="shared" si="15"/>
        <v>20791</v>
      </c>
      <c r="G23" s="20">
        <f t="shared" si="15"/>
        <v>20791</v>
      </c>
      <c r="H23" s="20">
        <f t="shared" si="15"/>
        <v>20791</v>
      </c>
      <c r="I23" s="20">
        <f t="shared" si="15"/>
        <v>20791</v>
      </c>
      <c r="J23" s="20">
        <f t="shared" si="15"/>
        <v>20791</v>
      </c>
      <c r="K23" s="20">
        <f t="shared" si="15"/>
        <v>20791</v>
      </c>
      <c r="L23" s="20">
        <f t="shared" si="15"/>
        <v>20791</v>
      </c>
      <c r="M23" s="20">
        <f t="shared" si="15"/>
        <v>20791</v>
      </c>
      <c r="N23" s="52"/>
    </row>
    <row r="24" spans="1:14" ht="15">
      <c r="A24" s="19" t="s">
        <v>23</v>
      </c>
      <c r="B24" s="20">
        <f aca="true" t="shared" si="16" ref="B24:M24">B31+B37+B43+B49+B55+B61</f>
        <v>0</v>
      </c>
      <c r="C24" s="20">
        <f t="shared" si="16"/>
        <v>12937</v>
      </c>
      <c r="D24" s="20">
        <f t="shared" si="16"/>
        <v>10700</v>
      </c>
      <c r="E24" s="20">
        <f t="shared" si="16"/>
        <v>10700</v>
      </c>
      <c r="F24" s="20">
        <f t="shared" si="16"/>
        <v>10700</v>
      </c>
      <c r="G24" s="20">
        <f t="shared" si="16"/>
        <v>10700</v>
      </c>
      <c r="H24" s="20">
        <f t="shared" si="16"/>
        <v>10700</v>
      </c>
      <c r="I24" s="20">
        <f t="shared" si="16"/>
        <v>10700</v>
      </c>
      <c r="J24" s="20">
        <f t="shared" si="16"/>
        <v>10700</v>
      </c>
      <c r="K24" s="20">
        <f t="shared" si="16"/>
        <v>10700</v>
      </c>
      <c r="L24" s="20">
        <f t="shared" si="16"/>
        <v>10700</v>
      </c>
      <c r="M24" s="20">
        <f t="shared" si="16"/>
        <v>10700</v>
      </c>
      <c r="N24" s="52"/>
    </row>
    <row r="25" spans="1:14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52"/>
    </row>
    <row r="26" spans="1:14" ht="15">
      <c r="A26" s="23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52"/>
    </row>
    <row r="27" spans="1:14" ht="15">
      <c r="A27" s="25" t="s">
        <v>27</v>
      </c>
      <c r="B27" s="9">
        <f aca="true" t="shared" si="17" ref="B27:M27">SUM(B28:B31)</f>
        <v>0</v>
      </c>
      <c r="C27" s="9">
        <f t="shared" si="17"/>
        <v>1033300.3</v>
      </c>
      <c r="D27" s="9">
        <f t="shared" si="17"/>
        <v>1084638.4</v>
      </c>
      <c r="E27" s="9">
        <f t="shared" si="17"/>
        <v>1097539.4</v>
      </c>
      <c r="F27" s="9">
        <f t="shared" si="17"/>
        <v>1109614.4</v>
      </c>
      <c r="G27" s="9">
        <f t="shared" si="17"/>
        <v>1134614.4</v>
      </c>
      <c r="H27" s="9">
        <f t="shared" si="17"/>
        <v>1159614.4</v>
      </c>
      <c r="I27" s="9">
        <f t="shared" si="17"/>
        <v>1184614.4</v>
      </c>
      <c r="J27" s="9">
        <f t="shared" si="17"/>
        <v>1209614.4</v>
      </c>
      <c r="K27" s="9">
        <f t="shared" si="17"/>
        <v>1234614.4</v>
      </c>
      <c r="L27" s="9">
        <f t="shared" si="17"/>
        <v>1259614.4</v>
      </c>
      <c r="M27" s="9">
        <f t="shared" si="17"/>
        <v>1284614.4</v>
      </c>
      <c r="N27" s="52"/>
    </row>
    <row r="28" spans="1:14" ht="15">
      <c r="A28" s="26" t="s">
        <v>19</v>
      </c>
      <c r="B28" s="27">
        <v>0</v>
      </c>
      <c r="C28" s="27">
        <v>999572.3</v>
      </c>
      <c r="D28" s="27">
        <v>1053147.4</v>
      </c>
      <c r="E28" s="27">
        <f>1053147.4+12901</f>
        <v>1066048.4</v>
      </c>
      <c r="F28" s="27">
        <f>1066048.4+12075</f>
        <v>1078123.4</v>
      </c>
      <c r="G28" s="27">
        <f>1078123.4+25000</f>
        <v>1103123.4</v>
      </c>
      <c r="H28" s="27">
        <f>1103123.4+25000</f>
        <v>1128123.4</v>
      </c>
      <c r="I28" s="27">
        <f>1128123.4+25000</f>
        <v>1153123.4</v>
      </c>
      <c r="J28" s="27">
        <f>1153123.4+25000</f>
        <v>1178123.4</v>
      </c>
      <c r="K28" s="27">
        <f>1178123.4+25000</f>
        <v>1203123.4</v>
      </c>
      <c r="L28" s="27">
        <f>1203123.4+25000</f>
        <v>1228123.4</v>
      </c>
      <c r="M28" s="27">
        <f>1228123.4+25000</f>
        <v>1253123.4</v>
      </c>
      <c r="N28" s="52"/>
    </row>
    <row r="29" spans="1:14" ht="15">
      <c r="A29" s="26" t="s">
        <v>21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52"/>
    </row>
    <row r="30" spans="1:14" ht="15">
      <c r="A30" s="26" t="s">
        <v>22</v>
      </c>
      <c r="B30" s="27">
        <v>0</v>
      </c>
      <c r="C30" s="27">
        <v>20791</v>
      </c>
      <c r="D30" s="27">
        <v>20791</v>
      </c>
      <c r="E30" s="27">
        <v>20791</v>
      </c>
      <c r="F30" s="27">
        <v>20791</v>
      </c>
      <c r="G30" s="27">
        <v>20791</v>
      </c>
      <c r="H30" s="27">
        <v>20791</v>
      </c>
      <c r="I30" s="27">
        <v>20791</v>
      </c>
      <c r="J30" s="27">
        <v>20791</v>
      </c>
      <c r="K30" s="27">
        <v>20791</v>
      </c>
      <c r="L30" s="27">
        <v>20791</v>
      </c>
      <c r="M30" s="27">
        <v>20791</v>
      </c>
      <c r="N30" s="52"/>
    </row>
    <row r="31" spans="1:14" ht="15">
      <c r="A31" s="26" t="s">
        <v>23</v>
      </c>
      <c r="B31" s="27">
        <v>0</v>
      </c>
      <c r="C31" s="27">
        <v>12937</v>
      </c>
      <c r="D31" s="27">
        <v>10700</v>
      </c>
      <c r="E31" s="27">
        <v>10700</v>
      </c>
      <c r="F31" s="27">
        <v>10700</v>
      </c>
      <c r="G31" s="27">
        <v>10700</v>
      </c>
      <c r="H31" s="27">
        <v>10700</v>
      </c>
      <c r="I31" s="27">
        <v>10700</v>
      </c>
      <c r="J31" s="27">
        <v>10700</v>
      </c>
      <c r="K31" s="27">
        <v>10700</v>
      </c>
      <c r="L31" s="27">
        <v>10700</v>
      </c>
      <c r="M31" s="27">
        <v>10700</v>
      </c>
      <c r="N31" s="52"/>
    </row>
    <row r="32" spans="1:14" ht="15">
      <c r="A32" s="2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2"/>
    </row>
    <row r="33" spans="1:14" ht="15">
      <c r="A33" s="25" t="s">
        <v>28</v>
      </c>
      <c r="B33" s="9">
        <f aca="true" t="shared" si="18" ref="B33:M33">SUM(B34:B37)</f>
        <v>0</v>
      </c>
      <c r="C33" s="9">
        <f t="shared" si="18"/>
        <v>61149.7</v>
      </c>
      <c r="D33" s="9">
        <f t="shared" si="18"/>
        <v>63839.2</v>
      </c>
      <c r="E33" s="9">
        <f t="shared" si="18"/>
        <v>65594.77799999999</v>
      </c>
      <c r="F33" s="9">
        <f t="shared" si="18"/>
        <v>67398.657</v>
      </c>
      <c r="G33" s="9">
        <f t="shared" si="18"/>
        <v>69252.16399999999</v>
      </c>
      <c r="H33" s="9">
        <f t="shared" si="18"/>
        <v>71156.635</v>
      </c>
      <c r="I33" s="9">
        <f t="shared" si="18"/>
        <v>73113.406</v>
      </c>
      <c r="J33" s="9">
        <f t="shared" si="18"/>
        <v>75124.018</v>
      </c>
      <c r="K33" s="9">
        <f t="shared" si="18"/>
        <v>77189.91</v>
      </c>
      <c r="L33" s="9">
        <f t="shared" si="18"/>
        <v>79312.62199999999</v>
      </c>
      <c r="M33" s="9">
        <f t="shared" si="18"/>
        <v>81493.69600000001</v>
      </c>
      <c r="N33" s="52"/>
    </row>
    <row r="34" spans="1:14" ht="15">
      <c r="A34" s="26" t="s">
        <v>19</v>
      </c>
      <c r="B34" s="27">
        <v>0</v>
      </c>
      <c r="C34" s="27">
        <v>61149.7</v>
      </c>
      <c r="D34" s="27">
        <v>63839.2</v>
      </c>
      <c r="E34" s="27">
        <f>63839.2+1755.578</f>
        <v>65594.77799999999</v>
      </c>
      <c r="F34" s="27">
        <f>65594.8+1803.857</f>
        <v>67398.657</v>
      </c>
      <c r="G34" s="27">
        <f>67398.7+1853.464</f>
        <v>69252.16399999999</v>
      </c>
      <c r="H34" s="27">
        <f>69252.2+1904.435</f>
        <v>71156.635</v>
      </c>
      <c r="I34" s="27">
        <f>71156.6+1956.806</f>
        <v>73113.406</v>
      </c>
      <c r="J34" s="27">
        <f>73113.4+2010.618</f>
        <v>75124.018</v>
      </c>
      <c r="K34" s="27">
        <f>75124+2065.91</f>
        <v>77189.91</v>
      </c>
      <c r="L34" s="27">
        <f>77189.9+2122.722</f>
        <v>79312.62199999999</v>
      </c>
      <c r="M34" s="27">
        <f>79312.6+2181.096</f>
        <v>81493.69600000001</v>
      </c>
      <c r="N34" s="52"/>
    </row>
    <row r="35" spans="1:14" ht="15">
      <c r="A35" s="26" t="s">
        <v>21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52"/>
    </row>
    <row r="36" spans="1:14" ht="15">
      <c r="A36" s="26" t="s">
        <v>22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52"/>
    </row>
    <row r="37" spans="1:15" ht="15">
      <c r="A37" s="26" t="s">
        <v>23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9"/>
      <c r="O37" s="29"/>
    </row>
    <row r="38" spans="1:15" ht="15">
      <c r="A38" s="2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9"/>
      <c r="O38" s="29"/>
    </row>
    <row r="39" spans="1:15" ht="15">
      <c r="A39" s="25" t="s">
        <v>29</v>
      </c>
      <c r="B39" s="9">
        <f aca="true" t="shared" si="19" ref="B39:M39">SUM(B40:B43)</f>
        <v>0</v>
      </c>
      <c r="C39" s="9">
        <f t="shared" si="19"/>
        <v>1690.8</v>
      </c>
      <c r="D39" s="9">
        <f t="shared" si="19"/>
        <v>1690.8</v>
      </c>
      <c r="E39" s="9">
        <f t="shared" si="19"/>
        <v>1690.8</v>
      </c>
      <c r="F39" s="9">
        <f t="shared" si="19"/>
        <v>1690.8</v>
      </c>
      <c r="G39" s="9">
        <f t="shared" si="19"/>
        <v>1690.8</v>
      </c>
      <c r="H39" s="9">
        <f t="shared" si="19"/>
        <v>1690.8</v>
      </c>
      <c r="I39" s="9">
        <f t="shared" si="19"/>
        <v>1690.8</v>
      </c>
      <c r="J39" s="9">
        <f t="shared" si="19"/>
        <v>1690.8</v>
      </c>
      <c r="K39" s="9">
        <f t="shared" si="19"/>
        <v>1690.8</v>
      </c>
      <c r="L39" s="9">
        <f t="shared" si="19"/>
        <v>1690.8</v>
      </c>
      <c r="M39" s="9">
        <f t="shared" si="19"/>
        <v>1690.8</v>
      </c>
      <c r="N39" s="29"/>
      <c r="O39" s="29"/>
    </row>
    <row r="40" spans="1:15" ht="15">
      <c r="A40" s="26" t="s">
        <v>19</v>
      </c>
      <c r="B40" s="27">
        <v>0</v>
      </c>
      <c r="C40" s="27">
        <v>1690.8</v>
      </c>
      <c r="D40" s="27">
        <v>1690.8</v>
      </c>
      <c r="E40" s="27">
        <v>1690.8</v>
      </c>
      <c r="F40" s="27">
        <v>1690.8</v>
      </c>
      <c r="G40" s="27">
        <v>1690.8</v>
      </c>
      <c r="H40" s="27">
        <v>1690.8</v>
      </c>
      <c r="I40" s="27">
        <v>1690.8</v>
      </c>
      <c r="J40" s="27">
        <v>1690.8</v>
      </c>
      <c r="K40" s="27">
        <v>1690.8</v>
      </c>
      <c r="L40" s="27">
        <v>1690.8</v>
      </c>
      <c r="M40" s="27">
        <v>1690.8</v>
      </c>
      <c r="N40" s="29"/>
      <c r="O40" s="29"/>
    </row>
    <row r="41" spans="1:15" ht="15">
      <c r="A41" s="26" t="s">
        <v>21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9"/>
      <c r="O41" s="29"/>
    </row>
    <row r="42" spans="1:15" ht="15">
      <c r="A42" s="26" t="s">
        <v>22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9"/>
      <c r="O42" s="29"/>
    </row>
    <row r="43" spans="1:15" ht="15">
      <c r="A43" s="26" t="s">
        <v>23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9"/>
      <c r="O43" s="29"/>
    </row>
    <row r="44" spans="1:15" ht="15">
      <c r="A44" s="2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9"/>
      <c r="O44" s="29"/>
    </row>
    <row r="45" spans="1:15" ht="15">
      <c r="A45" s="25" t="s">
        <v>30</v>
      </c>
      <c r="B45" s="9">
        <f aca="true" t="shared" si="20" ref="B45:M45">SUM(B46:B49)</f>
        <v>0</v>
      </c>
      <c r="C45" s="9">
        <f t="shared" si="20"/>
        <v>1100</v>
      </c>
      <c r="D45" s="9">
        <f t="shared" si="20"/>
        <v>1100</v>
      </c>
      <c r="E45" s="9">
        <f t="shared" si="20"/>
        <v>1100</v>
      </c>
      <c r="F45" s="9">
        <f t="shared" si="20"/>
        <v>1100</v>
      </c>
      <c r="G45" s="9">
        <f t="shared" si="20"/>
        <v>1100</v>
      </c>
      <c r="H45" s="9">
        <f t="shared" si="20"/>
        <v>1100</v>
      </c>
      <c r="I45" s="9">
        <f t="shared" si="20"/>
        <v>1100</v>
      </c>
      <c r="J45" s="9">
        <f t="shared" si="20"/>
        <v>1100</v>
      </c>
      <c r="K45" s="9">
        <f t="shared" si="20"/>
        <v>1100</v>
      </c>
      <c r="L45" s="9">
        <f t="shared" si="20"/>
        <v>1100</v>
      </c>
      <c r="M45" s="9">
        <f t="shared" si="20"/>
        <v>1100</v>
      </c>
      <c r="N45" s="29"/>
      <c r="O45" s="29"/>
    </row>
    <row r="46" spans="1:15" ht="15">
      <c r="A46" s="26" t="s">
        <v>19</v>
      </c>
      <c r="B46" s="27">
        <v>0</v>
      </c>
      <c r="C46" s="27">
        <v>1100</v>
      </c>
      <c r="D46" s="27">
        <v>1100</v>
      </c>
      <c r="E46" s="27">
        <v>1100</v>
      </c>
      <c r="F46" s="27">
        <v>1100</v>
      </c>
      <c r="G46" s="27">
        <v>1100</v>
      </c>
      <c r="H46" s="27">
        <v>1100</v>
      </c>
      <c r="I46" s="27">
        <v>1100</v>
      </c>
      <c r="J46" s="27">
        <v>1100</v>
      </c>
      <c r="K46" s="27">
        <v>1100</v>
      </c>
      <c r="L46" s="27">
        <v>1100</v>
      </c>
      <c r="M46" s="27">
        <v>1100</v>
      </c>
      <c r="N46" s="29"/>
      <c r="O46" s="29"/>
    </row>
    <row r="47" spans="1:15" ht="15">
      <c r="A47" s="26" t="s">
        <v>21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9"/>
      <c r="O47" s="29"/>
    </row>
    <row r="48" spans="1:15" ht="15">
      <c r="A48" s="26" t="s">
        <v>22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9"/>
      <c r="O48" s="29"/>
    </row>
    <row r="49" spans="1:15" ht="15">
      <c r="A49" s="26" t="s">
        <v>23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9"/>
      <c r="O49" s="29"/>
    </row>
    <row r="50" spans="1:15" ht="15">
      <c r="A50" s="2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9"/>
      <c r="O50" s="29"/>
    </row>
    <row r="51" spans="1:15" ht="15">
      <c r="A51" s="25" t="s">
        <v>31</v>
      </c>
      <c r="B51" s="9">
        <f aca="true" t="shared" si="21" ref="B51:M51">SUM(B52:B55)</f>
        <v>0</v>
      </c>
      <c r="C51" s="9">
        <f t="shared" si="21"/>
        <v>3127.5</v>
      </c>
      <c r="D51" s="9">
        <f t="shared" si="21"/>
        <v>3303</v>
      </c>
      <c r="E51" s="9">
        <f t="shared" si="21"/>
        <v>3303</v>
      </c>
      <c r="F51" s="9">
        <f t="shared" si="21"/>
        <v>3303</v>
      </c>
      <c r="G51" s="9">
        <f t="shared" si="21"/>
        <v>3303</v>
      </c>
      <c r="H51" s="9">
        <f t="shared" si="21"/>
        <v>3303</v>
      </c>
      <c r="I51" s="9">
        <f t="shared" si="21"/>
        <v>3303</v>
      </c>
      <c r="J51" s="9">
        <f t="shared" si="21"/>
        <v>3303</v>
      </c>
      <c r="K51" s="9">
        <f t="shared" si="21"/>
        <v>3303</v>
      </c>
      <c r="L51" s="9">
        <f t="shared" si="21"/>
        <v>3303</v>
      </c>
      <c r="M51" s="9">
        <f t="shared" si="21"/>
        <v>3303</v>
      </c>
      <c r="N51" s="29"/>
      <c r="O51" s="29"/>
    </row>
    <row r="52" spans="1:15" ht="15">
      <c r="A52" s="26" t="s">
        <v>19</v>
      </c>
      <c r="B52" s="27">
        <v>0</v>
      </c>
      <c r="C52" s="27">
        <v>3127.5</v>
      </c>
      <c r="D52" s="27">
        <v>3303</v>
      </c>
      <c r="E52" s="27">
        <v>3303</v>
      </c>
      <c r="F52" s="27">
        <v>3303</v>
      </c>
      <c r="G52" s="27">
        <v>3303</v>
      </c>
      <c r="H52" s="27">
        <v>3303</v>
      </c>
      <c r="I52" s="27">
        <v>3303</v>
      </c>
      <c r="J52" s="27">
        <v>3303</v>
      </c>
      <c r="K52" s="27">
        <v>3303</v>
      </c>
      <c r="L52" s="27">
        <v>3303</v>
      </c>
      <c r="M52" s="27">
        <v>3303</v>
      </c>
      <c r="N52" s="29"/>
      <c r="O52" s="29"/>
    </row>
    <row r="53" spans="1:15" ht="15">
      <c r="A53" s="26" t="s">
        <v>21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9"/>
      <c r="O53" s="29"/>
    </row>
    <row r="54" spans="1:15" ht="15">
      <c r="A54" s="26" t="s">
        <v>22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9"/>
      <c r="O54" s="29"/>
    </row>
    <row r="55" spans="1:15" ht="15">
      <c r="A55" s="26" t="s">
        <v>23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9"/>
      <c r="O55" s="29"/>
    </row>
    <row r="56" spans="1:15" ht="15">
      <c r="A56" s="26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9"/>
      <c r="O56" s="29"/>
    </row>
    <row r="57" spans="1:15" ht="15">
      <c r="A57" s="25" t="s">
        <v>32</v>
      </c>
      <c r="B57" s="9">
        <f aca="true" t="shared" si="22" ref="B57:M57">SUM(B58:B61)</f>
        <v>0</v>
      </c>
      <c r="C57" s="9">
        <f t="shared" si="22"/>
        <v>6429.1</v>
      </c>
      <c r="D57" s="9">
        <f t="shared" si="22"/>
        <v>5826.8</v>
      </c>
      <c r="E57" s="9">
        <f t="shared" si="22"/>
        <v>6051.8</v>
      </c>
      <c r="F57" s="9">
        <f t="shared" si="22"/>
        <v>6301.8</v>
      </c>
      <c r="G57" s="9">
        <f t="shared" si="22"/>
        <v>6451.8</v>
      </c>
      <c r="H57" s="9">
        <f t="shared" si="22"/>
        <v>6601.8</v>
      </c>
      <c r="I57" s="9">
        <f t="shared" si="22"/>
        <v>6751.8</v>
      </c>
      <c r="J57" s="9">
        <f t="shared" si="22"/>
        <v>6901.8</v>
      </c>
      <c r="K57" s="9">
        <f t="shared" si="22"/>
        <v>7051.8</v>
      </c>
      <c r="L57" s="9">
        <f t="shared" si="22"/>
        <v>7201.8</v>
      </c>
      <c r="M57" s="9">
        <f t="shared" si="22"/>
        <v>7351.8</v>
      </c>
      <c r="N57" s="29"/>
      <c r="O57" s="29"/>
    </row>
    <row r="58" spans="1:15" ht="15">
      <c r="A58" s="26" t="s">
        <v>19</v>
      </c>
      <c r="B58" s="27">
        <v>0</v>
      </c>
      <c r="C58" s="27">
        <v>6429.1</v>
      </c>
      <c r="D58" s="27">
        <v>5826.8</v>
      </c>
      <c r="E58" s="27">
        <f>5901.8+150</f>
        <v>6051.8</v>
      </c>
      <c r="F58" s="27">
        <f>6151.8+150</f>
        <v>6301.8</v>
      </c>
      <c r="G58" s="27">
        <f>6301.8+150</f>
        <v>6451.8</v>
      </c>
      <c r="H58" s="27">
        <f>6451.8+150</f>
        <v>6601.8</v>
      </c>
      <c r="I58" s="27">
        <f>6601.8+150</f>
        <v>6751.8</v>
      </c>
      <c r="J58" s="27">
        <f>6751.8+150</f>
        <v>6901.8</v>
      </c>
      <c r="K58" s="27">
        <f>6901.8+150</f>
        <v>7051.8</v>
      </c>
      <c r="L58" s="27">
        <f>7051.8+150</f>
        <v>7201.8</v>
      </c>
      <c r="M58" s="27">
        <f>7201.8+150</f>
        <v>7351.8</v>
      </c>
      <c r="N58" s="29"/>
      <c r="O58" s="29"/>
    </row>
    <row r="59" spans="1:15" ht="15">
      <c r="A59" s="26" t="s">
        <v>21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9"/>
      <c r="O59" s="29"/>
    </row>
    <row r="60" spans="1:15" ht="15">
      <c r="A60" s="26" t="s">
        <v>22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9"/>
      <c r="O60" s="29"/>
    </row>
    <row r="61" spans="1:15" ht="15">
      <c r="A61" s="26" t="s">
        <v>23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9"/>
      <c r="O61" s="29"/>
    </row>
    <row r="62" spans="1:15" ht="12.75">
      <c r="A62" s="32"/>
      <c r="N62" s="29"/>
      <c r="O62" s="29"/>
    </row>
    <row r="63" spans="1:15" ht="15.75">
      <c r="A63" s="18" t="s">
        <v>33</v>
      </c>
      <c r="B63" s="9">
        <f aca="true" t="shared" si="23" ref="B63:M63">SUM(B64:B67)</f>
        <v>0</v>
      </c>
      <c r="C63" s="9">
        <f t="shared" si="23"/>
        <v>336295</v>
      </c>
      <c r="D63" s="9">
        <f t="shared" si="23"/>
        <v>323216.69999999995</v>
      </c>
      <c r="E63" s="9">
        <f t="shared" si="23"/>
        <v>263303.8</v>
      </c>
      <c r="F63" s="9">
        <f t="shared" si="23"/>
        <v>263763.2</v>
      </c>
      <c r="G63" s="9">
        <f t="shared" si="23"/>
        <v>264226.4</v>
      </c>
      <c r="H63" s="9">
        <f t="shared" si="23"/>
        <v>264693.4</v>
      </c>
      <c r="I63" s="9">
        <f t="shared" si="23"/>
        <v>265164.39999999997</v>
      </c>
      <c r="J63" s="9">
        <f t="shared" si="23"/>
        <v>265764.6</v>
      </c>
      <c r="K63" s="9">
        <f t="shared" si="23"/>
        <v>266369.1</v>
      </c>
      <c r="L63" s="9">
        <f t="shared" si="23"/>
        <v>266978.1</v>
      </c>
      <c r="M63" s="9">
        <f t="shared" si="23"/>
        <v>267591.60000000003</v>
      </c>
      <c r="N63" s="29"/>
      <c r="O63" s="29"/>
    </row>
    <row r="64" spans="1:15" ht="15">
      <c r="A64" s="17" t="s">
        <v>19</v>
      </c>
      <c r="B64" s="27">
        <v>0</v>
      </c>
      <c r="C64" s="27">
        <v>40512.1</v>
      </c>
      <c r="D64" s="27">
        <v>41028.5</v>
      </c>
      <c r="E64" s="27">
        <f>44557.7+100.8+8+350+351.6+175+70</f>
        <v>45613.1</v>
      </c>
      <c r="F64" s="27">
        <f>45613.1+104.2+350</f>
        <v>46067.299999999996</v>
      </c>
      <c r="G64" s="27">
        <f>46067.3+107.8+350</f>
        <v>46525.100000000006</v>
      </c>
      <c r="H64" s="27">
        <f>46525.1+111.4+350</f>
        <v>46986.5</v>
      </c>
      <c r="I64" s="27">
        <f>46986.5+115.2+350</f>
        <v>47451.7</v>
      </c>
      <c r="J64" s="27">
        <f>47451.7+119.1+475</f>
        <v>48045.799999999996</v>
      </c>
      <c r="K64" s="27">
        <f>48045.8+123.2+475</f>
        <v>48644</v>
      </c>
      <c r="L64" s="27">
        <f>48644+127.4+475</f>
        <v>49246.4</v>
      </c>
      <c r="M64" s="27">
        <f>49246.4+131.7+475</f>
        <v>49853.1</v>
      </c>
      <c r="N64" s="29"/>
      <c r="O64" s="29"/>
    </row>
    <row r="65" spans="1:15" ht="15">
      <c r="A65" s="17" t="s">
        <v>21</v>
      </c>
      <c r="B65" s="27">
        <v>0</v>
      </c>
      <c r="C65" s="27">
        <v>947.1</v>
      </c>
      <c r="D65" s="27">
        <v>947.1</v>
      </c>
      <c r="E65" s="27">
        <v>947.1</v>
      </c>
      <c r="F65" s="27">
        <v>947.1</v>
      </c>
      <c r="G65" s="27">
        <v>947.1</v>
      </c>
      <c r="H65" s="27">
        <v>947.1</v>
      </c>
      <c r="I65" s="27">
        <v>947.1</v>
      </c>
      <c r="J65" s="27">
        <v>947.1</v>
      </c>
      <c r="K65" s="27">
        <v>947.1</v>
      </c>
      <c r="L65" s="27">
        <v>947.1</v>
      </c>
      <c r="M65" s="27">
        <v>947.1</v>
      </c>
      <c r="N65" s="29"/>
      <c r="O65" s="29"/>
    </row>
    <row r="66" spans="1:15" ht="15">
      <c r="A66" s="17" t="s">
        <v>22</v>
      </c>
      <c r="B66" s="27">
        <v>0</v>
      </c>
      <c r="C66" s="27">
        <v>272582.6</v>
      </c>
      <c r="D66" s="27">
        <v>258589.3</v>
      </c>
      <c r="E66" s="27">
        <v>194237.5</v>
      </c>
      <c r="F66" s="27">
        <v>194237.5</v>
      </c>
      <c r="G66" s="27">
        <v>194237.5</v>
      </c>
      <c r="H66" s="27">
        <v>194237.5</v>
      </c>
      <c r="I66" s="27">
        <v>194237.5</v>
      </c>
      <c r="J66" s="27">
        <v>194237.5</v>
      </c>
      <c r="K66" s="27">
        <v>194237.5</v>
      </c>
      <c r="L66" s="27">
        <v>194237.5</v>
      </c>
      <c r="M66" s="27">
        <v>194237.5</v>
      </c>
      <c r="N66" s="29"/>
      <c r="O66" s="29"/>
    </row>
    <row r="67" spans="1:15" ht="15">
      <c r="A67" s="17" t="s">
        <v>23</v>
      </c>
      <c r="B67" s="27">
        <v>0</v>
      </c>
      <c r="C67" s="27">
        <v>22253.2</v>
      </c>
      <c r="D67" s="27">
        <v>22651.8</v>
      </c>
      <c r="E67" s="27">
        <f>22501.1+5</f>
        <v>22506.1</v>
      </c>
      <c r="F67" s="27">
        <f>22506.1+5.2</f>
        <v>22511.3</v>
      </c>
      <c r="G67" s="27">
        <f>22511.3+5.4</f>
        <v>22516.7</v>
      </c>
      <c r="H67" s="27">
        <f>22516.7+5.6</f>
        <v>22522.3</v>
      </c>
      <c r="I67" s="27">
        <f>22522.3+5.8</f>
        <v>22528.1</v>
      </c>
      <c r="J67" s="27">
        <f>22528.1+6.1</f>
        <v>22534.199999999997</v>
      </c>
      <c r="K67" s="27">
        <f>22534.2+6.3</f>
        <v>22540.5</v>
      </c>
      <c r="L67" s="27">
        <f>22540.5+6.6</f>
        <v>22547.1</v>
      </c>
      <c r="M67" s="27">
        <f>22547.1+6.8</f>
        <v>22553.899999999998</v>
      </c>
      <c r="N67" s="29"/>
      <c r="O67" s="29"/>
    </row>
    <row r="68" spans="1:15" ht="15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9"/>
      <c r="O68" s="29"/>
    </row>
    <row r="69" spans="1:15" ht="15.75">
      <c r="A69" s="14" t="s">
        <v>34</v>
      </c>
      <c r="B69" s="9">
        <f aca="true" t="shared" si="24" ref="B69:M69">SUM(B70:B73)</f>
        <v>0</v>
      </c>
      <c r="C69" s="9">
        <f t="shared" si="24"/>
        <v>43443.5</v>
      </c>
      <c r="D69" s="9">
        <f t="shared" si="24"/>
        <v>26470.7</v>
      </c>
      <c r="E69" s="9">
        <f t="shared" si="24"/>
        <v>155000</v>
      </c>
      <c r="F69" s="9">
        <f t="shared" si="24"/>
        <v>155000</v>
      </c>
      <c r="G69" s="9">
        <f t="shared" si="24"/>
        <v>155000</v>
      </c>
      <c r="H69" s="9">
        <f t="shared" si="24"/>
        <v>155000</v>
      </c>
      <c r="I69" s="9">
        <f t="shared" si="24"/>
        <v>155000</v>
      </c>
      <c r="J69" s="9">
        <f t="shared" si="24"/>
        <v>155000</v>
      </c>
      <c r="K69" s="9">
        <f t="shared" si="24"/>
        <v>155000</v>
      </c>
      <c r="L69" s="9">
        <f t="shared" si="24"/>
        <v>155000</v>
      </c>
      <c r="M69" s="9">
        <f t="shared" si="24"/>
        <v>155000</v>
      </c>
      <c r="N69" s="29"/>
      <c r="O69" s="29"/>
    </row>
    <row r="70" spans="1:26" ht="15">
      <c r="A70" s="35" t="s">
        <v>19</v>
      </c>
      <c r="B70" s="27">
        <v>0</v>
      </c>
      <c r="C70" s="27">
        <v>43443.5</v>
      </c>
      <c r="D70" s="27">
        <v>26470.7</v>
      </c>
      <c r="E70" s="27">
        <f>150000+5000</f>
        <v>155000</v>
      </c>
      <c r="F70" s="27">
        <v>155000</v>
      </c>
      <c r="G70" s="27">
        <v>155000</v>
      </c>
      <c r="H70" s="27">
        <v>155000</v>
      </c>
      <c r="I70" s="27">
        <v>155000</v>
      </c>
      <c r="J70" s="27">
        <v>155000</v>
      </c>
      <c r="K70" s="27">
        <v>155000</v>
      </c>
      <c r="L70" s="27">
        <v>155000</v>
      </c>
      <c r="M70" s="27">
        <v>155000</v>
      </c>
      <c r="N70" s="29"/>
      <c r="O70" s="2" t="s">
        <v>20</v>
      </c>
      <c r="P70" s="11">
        <f aca="true" t="shared" si="25" ref="P70:Z70">+B70+B71</f>
        <v>0</v>
      </c>
      <c r="Q70" s="11">
        <f t="shared" si="25"/>
        <v>43443.5</v>
      </c>
      <c r="R70" s="11">
        <f t="shared" si="25"/>
        <v>26470.7</v>
      </c>
      <c r="S70" s="11">
        <f t="shared" si="25"/>
        <v>155000</v>
      </c>
      <c r="T70" s="11">
        <f t="shared" si="25"/>
        <v>155000</v>
      </c>
      <c r="U70" s="11">
        <f t="shared" si="25"/>
        <v>155000</v>
      </c>
      <c r="V70" s="11">
        <f t="shared" si="25"/>
        <v>155000</v>
      </c>
      <c r="W70" s="11">
        <f t="shared" si="25"/>
        <v>155000</v>
      </c>
      <c r="X70" s="11">
        <f t="shared" si="25"/>
        <v>155000</v>
      </c>
      <c r="Y70" s="11">
        <f t="shared" si="25"/>
        <v>155000</v>
      </c>
      <c r="Z70" s="11">
        <f t="shared" si="25"/>
        <v>155000</v>
      </c>
    </row>
    <row r="71" spans="1:15" ht="15">
      <c r="A71" s="35" t="s">
        <v>21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9"/>
      <c r="O71" s="29"/>
    </row>
    <row r="72" spans="1:15" ht="15">
      <c r="A72" s="35" t="s">
        <v>22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9"/>
      <c r="O72" s="29"/>
    </row>
    <row r="73" spans="1:15" ht="15">
      <c r="A73" s="35" t="s">
        <v>23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9"/>
      <c r="O73" s="29"/>
    </row>
    <row r="74" spans="1:15" ht="12.75">
      <c r="A74" s="37"/>
      <c r="B74" s="31"/>
      <c r="C74" s="3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9"/>
      <c r="O74" s="29"/>
    </row>
    <row r="75" spans="1:15" ht="15.75" thickBot="1">
      <c r="A75" s="35" t="s">
        <v>35</v>
      </c>
      <c r="B75" s="31"/>
      <c r="C75" s="3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29"/>
      <c r="O75" s="29"/>
    </row>
    <row r="76" spans="1:15" ht="67.5" customHeight="1">
      <c r="A76" s="56" t="s">
        <v>44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29"/>
    </row>
    <row r="77" spans="1:21" ht="16.5" thickBot="1">
      <c r="A77" s="44" t="s">
        <v>36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7"/>
      <c r="P77" s="47"/>
      <c r="Q77" s="47"/>
      <c r="R77" s="47"/>
      <c r="S77" s="47"/>
      <c r="T77" s="47"/>
      <c r="U77" s="47"/>
    </row>
    <row r="78" spans="1:14" ht="12.75" hidden="1">
      <c r="A78" s="4" t="s">
        <v>1</v>
      </c>
      <c r="B78" s="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29"/>
    </row>
    <row r="79" ht="20.25">
      <c r="A79" s="5" t="s">
        <v>37</v>
      </c>
    </row>
    <row r="80" ht="12.75">
      <c r="A80" s="2" t="s">
        <v>4</v>
      </c>
    </row>
    <row r="81" spans="1:13" ht="15" customHeight="1">
      <c r="A81" s="5"/>
      <c r="B81" s="6" t="s">
        <v>5</v>
      </c>
      <c r="C81" s="6" t="s">
        <v>6</v>
      </c>
      <c r="D81" s="6" t="s">
        <v>7</v>
      </c>
      <c r="E81" s="6" t="s">
        <v>8</v>
      </c>
      <c r="F81" s="6" t="s">
        <v>9</v>
      </c>
      <c r="G81" s="6" t="s">
        <v>10</v>
      </c>
      <c r="H81" s="6" t="s">
        <v>11</v>
      </c>
      <c r="I81" s="6" t="s">
        <v>12</v>
      </c>
      <c r="J81" s="6" t="s">
        <v>13</v>
      </c>
      <c r="K81" s="6" t="s">
        <v>14</v>
      </c>
      <c r="L81" s="6" t="s">
        <v>15</v>
      </c>
      <c r="M81" s="6" t="s">
        <v>16</v>
      </c>
    </row>
    <row r="82" spans="1:13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4" ht="15.75">
      <c r="A83" s="8" t="s">
        <v>17</v>
      </c>
      <c r="B83" s="9">
        <f aca="true" t="shared" si="26" ref="B83:M83">SUM(B84:B87)</f>
        <v>0</v>
      </c>
      <c r="C83" s="9">
        <f t="shared" si="26"/>
        <v>0</v>
      </c>
      <c r="D83" s="9">
        <f t="shared" si="26"/>
        <v>0</v>
      </c>
      <c r="E83" s="9">
        <f t="shared" si="26"/>
        <v>0</v>
      </c>
      <c r="F83" s="9">
        <f t="shared" si="26"/>
        <v>0</v>
      </c>
      <c r="G83" s="9">
        <f t="shared" si="26"/>
        <v>0</v>
      </c>
      <c r="H83" s="9">
        <f t="shared" si="26"/>
        <v>0</v>
      </c>
      <c r="I83" s="9">
        <f t="shared" si="26"/>
        <v>0</v>
      </c>
      <c r="J83" s="9">
        <f t="shared" si="26"/>
        <v>0</v>
      </c>
      <c r="K83" s="9">
        <f t="shared" si="26"/>
        <v>0</v>
      </c>
      <c r="L83" s="9">
        <f t="shared" si="26"/>
        <v>0</v>
      </c>
      <c r="M83" s="9">
        <f t="shared" si="26"/>
        <v>0</v>
      </c>
      <c r="N83" s="51" t="s">
        <v>18</v>
      </c>
    </row>
    <row r="84" spans="1:14" ht="15" hidden="1">
      <c r="A84" s="10" t="s">
        <v>19</v>
      </c>
      <c r="B84" s="9">
        <f aca="true" t="shared" si="27" ref="B84:M84">B90+B145</f>
        <v>0</v>
      </c>
      <c r="C84" s="9">
        <f t="shared" si="27"/>
        <v>0</v>
      </c>
      <c r="D84" s="9">
        <f t="shared" si="27"/>
        <v>0</v>
      </c>
      <c r="E84" s="9">
        <f t="shared" si="27"/>
        <v>0</v>
      </c>
      <c r="F84" s="9">
        <f t="shared" si="27"/>
        <v>0</v>
      </c>
      <c r="G84" s="9">
        <f t="shared" si="27"/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9">
        <f t="shared" si="27"/>
        <v>0</v>
      </c>
      <c r="M84" s="9">
        <f t="shared" si="27"/>
        <v>0</v>
      </c>
      <c r="N84" s="52"/>
    </row>
    <row r="85" spans="1:14" ht="15" hidden="1">
      <c r="A85" s="10" t="s">
        <v>21</v>
      </c>
      <c r="B85" s="9">
        <f aca="true" t="shared" si="28" ref="B85:M85">B91+B146</f>
        <v>0</v>
      </c>
      <c r="C85" s="9">
        <f t="shared" si="28"/>
        <v>0</v>
      </c>
      <c r="D85" s="9">
        <f t="shared" si="28"/>
        <v>0</v>
      </c>
      <c r="E85" s="9">
        <f t="shared" si="28"/>
        <v>0</v>
      </c>
      <c r="F85" s="9">
        <f t="shared" si="28"/>
        <v>0</v>
      </c>
      <c r="G85" s="9">
        <f t="shared" si="28"/>
        <v>0</v>
      </c>
      <c r="H85" s="9">
        <f t="shared" si="28"/>
        <v>0</v>
      </c>
      <c r="I85" s="9">
        <f t="shared" si="28"/>
        <v>0</v>
      </c>
      <c r="J85" s="9">
        <f t="shared" si="28"/>
        <v>0</v>
      </c>
      <c r="K85" s="9">
        <f t="shared" si="28"/>
        <v>0</v>
      </c>
      <c r="L85" s="9">
        <f t="shared" si="28"/>
        <v>0</v>
      </c>
      <c r="M85" s="9">
        <f t="shared" si="28"/>
        <v>0</v>
      </c>
      <c r="N85" s="52"/>
    </row>
    <row r="86" spans="1:14" ht="15" hidden="1">
      <c r="A86" s="10" t="s">
        <v>22</v>
      </c>
      <c r="B86" s="9">
        <f aca="true" t="shared" si="29" ref="B86:M86">B92+B147</f>
        <v>0</v>
      </c>
      <c r="C86" s="9">
        <f t="shared" si="29"/>
        <v>0</v>
      </c>
      <c r="D86" s="9">
        <f t="shared" si="29"/>
        <v>0</v>
      </c>
      <c r="E86" s="9">
        <f t="shared" si="29"/>
        <v>0</v>
      </c>
      <c r="F86" s="9">
        <f t="shared" si="29"/>
        <v>0</v>
      </c>
      <c r="G86" s="9">
        <f t="shared" si="29"/>
        <v>0</v>
      </c>
      <c r="H86" s="9">
        <f t="shared" si="29"/>
        <v>0</v>
      </c>
      <c r="I86" s="9">
        <f t="shared" si="29"/>
        <v>0</v>
      </c>
      <c r="J86" s="9">
        <f t="shared" si="29"/>
        <v>0</v>
      </c>
      <c r="K86" s="9">
        <f t="shared" si="29"/>
        <v>0</v>
      </c>
      <c r="L86" s="9">
        <f t="shared" si="29"/>
        <v>0</v>
      </c>
      <c r="M86" s="9">
        <f t="shared" si="29"/>
        <v>0</v>
      </c>
      <c r="N86" s="52"/>
    </row>
    <row r="87" spans="1:14" ht="15" hidden="1">
      <c r="A87" s="10" t="s">
        <v>23</v>
      </c>
      <c r="B87" s="9">
        <f aca="true" t="shared" si="30" ref="B87:M87">B93+B148</f>
        <v>0</v>
      </c>
      <c r="C87" s="9">
        <f t="shared" si="30"/>
        <v>0</v>
      </c>
      <c r="D87" s="9">
        <f t="shared" si="30"/>
        <v>0</v>
      </c>
      <c r="E87" s="9">
        <f t="shared" si="30"/>
        <v>0</v>
      </c>
      <c r="F87" s="9">
        <f t="shared" si="30"/>
        <v>0</v>
      </c>
      <c r="G87" s="9">
        <f t="shared" si="30"/>
        <v>0</v>
      </c>
      <c r="H87" s="9">
        <f t="shared" si="30"/>
        <v>0</v>
      </c>
      <c r="I87" s="9">
        <f t="shared" si="30"/>
        <v>0</v>
      </c>
      <c r="J87" s="9">
        <f t="shared" si="30"/>
        <v>0</v>
      </c>
      <c r="K87" s="9">
        <f t="shared" si="30"/>
        <v>0</v>
      </c>
      <c r="L87" s="9">
        <f t="shared" si="30"/>
        <v>0</v>
      </c>
      <c r="M87" s="9">
        <f t="shared" si="30"/>
        <v>0</v>
      </c>
      <c r="N87" s="52"/>
    </row>
    <row r="88" spans="1:14" ht="1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52"/>
    </row>
    <row r="89" spans="1:14" ht="15.75">
      <c r="A89" s="14" t="s">
        <v>24</v>
      </c>
      <c r="B89" s="9">
        <f aca="true" t="shared" si="31" ref="B89:M89">SUM(B90:B93)</f>
        <v>0</v>
      </c>
      <c r="C89" s="9">
        <f t="shared" si="31"/>
        <v>0</v>
      </c>
      <c r="D89" s="9">
        <f t="shared" si="31"/>
        <v>0</v>
      </c>
      <c r="E89" s="9">
        <f t="shared" si="31"/>
        <v>0</v>
      </c>
      <c r="F89" s="9">
        <f t="shared" si="31"/>
        <v>0</v>
      </c>
      <c r="G89" s="9">
        <f t="shared" si="31"/>
        <v>0</v>
      </c>
      <c r="H89" s="9">
        <f t="shared" si="31"/>
        <v>0</v>
      </c>
      <c r="I89" s="9">
        <f t="shared" si="31"/>
        <v>0</v>
      </c>
      <c r="J89" s="9">
        <f t="shared" si="31"/>
        <v>0</v>
      </c>
      <c r="K89" s="9">
        <f t="shared" si="31"/>
        <v>0</v>
      </c>
      <c r="L89" s="9">
        <f t="shared" si="31"/>
        <v>0</v>
      </c>
      <c r="M89" s="9">
        <f t="shared" si="31"/>
        <v>0</v>
      </c>
      <c r="N89" s="52"/>
    </row>
    <row r="90" spans="1:14" ht="15" hidden="1">
      <c r="A90" s="17" t="s">
        <v>19</v>
      </c>
      <c r="B90" s="9">
        <f aca="true" t="shared" si="32" ref="B90:M90">B96+B139</f>
        <v>0</v>
      </c>
      <c r="C90" s="9">
        <f t="shared" si="32"/>
        <v>0</v>
      </c>
      <c r="D90" s="9">
        <f t="shared" si="32"/>
        <v>0</v>
      </c>
      <c r="E90" s="9">
        <f t="shared" si="32"/>
        <v>0</v>
      </c>
      <c r="F90" s="9">
        <f t="shared" si="32"/>
        <v>0</v>
      </c>
      <c r="G90" s="9">
        <f t="shared" si="32"/>
        <v>0</v>
      </c>
      <c r="H90" s="9">
        <f t="shared" si="32"/>
        <v>0</v>
      </c>
      <c r="I90" s="9">
        <f t="shared" si="32"/>
        <v>0</v>
      </c>
      <c r="J90" s="9">
        <f t="shared" si="32"/>
        <v>0</v>
      </c>
      <c r="K90" s="9">
        <f t="shared" si="32"/>
        <v>0</v>
      </c>
      <c r="L90" s="9">
        <f t="shared" si="32"/>
        <v>0</v>
      </c>
      <c r="M90" s="9">
        <f t="shared" si="32"/>
        <v>0</v>
      </c>
      <c r="N90" s="52"/>
    </row>
    <row r="91" spans="1:14" ht="15" hidden="1">
      <c r="A91" s="17" t="s">
        <v>21</v>
      </c>
      <c r="B91" s="9">
        <f aca="true" t="shared" si="33" ref="B91:M91">B97+B140</f>
        <v>0</v>
      </c>
      <c r="C91" s="9">
        <f t="shared" si="33"/>
        <v>0</v>
      </c>
      <c r="D91" s="9">
        <f t="shared" si="33"/>
        <v>0</v>
      </c>
      <c r="E91" s="9">
        <f t="shared" si="33"/>
        <v>0</v>
      </c>
      <c r="F91" s="9">
        <f t="shared" si="33"/>
        <v>0</v>
      </c>
      <c r="G91" s="9">
        <f t="shared" si="33"/>
        <v>0</v>
      </c>
      <c r="H91" s="9">
        <f t="shared" si="33"/>
        <v>0</v>
      </c>
      <c r="I91" s="9">
        <f t="shared" si="33"/>
        <v>0</v>
      </c>
      <c r="J91" s="9">
        <f t="shared" si="33"/>
        <v>0</v>
      </c>
      <c r="K91" s="9">
        <f t="shared" si="33"/>
        <v>0</v>
      </c>
      <c r="L91" s="9">
        <f t="shared" si="33"/>
        <v>0</v>
      </c>
      <c r="M91" s="9">
        <f t="shared" si="33"/>
        <v>0</v>
      </c>
      <c r="N91" s="52"/>
    </row>
    <row r="92" spans="1:14" ht="15" hidden="1">
      <c r="A92" s="17" t="s">
        <v>22</v>
      </c>
      <c r="B92" s="9">
        <f aca="true" t="shared" si="34" ref="B92:M92">B98+B141</f>
        <v>0</v>
      </c>
      <c r="C92" s="9">
        <f t="shared" si="34"/>
        <v>0</v>
      </c>
      <c r="D92" s="9">
        <f t="shared" si="34"/>
        <v>0</v>
      </c>
      <c r="E92" s="9">
        <f t="shared" si="34"/>
        <v>0</v>
      </c>
      <c r="F92" s="9">
        <f t="shared" si="34"/>
        <v>0</v>
      </c>
      <c r="G92" s="9">
        <f t="shared" si="34"/>
        <v>0</v>
      </c>
      <c r="H92" s="9">
        <f t="shared" si="34"/>
        <v>0</v>
      </c>
      <c r="I92" s="9">
        <f t="shared" si="34"/>
        <v>0</v>
      </c>
      <c r="J92" s="9">
        <f t="shared" si="34"/>
        <v>0</v>
      </c>
      <c r="K92" s="9">
        <f t="shared" si="34"/>
        <v>0</v>
      </c>
      <c r="L92" s="9">
        <f t="shared" si="34"/>
        <v>0</v>
      </c>
      <c r="M92" s="9">
        <f t="shared" si="34"/>
        <v>0</v>
      </c>
      <c r="N92" s="52"/>
    </row>
    <row r="93" spans="1:14" ht="15" hidden="1">
      <c r="A93" s="17" t="s">
        <v>23</v>
      </c>
      <c r="B93" s="9">
        <f aca="true" t="shared" si="35" ref="B93:M93">B99+B142</f>
        <v>0</v>
      </c>
      <c r="C93" s="9">
        <f t="shared" si="35"/>
        <v>0</v>
      </c>
      <c r="D93" s="9">
        <f t="shared" si="35"/>
        <v>0</v>
      </c>
      <c r="E93" s="9">
        <f t="shared" si="35"/>
        <v>0</v>
      </c>
      <c r="F93" s="9">
        <f t="shared" si="35"/>
        <v>0</v>
      </c>
      <c r="G93" s="9">
        <f t="shared" si="35"/>
        <v>0</v>
      </c>
      <c r="H93" s="9">
        <f t="shared" si="35"/>
        <v>0</v>
      </c>
      <c r="I93" s="9">
        <f t="shared" si="35"/>
        <v>0</v>
      </c>
      <c r="J93" s="9">
        <f t="shared" si="35"/>
        <v>0</v>
      </c>
      <c r="K93" s="9">
        <f t="shared" si="35"/>
        <v>0</v>
      </c>
      <c r="L93" s="9">
        <f t="shared" si="35"/>
        <v>0</v>
      </c>
      <c r="M93" s="9">
        <f t="shared" si="35"/>
        <v>0</v>
      </c>
      <c r="N93" s="52"/>
    </row>
    <row r="94" spans="1:14" ht="15.75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52"/>
    </row>
    <row r="95" spans="1:14" ht="15.75">
      <c r="A95" s="18" t="s">
        <v>25</v>
      </c>
      <c r="B95" s="9">
        <f aca="true" t="shared" si="36" ref="B95:M95">SUM(B96:B99)</f>
        <v>0</v>
      </c>
      <c r="C95" s="9">
        <f t="shared" si="36"/>
        <v>0</v>
      </c>
      <c r="D95" s="9">
        <f t="shared" si="36"/>
        <v>0</v>
      </c>
      <c r="E95" s="9">
        <f t="shared" si="36"/>
        <v>0</v>
      </c>
      <c r="F95" s="9">
        <f t="shared" si="36"/>
        <v>0</v>
      </c>
      <c r="G95" s="9">
        <f t="shared" si="36"/>
        <v>0</v>
      </c>
      <c r="H95" s="9">
        <f t="shared" si="36"/>
        <v>0</v>
      </c>
      <c r="I95" s="9">
        <f t="shared" si="36"/>
        <v>0</v>
      </c>
      <c r="J95" s="9">
        <f t="shared" si="36"/>
        <v>0</v>
      </c>
      <c r="K95" s="9">
        <f t="shared" si="36"/>
        <v>0</v>
      </c>
      <c r="L95" s="9">
        <f t="shared" si="36"/>
        <v>0</v>
      </c>
      <c r="M95" s="9">
        <f t="shared" si="36"/>
        <v>0</v>
      </c>
      <c r="N95" s="52"/>
    </row>
    <row r="96" spans="1:14" ht="15" hidden="1">
      <c r="A96" s="19" t="s">
        <v>19</v>
      </c>
      <c r="B96" s="20">
        <f aca="true" t="shared" si="37" ref="B96:M96">B103+B109+B115+B121+B127+B133</f>
        <v>0</v>
      </c>
      <c r="C96" s="20">
        <f t="shared" si="37"/>
        <v>0</v>
      </c>
      <c r="D96" s="20">
        <f t="shared" si="37"/>
        <v>0</v>
      </c>
      <c r="E96" s="20">
        <f t="shared" si="37"/>
        <v>0</v>
      </c>
      <c r="F96" s="20">
        <f t="shared" si="37"/>
        <v>0</v>
      </c>
      <c r="G96" s="20">
        <f t="shared" si="37"/>
        <v>0</v>
      </c>
      <c r="H96" s="20">
        <f t="shared" si="37"/>
        <v>0</v>
      </c>
      <c r="I96" s="20">
        <f t="shared" si="37"/>
        <v>0</v>
      </c>
      <c r="J96" s="20">
        <f t="shared" si="37"/>
        <v>0</v>
      </c>
      <c r="K96" s="20">
        <f t="shared" si="37"/>
        <v>0</v>
      </c>
      <c r="L96" s="20">
        <f t="shared" si="37"/>
        <v>0</v>
      </c>
      <c r="M96" s="20">
        <f t="shared" si="37"/>
        <v>0</v>
      </c>
      <c r="N96" s="52"/>
    </row>
    <row r="97" spans="1:14" ht="15" hidden="1">
      <c r="A97" s="19" t="s">
        <v>21</v>
      </c>
      <c r="B97" s="20">
        <f aca="true" t="shared" si="38" ref="B97:M97">B104+B110+B116+B122+B128+B134</f>
        <v>0</v>
      </c>
      <c r="C97" s="20">
        <f t="shared" si="38"/>
        <v>0</v>
      </c>
      <c r="D97" s="20">
        <f t="shared" si="38"/>
        <v>0</v>
      </c>
      <c r="E97" s="20">
        <f t="shared" si="38"/>
        <v>0</v>
      </c>
      <c r="F97" s="20">
        <f t="shared" si="38"/>
        <v>0</v>
      </c>
      <c r="G97" s="20">
        <f t="shared" si="38"/>
        <v>0</v>
      </c>
      <c r="H97" s="20">
        <f t="shared" si="38"/>
        <v>0</v>
      </c>
      <c r="I97" s="20">
        <f t="shared" si="38"/>
        <v>0</v>
      </c>
      <c r="J97" s="20">
        <f t="shared" si="38"/>
        <v>0</v>
      </c>
      <c r="K97" s="20">
        <f t="shared" si="38"/>
        <v>0</v>
      </c>
      <c r="L97" s="20">
        <f t="shared" si="38"/>
        <v>0</v>
      </c>
      <c r="M97" s="20">
        <f t="shared" si="38"/>
        <v>0</v>
      </c>
      <c r="N97" s="52"/>
    </row>
    <row r="98" spans="1:14" ht="15" hidden="1">
      <c r="A98" s="19" t="s">
        <v>22</v>
      </c>
      <c r="B98" s="20">
        <f aca="true" t="shared" si="39" ref="B98:M98">B105+B111+B117+B123+B129+B135</f>
        <v>0</v>
      </c>
      <c r="C98" s="20">
        <f t="shared" si="39"/>
        <v>0</v>
      </c>
      <c r="D98" s="20">
        <f t="shared" si="39"/>
        <v>0</v>
      </c>
      <c r="E98" s="20">
        <f t="shared" si="39"/>
        <v>0</v>
      </c>
      <c r="F98" s="20">
        <f t="shared" si="39"/>
        <v>0</v>
      </c>
      <c r="G98" s="20">
        <f t="shared" si="39"/>
        <v>0</v>
      </c>
      <c r="H98" s="20">
        <f t="shared" si="39"/>
        <v>0</v>
      </c>
      <c r="I98" s="20">
        <f t="shared" si="39"/>
        <v>0</v>
      </c>
      <c r="J98" s="20">
        <f t="shared" si="39"/>
        <v>0</v>
      </c>
      <c r="K98" s="20">
        <f t="shared" si="39"/>
        <v>0</v>
      </c>
      <c r="L98" s="20">
        <f t="shared" si="39"/>
        <v>0</v>
      </c>
      <c r="M98" s="20">
        <f t="shared" si="39"/>
        <v>0</v>
      </c>
      <c r="N98" s="52"/>
    </row>
    <row r="99" spans="1:14" ht="15" hidden="1">
      <c r="A99" s="19" t="s">
        <v>23</v>
      </c>
      <c r="B99" s="20">
        <f aca="true" t="shared" si="40" ref="B99:M99">B106+B112+B118+B124+B130+B136</f>
        <v>0</v>
      </c>
      <c r="C99" s="20">
        <f t="shared" si="40"/>
        <v>0</v>
      </c>
      <c r="D99" s="20">
        <f t="shared" si="40"/>
        <v>0</v>
      </c>
      <c r="E99" s="20">
        <f t="shared" si="40"/>
        <v>0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0</v>
      </c>
      <c r="J99" s="20">
        <f t="shared" si="40"/>
        <v>0</v>
      </c>
      <c r="K99" s="20">
        <f t="shared" si="40"/>
        <v>0</v>
      </c>
      <c r="L99" s="20">
        <f t="shared" si="40"/>
        <v>0</v>
      </c>
      <c r="M99" s="20">
        <f t="shared" si="40"/>
        <v>0</v>
      </c>
      <c r="N99" s="52"/>
    </row>
    <row r="100" spans="1:14" ht="12.75" hidden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52"/>
    </row>
    <row r="101" spans="1:14" ht="15" hidden="1">
      <c r="A101" s="23" t="s">
        <v>26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2"/>
    </row>
    <row r="102" spans="1:14" ht="15" hidden="1">
      <c r="A102" s="25" t="s">
        <v>27</v>
      </c>
      <c r="B102" s="9">
        <f aca="true" t="shared" si="41" ref="B102:M102">SUM(B103:B106)</f>
        <v>0</v>
      </c>
      <c r="C102" s="9">
        <f t="shared" si="41"/>
        <v>0</v>
      </c>
      <c r="D102" s="9">
        <f t="shared" si="41"/>
        <v>0</v>
      </c>
      <c r="E102" s="9">
        <f t="shared" si="41"/>
        <v>0</v>
      </c>
      <c r="F102" s="9">
        <f t="shared" si="41"/>
        <v>0</v>
      </c>
      <c r="G102" s="9">
        <f t="shared" si="41"/>
        <v>0</v>
      </c>
      <c r="H102" s="9">
        <f t="shared" si="41"/>
        <v>0</v>
      </c>
      <c r="I102" s="9">
        <f t="shared" si="41"/>
        <v>0</v>
      </c>
      <c r="J102" s="9">
        <f t="shared" si="41"/>
        <v>0</v>
      </c>
      <c r="K102" s="9">
        <f t="shared" si="41"/>
        <v>0</v>
      </c>
      <c r="L102" s="9">
        <f t="shared" si="41"/>
        <v>0</v>
      </c>
      <c r="M102" s="9">
        <f t="shared" si="41"/>
        <v>0</v>
      </c>
      <c r="N102" s="52"/>
    </row>
    <row r="103" spans="1:14" ht="15" hidden="1">
      <c r="A103" s="26" t="s">
        <v>19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52"/>
    </row>
    <row r="104" spans="1:14" ht="15" hidden="1">
      <c r="A104" s="26" t="s">
        <v>21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52"/>
    </row>
    <row r="105" spans="1:14" ht="15" hidden="1">
      <c r="A105" s="26" t="s">
        <v>22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52"/>
    </row>
    <row r="106" spans="1:14" ht="15" hidden="1">
      <c r="A106" s="26" t="s">
        <v>23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52"/>
    </row>
    <row r="107" spans="1:14" ht="15" hidden="1">
      <c r="A107" s="2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52"/>
    </row>
    <row r="108" spans="1:14" ht="15" hidden="1">
      <c r="A108" s="25" t="s">
        <v>28</v>
      </c>
      <c r="B108" s="9">
        <f aca="true" t="shared" si="42" ref="B108:M108">SUM(B109:B112)</f>
        <v>0</v>
      </c>
      <c r="C108" s="9">
        <f t="shared" si="42"/>
        <v>0</v>
      </c>
      <c r="D108" s="9">
        <f t="shared" si="42"/>
        <v>0</v>
      </c>
      <c r="E108" s="9">
        <f t="shared" si="42"/>
        <v>0</v>
      </c>
      <c r="F108" s="9">
        <f t="shared" si="42"/>
        <v>0</v>
      </c>
      <c r="G108" s="9">
        <f t="shared" si="42"/>
        <v>0</v>
      </c>
      <c r="H108" s="9">
        <f t="shared" si="42"/>
        <v>0</v>
      </c>
      <c r="I108" s="9">
        <f t="shared" si="42"/>
        <v>0</v>
      </c>
      <c r="J108" s="9">
        <f t="shared" si="42"/>
        <v>0</v>
      </c>
      <c r="K108" s="9">
        <f t="shared" si="42"/>
        <v>0</v>
      </c>
      <c r="L108" s="9">
        <f t="shared" si="42"/>
        <v>0</v>
      </c>
      <c r="M108" s="9">
        <f t="shared" si="42"/>
        <v>0</v>
      </c>
      <c r="N108" s="52"/>
    </row>
    <row r="109" spans="1:14" ht="15" hidden="1">
      <c r="A109" s="26" t="s">
        <v>19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52"/>
    </row>
    <row r="110" spans="1:14" ht="15" hidden="1">
      <c r="A110" s="26" t="s">
        <v>21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52"/>
    </row>
    <row r="111" spans="1:14" ht="15" hidden="1">
      <c r="A111" s="26" t="s">
        <v>22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52"/>
    </row>
    <row r="112" spans="1:13" ht="15" hidden="1">
      <c r="A112" s="26" t="s">
        <v>23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</row>
    <row r="113" spans="1:13" ht="15" hidden="1">
      <c r="A113" s="2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" hidden="1">
      <c r="A114" s="25" t="s">
        <v>29</v>
      </c>
      <c r="B114" s="9">
        <f aca="true" t="shared" si="43" ref="B114:M114">SUM(B115:B118)</f>
        <v>0</v>
      </c>
      <c r="C114" s="9">
        <f t="shared" si="43"/>
        <v>0</v>
      </c>
      <c r="D114" s="9">
        <f t="shared" si="43"/>
        <v>0</v>
      </c>
      <c r="E114" s="9">
        <f t="shared" si="43"/>
        <v>0</v>
      </c>
      <c r="F114" s="9">
        <f t="shared" si="43"/>
        <v>0</v>
      </c>
      <c r="G114" s="9">
        <f t="shared" si="43"/>
        <v>0</v>
      </c>
      <c r="H114" s="9">
        <f t="shared" si="43"/>
        <v>0</v>
      </c>
      <c r="I114" s="9">
        <f t="shared" si="43"/>
        <v>0</v>
      </c>
      <c r="J114" s="9">
        <f t="shared" si="43"/>
        <v>0</v>
      </c>
      <c r="K114" s="9">
        <f t="shared" si="43"/>
        <v>0</v>
      </c>
      <c r="L114" s="9">
        <f t="shared" si="43"/>
        <v>0</v>
      </c>
      <c r="M114" s="9">
        <f t="shared" si="43"/>
        <v>0</v>
      </c>
    </row>
    <row r="115" spans="1:13" ht="15" hidden="1">
      <c r="A115" s="26" t="s">
        <v>19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</row>
    <row r="116" spans="1:13" ht="15" hidden="1">
      <c r="A116" s="26" t="s">
        <v>21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</row>
    <row r="117" spans="1:13" ht="15" hidden="1">
      <c r="A117" s="26" t="s">
        <v>22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</row>
    <row r="118" spans="1:13" ht="15" hidden="1">
      <c r="A118" s="26" t="s">
        <v>23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</row>
    <row r="119" spans="1:13" ht="15" hidden="1">
      <c r="A119" s="26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5" hidden="1">
      <c r="A120" s="25" t="s">
        <v>30</v>
      </c>
      <c r="B120" s="9">
        <f aca="true" t="shared" si="44" ref="B120:M120">SUM(B121:B124)</f>
        <v>0</v>
      </c>
      <c r="C120" s="9">
        <f t="shared" si="44"/>
        <v>0</v>
      </c>
      <c r="D120" s="9">
        <f t="shared" si="44"/>
        <v>0</v>
      </c>
      <c r="E120" s="9">
        <f t="shared" si="44"/>
        <v>0</v>
      </c>
      <c r="F120" s="9">
        <f t="shared" si="44"/>
        <v>0</v>
      </c>
      <c r="G120" s="9">
        <f t="shared" si="44"/>
        <v>0</v>
      </c>
      <c r="H120" s="9">
        <f t="shared" si="44"/>
        <v>0</v>
      </c>
      <c r="I120" s="9">
        <f t="shared" si="44"/>
        <v>0</v>
      </c>
      <c r="J120" s="9">
        <f t="shared" si="44"/>
        <v>0</v>
      </c>
      <c r="K120" s="9">
        <f t="shared" si="44"/>
        <v>0</v>
      </c>
      <c r="L120" s="9">
        <f t="shared" si="44"/>
        <v>0</v>
      </c>
      <c r="M120" s="9">
        <f t="shared" si="44"/>
        <v>0</v>
      </c>
    </row>
    <row r="121" spans="1:13" ht="15" hidden="1">
      <c r="A121" s="26" t="s">
        <v>19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</row>
    <row r="122" spans="1:13" ht="15" hidden="1">
      <c r="A122" s="26" t="s">
        <v>21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</row>
    <row r="123" spans="1:13" ht="15" hidden="1">
      <c r="A123" s="26" t="s">
        <v>22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</row>
    <row r="124" spans="1:13" ht="15" hidden="1">
      <c r="A124" s="26" t="s">
        <v>23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</row>
    <row r="125" spans="1:13" ht="15" hidden="1">
      <c r="A125" s="26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5" hidden="1">
      <c r="A126" s="25" t="s">
        <v>31</v>
      </c>
      <c r="B126" s="9">
        <f aca="true" t="shared" si="45" ref="B126:M126">SUM(B127:B130)</f>
        <v>0</v>
      </c>
      <c r="C126" s="9">
        <f t="shared" si="45"/>
        <v>0</v>
      </c>
      <c r="D126" s="9">
        <f t="shared" si="45"/>
        <v>0</v>
      </c>
      <c r="E126" s="9">
        <f t="shared" si="45"/>
        <v>0</v>
      </c>
      <c r="F126" s="9">
        <f t="shared" si="45"/>
        <v>0</v>
      </c>
      <c r="G126" s="9">
        <f t="shared" si="45"/>
        <v>0</v>
      </c>
      <c r="H126" s="9">
        <f t="shared" si="45"/>
        <v>0</v>
      </c>
      <c r="I126" s="9">
        <f t="shared" si="45"/>
        <v>0</v>
      </c>
      <c r="J126" s="9">
        <f t="shared" si="45"/>
        <v>0</v>
      </c>
      <c r="K126" s="9">
        <f t="shared" si="45"/>
        <v>0</v>
      </c>
      <c r="L126" s="9">
        <f t="shared" si="45"/>
        <v>0</v>
      </c>
      <c r="M126" s="9">
        <f t="shared" si="45"/>
        <v>0</v>
      </c>
    </row>
    <row r="127" spans="1:13" ht="15" hidden="1">
      <c r="A127" s="26" t="s">
        <v>19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</row>
    <row r="128" spans="1:13" ht="15" hidden="1">
      <c r="A128" s="26" t="s">
        <v>21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</row>
    <row r="129" spans="1:13" ht="15" hidden="1">
      <c r="A129" s="26" t="s">
        <v>22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</row>
    <row r="130" spans="1:13" ht="15" hidden="1">
      <c r="A130" s="26" t="s">
        <v>23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</row>
    <row r="131" spans="1:13" ht="15" hidden="1">
      <c r="A131" s="26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5" hidden="1">
      <c r="A132" s="25" t="s">
        <v>32</v>
      </c>
      <c r="B132" s="9">
        <f aca="true" t="shared" si="46" ref="B132:M132">SUM(B133:B136)</f>
        <v>0</v>
      </c>
      <c r="C132" s="9">
        <f t="shared" si="46"/>
        <v>0</v>
      </c>
      <c r="D132" s="9">
        <f t="shared" si="46"/>
        <v>0</v>
      </c>
      <c r="E132" s="9">
        <f t="shared" si="46"/>
        <v>0</v>
      </c>
      <c r="F132" s="9">
        <f t="shared" si="46"/>
        <v>0</v>
      </c>
      <c r="G132" s="9">
        <f t="shared" si="46"/>
        <v>0</v>
      </c>
      <c r="H132" s="9">
        <f t="shared" si="46"/>
        <v>0</v>
      </c>
      <c r="I132" s="9">
        <f t="shared" si="46"/>
        <v>0</v>
      </c>
      <c r="J132" s="9">
        <f t="shared" si="46"/>
        <v>0</v>
      </c>
      <c r="K132" s="9">
        <f t="shared" si="46"/>
        <v>0</v>
      </c>
      <c r="L132" s="9">
        <f t="shared" si="46"/>
        <v>0</v>
      </c>
      <c r="M132" s="9">
        <f t="shared" si="46"/>
        <v>0</v>
      </c>
    </row>
    <row r="133" spans="1:13" ht="15" hidden="1">
      <c r="A133" s="26" t="s">
        <v>19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</row>
    <row r="134" spans="1:13" ht="15" hidden="1">
      <c r="A134" s="26" t="s">
        <v>21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</row>
    <row r="135" spans="1:13" ht="15" hidden="1">
      <c r="A135" s="26" t="s">
        <v>22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</row>
    <row r="136" spans="1:13" ht="15" hidden="1">
      <c r="A136" s="26" t="s">
        <v>23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ht="12.75">
      <c r="A137" s="32"/>
    </row>
    <row r="138" spans="1:13" ht="15.75">
      <c r="A138" s="18" t="s">
        <v>33</v>
      </c>
      <c r="B138" s="9">
        <f aca="true" t="shared" si="47" ref="B138:M138">SUM(B139:B142)</f>
        <v>0</v>
      </c>
      <c r="C138" s="9">
        <f t="shared" si="47"/>
        <v>0</v>
      </c>
      <c r="D138" s="9">
        <f t="shared" si="47"/>
        <v>0</v>
      </c>
      <c r="E138" s="9">
        <f t="shared" si="47"/>
        <v>0</v>
      </c>
      <c r="F138" s="9">
        <f t="shared" si="47"/>
        <v>0</v>
      </c>
      <c r="G138" s="9">
        <f t="shared" si="47"/>
        <v>0</v>
      </c>
      <c r="H138" s="9">
        <f t="shared" si="47"/>
        <v>0</v>
      </c>
      <c r="I138" s="9">
        <f t="shared" si="47"/>
        <v>0</v>
      </c>
      <c r="J138" s="9">
        <f t="shared" si="47"/>
        <v>0</v>
      </c>
      <c r="K138" s="9">
        <f t="shared" si="47"/>
        <v>0</v>
      </c>
      <c r="L138" s="9">
        <f t="shared" si="47"/>
        <v>0</v>
      </c>
      <c r="M138" s="9">
        <f t="shared" si="47"/>
        <v>0</v>
      </c>
    </row>
    <row r="139" spans="1:13" ht="15" hidden="1">
      <c r="A139" s="17" t="s">
        <v>19</v>
      </c>
      <c r="B139" s="33">
        <v>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" hidden="1">
      <c r="A140" s="17" t="s">
        <v>21</v>
      </c>
      <c r="B140" s="33">
        <v>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" hidden="1">
      <c r="A141" s="17" t="s">
        <v>22</v>
      </c>
      <c r="B141" s="33">
        <v>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" hidden="1">
      <c r="A142" s="17" t="s">
        <v>23</v>
      </c>
      <c r="B142" s="33">
        <v>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">
      <c r="A143" s="34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14" t="s">
        <v>34</v>
      </c>
      <c r="B144" s="9">
        <f aca="true" t="shared" si="48" ref="B144:M144">SUM(B145:B148)</f>
        <v>0</v>
      </c>
      <c r="C144" s="9">
        <f t="shared" si="48"/>
        <v>0</v>
      </c>
      <c r="D144" s="9">
        <f t="shared" si="48"/>
        <v>0</v>
      </c>
      <c r="E144" s="9">
        <f t="shared" si="48"/>
        <v>0</v>
      </c>
      <c r="F144" s="9">
        <f t="shared" si="48"/>
        <v>0</v>
      </c>
      <c r="G144" s="9">
        <f t="shared" si="48"/>
        <v>0</v>
      </c>
      <c r="H144" s="9">
        <f t="shared" si="48"/>
        <v>0</v>
      </c>
      <c r="I144" s="9">
        <f t="shared" si="48"/>
        <v>0</v>
      </c>
      <c r="J144" s="9">
        <f t="shared" si="48"/>
        <v>0</v>
      </c>
      <c r="K144" s="9">
        <f t="shared" si="48"/>
        <v>0</v>
      </c>
      <c r="L144" s="9">
        <f t="shared" si="48"/>
        <v>0</v>
      </c>
      <c r="M144" s="9">
        <f t="shared" si="48"/>
        <v>0</v>
      </c>
    </row>
    <row r="145" spans="1:13" ht="15" hidden="1">
      <c r="A145" s="35" t="s">
        <v>19</v>
      </c>
      <c r="B145" s="33">
        <v>0</v>
      </c>
      <c r="C145" s="33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 hidden="1">
      <c r="A146" s="35" t="s">
        <v>21</v>
      </c>
      <c r="B146" s="33">
        <v>0</v>
      </c>
      <c r="C146" s="33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 hidden="1">
      <c r="A147" s="35" t="s">
        <v>22</v>
      </c>
      <c r="B147" s="33">
        <v>0</v>
      </c>
      <c r="C147" s="33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 hidden="1">
      <c r="A148" s="35" t="s">
        <v>23</v>
      </c>
      <c r="B148" s="33">
        <v>0</v>
      </c>
      <c r="C148" s="33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5"/>
      <c r="B149" s="33"/>
      <c r="C149" s="33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.75" thickBot="1">
      <c r="A150" s="35"/>
      <c r="B150" s="33"/>
      <c r="C150" s="33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4" ht="43.5" customHeight="1" thickBot="1">
      <c r="A151" s="53" t="s">
        <v>45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5"/>
      <c r="M151" s="39"/>
      <c r="N151" s="1"/>
    </row>
    <row r="152" spans="1:13" ht="12.75" hidden="1">
      <c r="A152" s="4" t="s">
        <v>1</v>
      </c>
      <c r="B152" s="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ht="20.25">
      <c r="A153" s="5" t="s">
        <v>38</v>
      </c>
    </row>
    <row r="154" ht="12.75">
      <c r="A154" s="2" t="s">
        <v>4</v>
      </c>
    </row>
    <row r="155" spans="1:26" ht="20.25">
      <c r="A155" s="5"/>
      <c r="B155" s="6" t="s">
        <v>5</v>
      </c>
      <c r="C155" s="6" t="s">
        <v>6</v>
      </c>
      <c r="D155" s="6" t="s">
        <v>7</v>
      </c>
      <c r="E155" s="6" t="s">
        <v>8</v>
      </c>
      <c r="F155" s="6" t="s">
        <v>9</v>
      </c>
      <c r="G155" s="6" t="s">
        <v>10</v>
      </c>
      <c r="H155" s="6" t="s">
        <v>11</v>
      </c>
      <c r="I155" s="6" t="s">
        <v>12</v>
      </c>
      <c r="J155" s="6" t="s">
        <v>13</v>
      </c>
      <c r="K155" s="6" t="s">
        <v>14</v>
      </c>
      <c r="L155" s="6" t="s">
        <v>15</v>
      </c>
      <c r="M155" s="6" t="s">
        <v>16</v>
      </c>
      <c r="P155" s="6" t="s">
        <v>5</v>
      </c>
      <c r="Q155" s="6" t="s">
        <v>6</v>
      </c>
      <c r="R155" s="6" t="s">
        <v>7</v>
      </c>
      <c r="S155" s="6" t="s">
        <v>8</v>
      </c>
      <c r="T155" s="6" t="s">
        <v>9</v>
      </c>
      <c r="U155" s="6" t="s">
        <v>10</v>
      </c>
      <c r="V155" s="6" t="s">
        <v>11</v>
      </c>
      <c r="W155" s="6" t="s">
        <v>12</v>
      </c>
      <c r="X155" s="6" t="s">
        <v>13</v>
      </c>
      <c r="Y155" s="6" t="s">
        <v>14</v>
      </c>
      <c r="Z155" s="6" t="s">
        <v>15</v>
      </c>
    </row>
    <row r="156" spans="1:13" ht="2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4" ht="15.75">
      <c r="A157" s="8" t="s">
        <v>17</v>
      </c>
      <c r="B157" s="9">
        <f aca="true" t="shared" si="49" ref="B157:M157">SUM(B163+B182)</f>
        <v>0</v>
      </c>
      <c r="C157" s="9">
        <f t="shared" si="49"/>
        <v>2000</v>
      </c>
      <c r="D157" s="9">
        <f t="shared" si="49"/>
        <v>2312.3</v>
      </c>
      <c r="E157" s="9">
        <f t="shared" si="49"/>
        <v>12221.935</v>
      </c>
      <c r="F157" s="9">
        <f t="shared" si="49"/>
        <v>20389.278</v>
      </c>
      <c r="G157" s="9">
        <f t="shared" si="49"/>
        <v>26502.029</v>
      </c>
      <c r="H157" s="9">
        <f t="shared" si="49"/>
        <v>30556.621</v>
      </c>
      <c r="I157" s="9">
        <f t="shared" si="49"/>
        <v>30556.621</v>
      </c>
      <c r="J157" s="9">
        <f t="shared" si="49"/>
        <v>30556.621</v>
      </c>
      <c r="K157" s="9">
        <f t="shared" si="49"/>
        <v>30556.621</v>
      </c>
      <c r="L157" s="9">
        <f t="shared" si="49"/>
        <v>30556.621</v>
      </c>
      <c r="M157" s="9">
        <f t="shared" si="49"/>
        <v>30556.621</v>
      </c>
      <c r="N157" s="51" t="s">
        <v>18</v>
      </c>
    </row>
    <row r="158" spans="1:26" ht="15">
      <c r="A158" s="10" t="s">
        <v>19</v>
      </c>
      <c r="B158" s="9">
        <f aca="true" t="shared" si="50" ref="B158:M158">B164+B219</f>
        <v>0</v>
      </c>
      <c r="C158" s="9">
        <f t="shared" si="50"/>
        <v>2000</v>
      </c>
      <c r="D158" s="9">
        <f t="shared" si="50"/>
        <v>2312.3</v>
      </c>
      <c r="E158" s="9">
        <f t="shared" si="50"/>
        <v>4000</v>
      </c>
      <c r="F158" s="9">
        <f t="shared" si="50"/>
        <v>6000</v>
      </c>
      <c r="G158" s="9">
        <f t="shared" si="50"/>
        <v>8000</v>
      </c>
      <c r="H158" s="9">
        <f t="shared" si="50"/>
        <v>10000</v>
      </c>
      <c r="I158" s="9">
        <f t="shared" si="50"/>
        <v>10000</v>
      </c>
      <c r="J158" s="9">
        <f t="shared" si="50"/>
        <v>10000</v>
      </c>
      <c r="K158" s="9">
        <f t="shared" si="50"/>
        <v>10000</v>
      </c>
      <c r="L158" s="9">
        <f t="shared" si="50"/>
        <v>10000</v>
      </c>
      <c r="M158" s="9">
        <f t="shared" si="50"/>
        <v>10000</v>
      </c>
      <c r="N158" s="52"/>
      <c r="O158" s="2" t="s">
        <v>20</v>
      </c>
      <c r="P158" s="11">
        <f aca="true" t="shared" si="51" ref="P158:Z158">+B158+B159</f>
        <v>0</v>
      </c>
      <c r="Q158" s="11">
        <f t="shared" si="51"/>
        <v>2000</v>
      </c>
      <c r="R158" s="11">
        <f t="shared" si="51"/>
        <v>2312.3</v>
      </c>
      <c r="S158" s="11">
        <f t="shared" si="51"/>
        <v>4000</v>
      </c>
      <c r="T158" s="11">
        <f t="shared" si="51"/>
        <v>6000</v>
      </c>
      <c r="U158" s="11">
        <f t="shared" si="51"/>
        <v>8000</v>
      </c>
      <c r="V158" s="11">
        <f t="shared" si="51"/>
        <v>10000</v>
      </c>
      <c r="W158" s="11">
        <f t="shared" si="51"/>
        <v>10000</v>
      </c>
      <c r="X158" s="11">
        <f t="shared" si="51"/>
        <v>10000</v>
      </c>
      <c r="Y158" s="11">
        <f t="shared" si="51"/>
        <v>10000</v>
      </c>
      <c r="Z158" s="11">
        <f t="shared" si="51"/>
        <v>10000</v>
      </c>
    </row>
    <row r="159" spans="1:14" ht="15">
      <c r="A159" s="10" t="s">
        <v>21</v>
      </c>
      <c r="B159" s="9">
        <f aca="true" t="shared" si="52" ref="B159:M159">B165+B220</f>
        <v>0</v>
      </c>
      <c r="C159" s="9">
        <f t="shared" si="52"/>
        <v>0</v>
      </c>
      <c r="D159" s="9">
        <f t="shared" si="52"/>
        <v>0</v>
      </c>
      <c r="E159" s="9">
        <f t="shared" si="52"/>
        <v>0</v>
      </c>
      <c r="F159" s="9">
        <f t="shared" si="52"/>
        <v>0</v>
      </c>
      <c r="G159" s="9">
        <f t="shared" si="52"/>
        <v>0</v>
      </c>
      <c r="H159" s="9">
        <f t="shared" si="52"/>
        <v>0</v>
      </c>
      <c r="I159" s="9">
        <f t="shared" si="52"/>
        <v>0</v>
      </c>
      <c r="J159" s="9">
        <f t="shared" si="52"/>
        <v>0</v>
      </c>
      <c r="K159" s="9">
        <f t="shared" si="52"/>
        <v>0</v>
      </c>
      <c r="L159" s="9">
        <f t="shared" si="52"/>
        <v>0</v>
      </c>
      <c r="M159" s="9">
        <f t="shared" si="52"/>
        <v>0</v>
      </c>
      <c r="N159" s="52"/>
    </row>
    <row r="160" spans="1:14" ht="15">
      <c r="A160" s="10" t="s">
        <v>22</v>
      </c>
      <c r="B160" s="9">
        <f aca="true" t="shared" si="53" ref="B160:M160">B166+B221</f>
        <v>0</v>
      </c>
      <c r="C160" s="9">
        <f t="shared" si="53"/>
        <v>0</v>
      </c>
      <c r="D160" s="9">
        <f t="shared" si="53"/>
        <v>0</v>
      </c>
      <c r="E160" s="9">
        <f t="shared" si="53"/>
        <v>0</v>
      </c>
      <c r="F160" s="9">
        <f t="shared" si="53"/>
        <v>0</v>
      </c>
      <c r="G160" s="9">
        <f t="shared" si="53"/>
        <v>0</v>
      </c>
      <c r="H160" s="9">
        <f t="shared" si="53"/>
        <v>0</v>
      </c>
      <c r="I160" s="9">
        <f t="shared" si="53"/>
        <v>0</v>
      </c>
      <c r="J160" s="9">
        <f t="shared" si="53"/>
        <v>0</v>
      </c>
      <c r="K160" s="9">
        <f t="shared" si="53"/>
        <v>0</v>
      </c>
      <c r="L160" s="9">
        <f t="shared" si="53"/>
        <v>0</v>
      </c>
      <c r="M160" s="9">
        <f t="shared" si="53"/>
        <v>0</v>
      </c>
      <c r="N160" s="52"/>
    </row>
    <row r="161" spans="1:14" ht="15">
      <c r="A161" s="10" t="s">
        <v>23</v>
      </c>
      <c r="B161" s="9">
        <f aca="true" t="shared" si="54" ref="B161:M161">B167+B222</f>
        <v>0</v>
      </c>
      <c r="C161" s="9">
        <f t="shared" si="54"/>
        <v>0</v>
      </c>
      <c r="D161" s="9">
        <f t="shared" si="54"/>
        <v>0</v>
      </c>
      <c r="E161" s="9">
        <f t="shared" si="54"/>
        <v>8221.935</v>
      </c>
      <c r="F161" s="9">
        <f t="shared" si="54"/>
        <v>14389.278</v>
      </c>
      <c r="G161" s="9">
        <f t="shared" si="54"/>
        <v>18502.029</v>
      </c>
      <c r="H161" s="9">
        <f t="shared" si="54"/>
        <v>20556.621</v>
      </c>
      <c r="I161" s="9">
        <f t="shared" si="54"/>
        <v>20556.621</v>
      </c>
      <c r="J161" s="9">
        <f t="shared" si="54"/>
        <v>20556.621</v>
      </c>
      <c r="K161" s="9">
        <f t="shared" si="54"/>
        <v>20556.621</v>
      </c>
      <c r="L161" s="9">
        <f t="shared" si="54"/>
        <v>20556.621</v>
      </c>
      <c r="M161" s="9">
        <f t="shared" si="54"/>
        <v>20556.621</v>
      </c>
      <c r="N161" s="52"/>
    </row>
    <row r="162" spans="1:14" ht="1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52"/>
    </row>
    <row r="163" spans="1:16" ht="15.75">
      <c r="A163" s="14" t="s">
        <v>24</v>
      </c>
      <c r="B163" s="9">
        <f aca="true" t="shared" si="55" ref="B163:M163">SUM(B169+B212)</f>
        <v>0</v>
      </c>
      <c r="C163" s="9">
        <f t="shared" si="55"/>
        <v>2000</v>
      </c>
      <c r="D163" s="9">
        <f t="shared" si="55"/>
        <v>2312.3</v>
      </c>
      <c r="E163" s="9">
        <f t="shared" si="55"/>
        <v>12221.935</v>
      </c>
      <c r="F163" s="9">
        <f t="shared" si="55"/>
        <v>20389.278</v>
      </c>
      <c r="G163" s="9">
        <f t="shared" si="55"/>
        <v>26502.029</v>
      </c>
      <c r="H163" s="9">
        <f t="shared" si="55"/>
        <v>30556.621</v>
      </c>
      <c r="I163" s="9">
        <f t="shared" si="55"/>
        <v>30556.621</v>
      </c>
      <c r="J163" s="9">
        <f t="shared" si="55"/>
        <v>30556.621</v>
      </c>
      <c r="K163" s="9">
        <f t="shared" si="55"/>
        <v>30556.621</v>
      </c>
      <c r="L163" s="9">
        <f t="shared" si="55"/>
        <v>30556.621</v>
      </c>
      <c r="M163" s="9">
        <f t="shared" si="55"/>
        <v>30556.621</v>
      </c>
      <c r="N163" s="52"/>
      <c r="O163" s="15"/>
      <c r="P163" s="16"/>
    </row>
    <row r="164" spans="1:26" ht="15">
      <c r="A164" s="17" t="s">
        <v>19</v>
      </c>
      <c r="B164" s="9">
        <f aca="true" t="shared" si="56" ref="B164:M164">B170+B213</f>
        <v>0</v>
      </c>
      <c r="C164" s="9">
        <f t="shared" si="56"/>
        <v>2000</v>
      </c>
      <c r="D164" s="9">
        <f t="shared" si="56"/>
        <v>2312.3</v>
      </c>
      <c r="E164" s="9">
        <f t="shared" si="56"/>
        <v>4000</v>
      </c>
      <c r="F164" s="9">
        <f t="shared" si="56"/>
        <v>6000</v>
      </c>
      <c r="G164" s="9">
        <f t="shared" si="56"/>
        <v>8000</v>
      </c>
      <c r="H164" s="9">
        <f t="shared" si="56"/>
        <v>10000</v>
      </c>
      <c r="I164" s="9">
        <f t="shared" si="56"/>
        <v>10000</v>
      </c>
      <c r="J164" s="9">
        <f t="shared" si="56"/>
        <v>10000</v>
      </c>
      <c r="K164" s="9">
        <f t="shared" si="56"/>
        <v>10000</v>
      </c>
      <c r="L164" s="9">
        <f t="shared" si="56"/>
        <v>10000</v>
      </c>
      <c r="M164" s="9">
        <f t="shared" si="56"/>
        <v>10000</v>
      </c>
      <c r="N164" s="52"/>
      <c r="O164" s="2" t="s">
        <v>20</v>
      </c>
      <c r="P164" s="11">
        <f aca="true" t="shared" si="57" ref="P164:Z164">+B164+B165</f>
        <v>0</v>
      </c>
      <c r="Q164" s="11">
        <f t="shared" si="57"/>
        <v>2000</v>
      </c>
      <c r="R164" s="11">
        <f t="shared" si="57"/>
        <v>2312.3</v>
      </c>
      <c r="S164" s="11">
        <f t="shared" si="57"/>
        <v>4000</v>
      </c>
      <c r="T164" s="11">
        <f t="shared" si="57"/>
        <v>6000</v>
      </c>
      <c r="U164" s="11">
        <f t="shared" si="57"/>
        <v>8000</v>
      </c>
      <c r="V164" s="11">
        <f t="shared" si="57"/>
        <v>10000</v>
      </c>
      <c r="W164" s="11">
        <f t="shared" si="57"/>
        <v>10000</v>
      </c>
      <c r="X164" s="11">
        <f t="shared" si="57"/>
        <v>10000</v>
      </c>
      <c r="Y164" s="11">
        <f t="shared" si="57"/>
        <v>10000</v>
      </c>
      <c r="Z164" s="11">
        <f t="shared" si="57"/>
        <v>10000</v>
      </c>
    </row>
    <row r="165" spans="1:16" ht="15">
      <c r="A165" s="17" t="s">
        <v>21</v>
      </c>
      <c r="B165" s="9">
        <f aca="true" t="shared" si="58" ref="B165:M165">B171+B214</f>
        <v>0</v>
      </c>
      <c r="C165" s="9">
        <f t="shared" si="58"/>
        <v>0</v>
      </c>
      <c r="D165" s="9">
        <f t="shared" si="58"/>
        <v>0</v>
      </c>
      <c r="E165" s="9">
        <f t="shared" si="58"/>
        <v>0</v>
      </c>
      <c r="F165" s="9">
        <f t="shared" si="58"/>
        <v>0</v>
      </c>
      <c r="G165" s="9">
        <f t="shared" si="58"/>
        <v>0</v>
      </c>
      <c r="H165" s="9">
        <f t="shared" si="58"/>
        <v>0</v>
      </c>
      <c r="I165" s="9">
        <f t="shared" si="58"/>
        <v>0</v>
      </c>
      <c r="J165" s="9">
        <f t="shared" si="58"/>
        <v>0</v>
      </c>
      <c r="K165" s="9">
        <f t="shared" si="58"/>
        <v>0</v>
      </c>
      <c r="L165" s="9">
        <f t="shared" si="58"/>
        <v>0</v>
      </c>
      <c r="M165" s="9">
        <f t="shared" si="58"/>
        <v>0</v>
      </c>
      <c r="N165" s="52"/>
      <c r="O165" s="15"/>
      <c r="P165" s="16"/>
    </row>
    <row r="166" spans="1:16" ht="15">
      <c r="A166" s="17" t="s">
        <v>22</v>
      </c>
      <c r="B166" s="9">
        <f aca="true" t="shared" si="59" ref="B166:M166">B172+B215</f>
        <v>0</v>
      </c>
      <c r="C166" s="9">
        <f t="shared" si="59"/>
        <v>0</v>
      </c>
      <c r="D166" s="9">
        <f t="shared" si="59"/>
        <v>0</v>
      </c>
      <c r="E166" s="9">
        <f t="shared" si="59"/>
        <v>0</v>
      </c>
      <c r="F166" s="9">
        <f t="shared" si="59"/>
        <v>0</v>
      </c>
      <c r="G166" s="9">
        <f t="shared" si="59"/>
        <v>0</v>
      </c>
      <c r="H166" s="9">
        <f t="shared" si="59"/>
        <v>0</v>
      </c>
      <c r="I166" s="9">
        <f t="shared" si="59"/>
        <v>0</v>
      </c>
      <c r="J166" s="9">
        <f t="shared" si="59"/>
        <v>0</v>
      </c>
      <c r="K166" s="9">
        <f t="shared" si="59"/>
        <v>0</v>
      </c>
      <c r="L166" s="9">
        <f t="shared" si="59"/>
        <v>0</v>
      </c>
      <c r="M166" s="9">
        <f t="shared" si="59"/>
        <v>0</v>
      </c>
      <c r="N166" s="52"/>
      <c r="O166" s="15"/>
      <c r="P166" s="16"/>
    </row>
    <row r="167" spans="1:16" ht="15">
      <c r="A167" s="17" t="s">
        <v>23</v>
      </c>
      <c r="B167" s="9">
        <f aca="true" t="shared" si="60" ref="B167:M167">B173+B216</f>
        <v>0</v>
      </c>
      <c r="C167" s="9">
        <f t="shared" si="60"/>
        <v>0</v>
      </c>
      <c r="D167" s="9">
        <f t="shared" si="60"/>
        <v>0</v>
      </c>
      <c r="E167" s="9">
        <f t="shared" si="60"/>
        <v>8221.935</v>
      </c>
      <c r="F167" s="9">
        <f t="shared" si="60"/>
        <v>14389.278</v>
      </c>
      <c r="G167" s="9">
        <f t="shared" si="60"/>
        <v>18502.029</v>
      </c>
      <c r="H167" s="9">
        <f t="shared" si="60"/>
        <v>20556.621</v>
      </c>
      <c r="I167" s="9">
        <f t="shared" si="60"/>
        <v>20556.621</v>
      </c>
      <c r="J167" s="9">
        <f t="shared" si="60"/>
        <v>20556.621</v>
      </c>
      <c r="K167" s="9">
        <f t="shared" si="60"/>
        <v>20556.621</v>
      </c>
      <c r="L167" s="9">
        <f t="shared" si="60"/>
        <v>20556.621</v>
      </c>
      <c r="M167" s="9">
        <f t="shared" si="60"/>
        <v>20556.621</v>
      </c>
      <c r="N167" s="52"/>
      <c r="O167" s="15"/>
      <c r="P167" s="16"/>
    </row>
    <row r="168" spans="1:14" ht="15.75">
      <c r="A168" s="1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52"/>
    </row>
    <row r="169" spans="1:14" ht="15.75">
      <c r="A169" s="18" t="s">
        <v>25</v>
      </c>
      <c r="B169" s="9">
        <f aca="true" t="shared" si="61" ref="B169:M169">SUM(B170:B173)</f>
        <v>0</v>
      </c>
      <c r="C169" s="9">
        <f t="shared" si="61"/>
        <v>2000</v>
      </c>
      <c r="D169" s="9">
        <f t="shared" si="61"/>
        <v>2000</v>
      </c>
      <c r="E169" s="9">
        <f t="shared" si="61"/>
        <v>4000</v>
      </c>
      <c r="F169" s="9">
        <f t="shared" si="61"/>
        <v>6000</v>
      </c>
      <c r="G169" s="9">
        <f t="shared" si="61"/>
        <v>8000</v>
      </c>
      <c r="H169" s="9">
        <f t="shared" si="61"/>
        <v>10000</v>
      </c>
      <c r="I169" s="9">
        <f t="shared" si="61"/>
        <v>10000</v>
      </c>
      <c r="J169" s="9">
        <f t="shared" si="61"/>
        <v>10000</v>
      </c>
      <c r="K169" s="9">
        <f t="shared" si="61"/>
        <v>10000</v>
      </c>
      <c r="L169" s="9">
        <f t="shared" si="61"/>
        <v>10000</v>
      </c>
      <c r="M169" s="9">
        <f t="shared" si="61"/>
        <v>10000</v>
      </c>
      <c r="N169" s="52"/>
    </row>
    <row r="170" spans="1:14" ht="15">
      <c r="A170" s="19" t="s">
        <v>19</v>
      </c>
      <c r="B170" s="20">
        <f aca="true" t="shared" si="62" ref="B170:M170">B177+B183+B189+B195+B201+B207</f>
        <v>0</v>
      </c>
      <c r="C170" s="20">
        <f t="shared" si="62"/>
        <v>2000</v>
      </c>
      <c r="D170" s="20">
        <f t="shared" si="62"/>
        <v>2000</v>
      </c>
      <c r="E170" s="20">
        <f t="shared" si="62"/>
        <v>4000</v>
      </c>
      <c r="F170" s="20">
        <f t="shared" si="62"/>
        <v>6000</v>
      </c>
      <c r="G170" s="20">
        <f t="shared" si="62"/>
        <v>8000</v>
      </c>
      <c r="H170" s="20">
        <f t="shared" si="62"/>
        <v>10000</v>
      </c>
      <c r="I170" s="20">
        <f t="shared" si="62"/>
        <v>10000</v>
      </c>
      <c r="J170" s="20">
        <f t="shared" si="62"/>
        <v>10000</v>
      </c>
      <c r="K170" s="20">
        <f t="shared" si="62"/>
        <v>10000</v>
      </c>
      <c r="L170" s="20">
        <f t="shared" si="62"/>
        <v>10000</v>
      </c>
      <c r="M170" s="20">
        <f t="shared" si="62"/>
        <v>10000</v>
      </c>
      <c r="N170" s="52"/>
    </row>
    <row r="171" spans="1:14" ht="15">
      <c r="A171" s="19" t="s">
        <v>21</v>
      </c>
      <c r="B171" s="20">
        <f aca="true" t="shared" si="63" ref="B171:M171">B178+B184+B190+B196+B202+B208</f>
        <v>0</v>
      </c>
      <c r="C171" s="20">
        <f t="shared" si="63"/>
        <v>0</v>
      </c>
      <c r="D171" s="20">
        <f t="shared" si="63"/>
        <v>0</v>
      </c>
      <c r="E171" s="20">
        <f t="shared" si="63"/>
        <v>0</v>
      </c>
      <c r="F171" s="20">
        <f t="shared" si="63"/>
        <v>0</v>
      </c>
      <c r="G171" s="20">
        <f t="shared" si="63"/>
        <v>0</v>
      </c>
      <c r="H171" s="20">
        <f t="shared" si="63"/>
        <v>0</v>
      </c>
      <c r="I171" s="20">
        <f t="shared" si="63"/>
        <v>0</v>
      </c>
      <c r="J171" s="20">
        <f t="shared" si="63"/>
        <v>0</v>
      </c>
      <c r="K171" s="20">
        <f t="shared" si="63"/>
        <v>0</v>
      </c>
      <c r="L171" s="20">
        <f t="shared" si="63"/>
        <v>0</v>
      </c>
      <c r="M171" s="20">
        <f t="shared" si="63"/>
        <v>0</v>
      </c>
      <c r="N171" s="52"/>
    </row>
    <row r="172" spans="1:14" ht="15">
      <c r="A172" s="19" t="s">
        <v>22</v>
      </c>
      <c r="B172" s="20">
        <f aca="true" t="shared" si="64" ref="B172:M172">B179+B185+B191+B197+B203+B209</f>
        <v>0</v>
      </c>
      <c r="C172" s="20">
        <f t="shared" si="64"/>
        <v>0</v>
      </c>
      <c r="D172" s="20">
        <f t="shared" si="64"/>
        <v>0</v>
      </c>
      <c r="E172" s="20">
        <f t="shared" si="64"/>
        <v>0</v>
      </c>
      <c r="F172" s="20">
        <f t="shared" si="64"/>
        <v>0</v>
      </c>
      <c r="G172" s="20">
        <f t="shared" si="64"/>
        <v>0</v>
      </c>
      <c r="H172" s="20">
        <f t="shared" si="64"/>
        <v>0</v>
      </c>
      <c r="I172" s="20">
        <f t="shared" si="64"/>
        <v>0</v>
      </c>
      <c r="J172" s="20">
        <f t="shared" si="64"/>
        <v>0</v>
      </c>
      <c r="K172" s="20">
        <f t="shared" si="64"/>
        <v>0</v>
      </c>
      <c r="L172" s="20">
        <f t="shared" si="64"/>
        <v>0</v>
      </c>
      <c r="M172" s="20">
        <f t="shared" si="64"/>
        <v>0</v>
      </c>
      <c r="N172" s="52"/>
    </row>
    <row r="173" spans="1:14" ht="15">
      <c r="A173" s="19" t="s">
        <v>23</v>
      </c>
      <c r="B173" s="20">
        <f aca="true" t="shared" si="65" ref="B173:M173">B180+B186+B192+B198+B204+B210</f>
        <v>0</v>
      </c>
      <c r="C173" s="20">
        <f t="shared" si="65"/>
        <v>0</v>
      </c>
      <c r="D173" s="20">
        <f t="shared" si="65"/>
        <v>0</v>
      </c>
      <c r="E173" s="20">
        <f t="shared" si="65"/>
        <v>0</v>
      </c>
      <c r="F173" s="20">
        <f t="shared" si="65"/>
        <v>0</v>
      </c>
      <c r="G173" s="20">
        <f t="shared" si="65"/>
        <v>0</v>
      </c>
      <c r="H173" s="20">
        <f t="shared" si="65"/>
        <v>0</v>
      </c>
      <c r="I173" s="20">
        <f t="shared" si="65"/>
        <v>0</v>
      </c>
      <c r="J173" s="20">
        <f t="shared" si="65"/>
        <v>0</v>
      </c>
      <c r="K173" s="20">
        <f t="shared" si="65"/>
        <v>0</v>
      </c>
      <c r="L173" s="20">
        <f t="shared" si="65"/>
        <v>0</v>
      </c>
      <c r="M173" s="20">
        <f t="shared" si="65"/>
        <v>0</v>
      </c>
      <c r="N173" s="52"/>
    </row>
    <row r="174" spans="1:14" ht="12.7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52"/>
    </row>
    <row r="175" spans="1:14" ht="15">
      <c r="A175" s="23" t="s">
        <v>26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52"/>
    </row>
    <row r="176" spans="1:14" ht="15">
      <c r="A176" s="25" t="s">
        <v>27</v>
      </c>
      <c r="B176" s="9">
        <f aca="true" t="shared" si="66" ref="B176:M176">SUM(B177:B180)</f>
        <v>0</v>
      </c>
      <c r="C176" s="9">
        <f t="shared" si="66"/>
        <v>2000</v>
      </c>
      <c r="D176" s="9">
        <f t="shared" si="66"/>
        <v>2000</v>
      </c>
      <c r="E176" s="9">
        <f t="shared" si="66"/>
        <v>4000</v>
      </c>
      <c r="F176" s="9">
        <f t="shared" si="66"/>
        <v>6000</v>
      </c>
      <c r="G176" s="9">
        <f t="shared" si="66"/>
        <v>8000</v>
      </c>
      <c r="H176" s="9">
        <f t="shared" si="66"/>
        <v>10000</v>
      </c>
      <c r="I176" s="9">
        <f t="shared" si="66"/>
        <v>10000</v>
      </c>
      <c r="J176" s="9">
        <f t="shared" si="66"/>
        <v>10000</v>
      </c>
      <c r="K176" s="9">
        <f t="shared" si="66"/>
        <v>10000</v>
      </c>
      <c r="L176" s="9">
        <f t="shared" si="66"/>
        <v>10000</v>
      </c>
      <c r="M176" s="9">
        <f t="shared" si="66"/>
        <v>10000</v>
      </c>
      <c r="N176" s="52"/>
    </row>
    <row r="177" spans="1:14" ht="15">
      <c r="A177" s="26" t="s">
        <v>19</v>
      </c>
      <c r="B177" s="27">
        <v>0</v>
      </c>
      <c r="C177" s="27">
        <v>2000</v>
      </c>
      <c r="D177" s="27">
        <v>2000</v>
      </c>
      <c r="E177" s="27">
        <v>4000</v>
      </c>
      <c r="F177" s="27">
        <v>6000</v>
      </c>
      <c r="G177" s="27">
        <v>8000</v>
      </c>
      <c r="H177" s="27">
        <v>10000</v>
      </c>
      <c r="I177" s="27">
        <v>10000</v>
      </c>
      <c r="J177" s="27">
        <v>10000</v>
      </c>
      <c r="K177" s="27">
        <v>10000</v>
      </c>
      <c r="L177" s="27">
        <v>10000</v>
      </c>
      <c r="M177" s="27">
        <v>10000</v>
      </c>
      <c r="N177" s="52"/>
    </row>
    <row r="178" spans="1:14" ht="15">
      <c r="A178" s="26" t="s">
        <v>21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52"/>
    </row>
    <row r="179" spans="1:14" ht="15">
      <c r="A179" s="26" t="s">
        <v>22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52"/>
    </row>
    <row r="180" spans="1:14" ht="15">
      <c r="A180" s="26" t="s">
        <v>23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52"/>
    </row>
    <row r="181" spans="1:14" ht="15">
      <c r="A181" s="2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52"/>
    </row>
    <row r="182" spans="1:14" ht="15">
      <c r="A182" s="25" t="s">
        <v>28</v>
      </c>
      <c r="B182" s="9">
        <f aca="true" t="shared" si="67" ref="B182:M182">SUM(B183:B186)</f>
        <v>0</v>
      </c>
      <c r="C182" s="9">
        <f t="shared" si="67"/>
        <v>0</v>
      </c>
      <c r="D182" s="9">
        <f t="shared" si="67"/>
        <v>0</v>
      </c>
      <c r="E182" s="9">
        <f t="shared" si="67"/>
        <v>0</v>
      </c>
      <c r="F182" s="9">
        <f t="shared" si="67"/>
        <v>0</v>
      </c>
      <c r="G182" s="9">
        <f t="shared" si="67"/>
        <v>0</v>
      </c>
      <c r="H182" s="9">
        <f t="shared" si="67"/>
        <v>0</v>
      </c>
      <c r="I182" s="9">
        <f t="shared" si="67"/>
        <v>0</v>
      </c>
      <c r="J182" s="9">
        <f t="shared" si="67"/>
        <v>0</v>
      </c>
      <c r="K182" s="9">
        <f t="shared" si="67"/>
        <v>0</v>
      </c>
      <c r="L182" s="9">
        <f t="shared" si="67"/>
        <v>0</v>
      </c>
      <c r="M182" s="9">
        <f t="shared" si="67"/>
        <v>0</v>
      </c>
      <c r="N182" s="52"/>
    </row>
    <row r="183" spans="1:14" ht="15" hidden="1">
      <c r="A183" s="26" t="s">
        <v>19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52"/>
    </row>
    <row r="184" spans="1:14" ht="15" hidden="1">
      <c r="A184" s="26" t="s">
        <v>21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52"/>
    </row>
    <row r="185" spans="1:14" ht="15" hidden="1">
      <c r="A185" s="26" t="s">
        <v>22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52"/>
    </row>
    <row r="186" spans="1:15" ht="15" hidden="1">
      <c r="A186" s="26" t="s">
        <v>23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9"/>
      <c r="O186" s="29"/>
    </row>
    <row r="187" spans="1:15" ht="15">
      <c r="A187" s="2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29"/>
      <c r="O187" s="29"/>
    </row>
    <row r="188" spans="1:15" ht="15">
      <c r="A188" s="25" t="s">
        <v>29</v>
      </c>
      <c r="B188" s="9">
        <f aca="true" t="shared" si="68" ref="B188:M188">SUM(B189:B192)</f>
        <v>0</v>
      </c>
      <c r="C188" s="9">
        <f t="shared" si="68"/>
        <v>0</v>
      </c>
      <c r="D188" s="9">
        <f t="shared" si="68"/>
        <v>0</v>
      </c>
      <c r="E188" s="9">
        <f t="shared" si="68"/>
        <v>0</v>
      </c>
      <c r="F188" s="9">
        <f t="shared" si="68"/>
        <v>0</v>
      </c>
      <c r="G188" s="9">
        <f t="shared" si="68"/>
        <v>0</v>
      </c>
      <c r="H188" s="9">
        <f t="shared" si="68"/>
        <v>0</v>
      </c>
      <c r="I188" s="9">
        <f t="shared" si="68"/>
        <v>0</v>
      </c>
      <c r="J188" s="9">
        <f t="shared" si="68"/>
        <v>0</v>
      </c>
      <c r="K188" s="9">
        <f t="shared" si="68"/>
        <v>0</v>
      </c>
      <c r="L188" s="9">
        <f t="shared" si="68"/>
        <v>0</v>
      </c>
      <c r="M188" s="9">
        <f t="shared" si="68"/>
        <v>0</v>
      </c>
      <c r="N188" s="29"/>
      <c r="O188" s="29"/>
    </row>
    <row r="189" spans="1:15" ht="15" hidden="1">
      <c r="A189" s="26" t="s">
        <v>19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9"/>
      <c r="O189" s="29"/>
    </row>
    <row r="190" spans="1:15" ht="15" hidden="1">
      <c r="A190" s="26" t="s">
        <v>21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9"/>
      <c r="O190" s="29"/>
    </row>
    <row r="191" spans="1:15" ht="15" hidden="1">
      <c r="A191" s="26" t="s">
        <v>22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9"/>
      <c r="O191" s="29"/>
    </row>
    <row r="192" spans="1:15" ht="15" hidden="1">
      <c r="A192" s="26" t="s">
        <v>23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9"/>
      <c r="O192" s="29"/>
    </row>
    <row r="193" spans="1:15" ht="15">
      <c r="A193" s="26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29"/>
      <c r="O193" s="29"/>
    </row>
    <row r="194" spans="1:15" ht="15">
      <c r="A194" s="25" t="s">
        <v>30</v>
      </c>
      <c r="B194" s="9">
        <f aca="true" t="shared" si="69" ref="B194:M194">SUM(B195:B198)</f>
        <v>0</v>
      </c>
      <c r="C194" s="9">
        <f t="shared" si="69"/>
        <v>0</v>
      </c>
      <c r="D194" s="9">
        <f t="shared" si="69"/>
        <v>0</v>
      </c>
      <c r="E194" s="9">
        <f t="shared" si="69"/>
        <v>0</v>
      </c>
      <c r="F194" s="9">
        <f t="shared" si="69"/>
        <v>0</v>
      </c>
      <c r="G194" s="9">
        <f t="shared" si="69"/>
        <v>0</v>
      </c>
      <c r="H194" s="9">
        <f t="shared" si="69"/>
        <v>0</v>
      </c>
      <c r="I194" s="9">
        <f t="shared" si="69"/>
        <v>0</v>
      </c>
      <c r="J194" s="9">
        <f t="shared" si="69"/>
        <v>0</v>
      </c>
      <c r="K194" s="9">
        <f t="shared" si="69"/>
        <v>0</v>
      </c>
      <c r="L194" s="9">
        <f t="shared" si="69"/>
        <v>0</v>
      </c>
      <c r="M194" s="9">
        <f t="shared" si="69"/>
        <v>0</v>
      </c>
      <c r="N194" s="29"/>
      <c r="O194" s="29"/>
    </row>
    <row r="195" spans="1:15" ht="15" hidden="1">
      <c r="A195" s="26" t="s">
        <v>19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9"/>
      <c r="O195" s="29"/>
    </row>
    <row r="196" spans="1:15" ht="15" hidden="1">
      <c r="A196" s="26" t="s">
        <v>21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9"/>
      <c r="O196" s="29"/>
    </row>
    <row r="197" spans="1:15" ht="15" hidden="1">
      <c r="A197" s="26" t="s">
        <v>22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9"/>
      <c r="O197" s="29"/>
    </row>
    <row r="198" spans="1:15" ht="15" hidden="1">
      <c r="A198" s="26" t="s">
        <v>23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9"/>
      <c r="O198" s="29"/>
    </row>
    <row r="199" spans="1:15" ht="15">
      <c r="A199" s="26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29"/>
      <c r="O199" s="29"/>
    </row>
    <row r="200" spans="1:15" ht="15">
      <c r="A200" s="25" t="s">
        <v>31</v>
      </c>
      <c r="B200" s="9">
        <f aca="true" t="shared" si="70" ref="B200:M200">SUM(B201:B204)</f>
        <v>0</v>
      </c>
      <c r="C200" s="9">
        <f t="shared" si="70"/>
        <v>0</v>
      </c>
      <c r="D200" s="9">
        <f t="shared" si="70"/>
        <v>0</v>
      </c>
      <c r="E200" s="9">
        <f t="shared" si="70"/>
        <v>0</v>
      </c>
      <c r="F200" s="9">
        <f t="shared" si="70"/>
        <v>0</v>
      </c>
      <c r="G200" s="9">
        <f t="shared" si="70"/>
        <v>0</v>
      </c>
      <c r="H200" s="9">
        <f t="shared" si="70"/>
        <v>0</v>
      </c>
      <c r="I200" s="9">
        <f t="shared" si="70"/>
        <v>0</v>
      </c>
      <c r="J200" s="9">
        <f t="shared" si="70"/>
        <v>0</v>
      </c>
      <c r="K200" s="9">
        <f t="shared" si="70"/>
        <v>0</v>
      </c>
      <c r="L200" s="9">
        <f t="shared" si="70"/>
        <v>0</v>
      </c>
      <c r="M200" s="9">
        <f t="shared" si="70"/>
        <v>0</v>
      </c>
      <c r="N200" s="29"/>
      <c r="O200" s="29"/>
    </row>
    <row r="201" spans="1:15" ht="15" hidden="1">
      <c r="A201" s="26" t="s">
        <v>19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9"/>
      <c r="O201" s="29"/>
    </row>
    <row r="202" spans="1:15" ht="15" hidden="1">
      <c r="A202" s="26" t="s">
        <v>21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9"/>
      <c r="O202" s="29"/>
    </row>
    <row r="203" spans="1:15" ht="15" hidden="1">
      <c r="A203" s="26" t="s">
        <v>22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9"/>
      <c r="O203" s="29"/>
    </row>
    <row r="204" spans="1:15" ht="15" hidden="1">
      <c r="A204" s="26" t="s">
        <v>23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9"/>
      <c r="O204" s="29"/>
    </row>
    <row r="205" spans="1:15" ht="15">
      <c r="A205" s="26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29"/>
      <c r="O205" s="29"/>
    </row>
    <row r="206" spans="1:15" ht="15">
      <c r="A206" s="25" t="s">
        <v>32</v>
      </c>
      <c r="B206" s="9">
        <f aca="true" t="shared" si="71" ref="B206:M206">SUM(B207:B210)</f>
        <v>0</v>
      </c>
      <c r="C206" s="9">
        <f t="shared" si="71"/>
        <v>0</v>
      </c>
      <c r="D206" s="9">
        <f t="shared" si="71"/>
        <v>0</v>
      </c>
      <c r="E206" s="9">
        <f t="shared" si="71"/>
        <v>0</v>
      </c>
      <c r="F206" s="9">
        <f t="shared" si="71"/>
        <v>0</v>
      </c>
      <c r="G206" s="9">
        <f t="shared" si="71"/>
        <v>0</v>
      </c>
      <c r="H206" s="9">
        <f t="shared" si="71"/>
        <v>0</v>
      </c>
      <c r="I206" s="9">
        <f t="shared" si="71"/>
        <v>0</v>
      </c>
      <c r="J206" s="9">
        <f t="shared" si="71"/>
        <v>0</v>
      </c>
      <c r="K206" s="9">
        <f t="shared" si="71"/>
        <v>0</v>
      </c>
      <c r="L206" s="9">
        <f t="shared" si="71"/>
        <v>0</v>
      </c>
      <c r="M206" s="9">
        <f t="shared" si="71"/>
        <v>0</v>
      </c>
      <c r="N206" s="29"/>
      <c r="O206" s="29"/>
    </row>
    <row r="207" spans="1:15" ht="15" hidden="1">
      <c r="A207" s="26" t="s">
        <v>19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9"/>
      <c r="O207" s="29"/>
    </row>
    <row r="208" spans="1:15" ht="15" hidden="1">
      <c r="A208" s="26" t="s">
        <v>21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9"/>
      <c r="O208" s="29"/>
    </row>
    <row r="209" spans="1:15" ht="15" hidden="1">
      <c r="A209" s="26" t="s">
        <v>22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9"/>
      <c r="O209" s="29"/>
    </row>
    <row r="210" spans="1:15" ht="15" hidden="1">
      <c r="A210" s="26" t="s">
        <v>23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9"/>
      <c r="O210" s="29"/>
    </row>
    <row r="211" spans="1:15" ht="12.75">
      <c r="A211" s="32"/>
      <c r="N211" s="29"/>
      <c r="O211" s="29"/>
    </row>
    <row r="212" spans="1:15" ht="15.75">
      <c r="A212" s="18" t="s">
        <v>33</v>
      </c>
      <c r="B212" s="9">
        <f aca="true" t="shared" si="72" ref="B212:M212">SUM(B213:B216)</f>
        <v>0</v>
      </c>
      <c r="C212" s="9">
        <f t="shared" si="72"/>
        <v>0</v>
      </c>
      <c r="D212" s="9">
        <f t="shared" si="72"/>
        <v>312.3</v>
      </c>
      <c r="E212" s="9">
        <f t="shared" si="72"/>
        <v>8221.935</v>
      </c>
      <c r="F212" s="9">
        <f t="shared" si="72"/>
        <v>14389.278</v>
      </c>
      <c r="G212" s="9">
        <f t="shared" si="72"/>
        <v>18502.029</v>
      </c>
      <c r="H212" s="9">
        <f t="shared" si="72"/>
        <v>20556.621</v>
      </c>
      <c r="I212" s="9">
        <f t="shared" si="72"/>
        <v>20556.621</v>
      </c>
      <c r="J212" s="9">
        <f t="shared" si="72"/>
        <v>20556.621</v>
      </c>
      <c r="K212" s="9">
        <f t="shared" si="72"/>
        <v>20556.621</v>
      </c>
      <c r="L212" s="9">
        <f t="shared" si="72"/>
        <v>20556.621</v>
      </c>
      <c r="M212" s="9">
        <f t="shared" si="72"/>
        <v>20556.621</v>
      </c>
      <c r="N212" s="29"/>
      <c r="O212" s="29"/>
    </row>
    <row r="213" spans="1:15" ht="15">
      <c r="A213" s="17" t="s">
        <v>19</v>
      </c>
      <c r="B213" s="27">
        <v>0</v>
      </c>
      <c r="C213" s="27">
        <v>0</v>
      </c>
      <c r="D213" s="27">
        <v>312.3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9"/>
      <c r="O213" s="29"/>
    </row>
    <row r="214" spans="1:15" ht="15">
      <c r="A214" s="17" t="s">
        <v>21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9"/>
      <c r="O214" s="29"/>
    </row>
    <row r="215" spans="1:15" ht="15">
      <c r="A215" s="17" t="s">
        <v>22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9"/>
      <c r="O215" s="29"/>
    </row>
    <row r="216" spans="1:15" ht="15">
      <c r="A216" s="17" t="s">
        <v>23</v>
      </c>
      <c r="B216" s="27">
        <v>0</v>
      </c>
      <c r="C216" s="27">
        <v>0</v>
      </c>
      <c r="D216" s="27">
        <v>0</v>
      </c>
      <c r="E216" s="27">
        <v>8221.935</v>
      </c>
      <c r="F216" s="27">
        <v>14389.278</v>
      </c>
      <c r="G216" s="27">
        <v>18502.029</v>
      </c>
      <c r="H216" s="27">
        <v>20556.621</v>
      </c>
      <c r="I216" s="27">
        <v>20556.621</v>
      </c>
      <c r="J216" s="27">
        <v>20556.621</v>
      </c>
      <c r="K216" s="27">
        <v>20556.621</v>
      </c>
      <c r="L216" s="27">
        <v>20556.621</v>
      </c>
      <c r="M216" s="27">
        <v>20556.621</v>
      </c>
      <c r="N216" s="29"/>
      <c r="O216" s="29"/>
    </row>
    <row r="217" spans="1:15" ht="15">
      <c r="A217" s="3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29"/>
      <c r="O217" s="29"/>
    </row>
    <row r="218" spans="1:15" ht="12.75" customHeight="1">
      <c r="A218" s="14" t="s">
        <v>34</v>
      </c>
      <c r="B218" s="9">
        <f aca="true" t="shared" si="73" ref="B218:M218">SUM(B219:B222)</f>
        <v>0</v>
      </c>
      <c r="C218" s="9">
        <f t="shared" si="73"/>
        <v>0</v>
      </c>
      <c r="D218" s="9">
        <f t="shared" si="73"/>
        <v>0</v>
      </c>
      <c r="E218" s="9">
        <f t="shared" si="73"/>
        <v>0</v>
      </c>
      <c r="F218" s="9">
        <f t="shared" si="73"/>
        <v>0</v>
      </c>
      <c r="G218" s="9">
        <f t="shared" si="73"/>
        <v>0</v>
      </c>
      <c r="H218" s="9">
        <f t="shared" si="73"/>
        <v>0</v>
      </c>
      <c r="I218" s="9">
        <f t="shared" si="73"/>
        <v>0</v>
      </c>
      <c r="J218" s="9">
        <f t="shared" si="73"/>
        <v>0</v>
      </c>
      <c r="K218" s="9">
        <f t="shared" si="73"/>
        <v>0</v>
      </c>
      <c r="L218" s="9">
        <f t="shared" si="73"/>
        <v>0</v>
      </c>
      <c r="M218" s="9">
        <f t="shared" si="73"/>
        <v>0</v>
      </c>
      <c r="N218" s="29"/>
      <c r="O218" s="29"/>
    </row>
    <row r="219" spans="1:26" ht="15">
      <c r="A219" s="35" t="s">
        <v>19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9"/>
      <c r="O219" s="2" t="s">
        <v>20</v>
      </c>
      <c r="P219" s="11">
        <f aca="true" t="shared" si="74" ref="P219:Z219">+B219+B220</f>
        <v>0</v>
      </c>
      <c r="Q219" s="11">
        <f t="shared" si="74"/>
        <v>0</v>
      </c>
      <c r="R219" s="11">
        <f t="shared" si="74"/>
        <v>0</v>
      </c>
      <c r="S219" s="11">
        <f t="shared" si="74"/>
        <v>0</v>
      </c>
      <c r="T219" s="11">
        <f t="shared" si="74"/>
        <v>0</v>
      </c>
      <c r="U219" s="11">
        <f t="shared" si="74"/>
        <v>0</v>
      </c>
      <c r="V219" s="11">
        <f t="shared" si="74"/>
        <v>0</v>
      </c>
      <c r="W219" s="11">
        <f t="shared" si="74"/>
        <v>0</v>
      </c>
      <c r="X219" s="11">
        <f t="shared" si="74"/>
        <v>0</v>
      </c>
      <c r="Y219" s="11">
        <f t="shared" si="74"/>
        <v>0</v>
      </c>
      <c r="Z219" s="11">
        <f t="shared" si="74"/>
        <v>0</v>
      </c>
    </row>
    <row r="220" spans="1:15" ht="15">
      <c r="A220" s="35" t="s">
        <v>21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9"/>
      <c r="O220" s="29"/>
    </row>
    <row r="221" spans="1:15" ht="15">
      <c r="A221" s="35" t="s">
        <v>22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9"/>
      <c r="O221" s="29"/>
    </row>
    <row r="222" spans="1:15" ht="15">
      <c r="A222" s="35" t="s">
        <v>23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9"/>
      <c r="O222" s="29"/>
    </row>
    <row r="223" spans="1:15" ht="15.75" thickBot="1">
      <c r="A223" s="35"/>
      <c r="B223" s="33"/>
      <c r="C223" s="33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29"/>
      <c r="O223" s="29"/>
    </row>
    <row r="224" spans="1:15" ht="57.75" customHeight="1" thickBot="1">
      <c r="A224" s="53" t="s">
        <v>46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5"/>
      <c r="M224" s="39"/>
      <c r="N224" s="29"/>
      <c r="O224" s="29"/>
    </row>
    <row r="225" ht="12.75" hidden="1">
      <c r="A225" s="4" t="s">
        <v>1</v>
      </c>
    </row>
    <row r="226" ht="20.25">
      <c r="A226" s="5" t="s">
        <v>39</v>
      </c>
    </row>
    <row r="228" spans="1:13" ht="15.75">
      <c r="A228" s="41"/>
      <c r="B228" s="6" t="s">
        <v>5</v>
      </c>
      <c r="C228" s="6" t="s">
        <v>6</v>
      </c>
      <c r="D228" s="6" t="s">
        <v>7</v>
      </c>
      <c r="E228" s="6" t="s">
        <v>8</v>
      </c>
      <c r="F228" s="6" t="s">
        <v>9</v>
      </c>
      <c r="G228" s="6" t="s">
        <v>10</v>
      </c>
      <c r="H228" s="6" t="s">
        <v>11</v>
      </c>
      <c r="I228" s="6" t="s">
        <v>12</v>
      </c>
      <c r="J228" s="6" t="s">
        <v>13</v>
      </c>
      <c r="K228" s="6" t="s">
        <v>14</v>
      </c>
      <c r="L228" s="6" t="s">
        <v>15</v>
      </c>
      <c r="M228" s="6" t="s">
        <v>16</v>
      </c>
    </row>
    <row r="229" spans="2:13" ht="12.7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4" ht="15.75">
      <c r="A230" s="8" t="s">
        <v>17</v>
      </c>
      <c r="B230" s="9">
        <f aca="true" t="shared" si="75" ref="B230:M230">SUM(B231:B234)</f>
        <v>0</v>
      </c>
      <c r="C230" s="9">
        <f t="shared" si="75"/>
        <v>1488535.9000000001</v>
      </c>
      <c r="D230" s="9">
        <f t="shared" si="75"/>
        <v>1512397.9000000001</v>
      </c>
      <c r="E230" s="9">
        <f t="shared" si="75"/>
        <v>1605805.513</v>
      </c>
      <c r="F230" s="9">
        <f t="shared" si="75"/>
        <v>1628561.1350000002</v>
      </c>
      <c r="G230" s="9">
        <f t="shared" si="75"/>
        <v>1662140.593</v>
      </c>
      <c r="H230" s="9">
        <f t="shared" si="75"/>
        <v>1693716.6560000002</v>
      </c>
      <c r="I230" s="9">
        <f t="shared" si="75"/>
        <v>1721294.427</v>
      </c>
      <c r="J230" s="9">
        <f t="shared" si="75"/>
        <v>1749055.239</v>
      </c>
      <c r="K230" s="9">
        <f t="shared" si="75"/>
        <v>1776875.631</v>
      </c>
      <c r="L230" s="9">
        <f t="shared" si="75"/>
        <v>1804757.3429999999</v>
      </c>
      <c r="M230" s="9">
        <f t="shared" si="75"/>
        <v>1832701.9170000001</v>
      </c>
      <c r="N230" s="51" t="s">
        <v>18</v>
      </c>
    </row>
    <row r="231" spans="1:26" ht="15">
      <c r="A231" s="10" t="s">
        <v>19</v>
      </c>
      <c r="B231" s="9">
        <f aca="true" t="shared" si="76" ref="B231:M231">B237+B292</f>
        <v>0</v>
      </c>
      <c r="C231" s="9">
        <f t="shared" si="76"/>
        <v>1159025.0000000002</v>
      </c>
      <c r="D231" s="9">
        <f t="shared" si="76"/>
        <v>1198718.7</v>
      </c>
      <c r="E231" s="9">
        <f t="shared" si="76"/>
        <v>1348401.878</v>
      </c>
      <c r="F231" s="9">
        <f t="shared" si="76"/>
        <v>1364984.9570000002</v>
      </c>
      <c r="G231" s="9">
        <f t="shared" si="76"/>
        <v>1394446.264</v>
      </c>
      <c r="H231" s="9">
        <f t="shared" si="76"/>
        <v>1423962.135</v>
      </c>
      <c r="I231" s="9">
        <f t="shared" si="76"/>
        <v>1451534.106</v>
      </c>
      <c r="J231" s="9">
        <f t="shared" si="76"/>
        <v>1479288.818</v>
      </c>
      <c r="K231" s="9">
        <f t="shared" si="76"/>
        <v>1507102.91</v>
      </c>
      <c r="L231" s="9">
        <f t="shared" si="76"/>
        <v>1534978.0219999999</v>
      </c>
      <c r="M231" s="9">
        <f t="shared" si="76"/>
        <v>1562915.796</v>
      </c>
      <c r="N231" s="52"/>
      <c r="O231" s="2" t="s">
        <v>20</v>
      </c>
      <c r="P231" s="11">
        <f aca="true" t="shared" si="77" ref="P231:Z231">+B231+B232</f>
        <v>0</v>
      </c>
      <c r="Q231" s="11">
        <f t="shared" si="77"/>
        <v>1159972.1000000003</v>
      </c>
      <c r="R231" s="11">
        <f t="shared" si="77"/>
        <v>1199665.8</v>
      </c>
      <c r="S231" s="11">
        <f t="shared" si="77"/>
        <v>1349348.9780000001</v>
      </c>
      <c r="T231" s="11">
        <f t="shared" si="77"/>
        <v>1365932.0570000003</v>
      </c>
      <c r="U231" s="11">
        <f t="shared" si="77"/>
        <v>1395393.364</v>
      </c>
      <c r="V231" s="11">
        <f t="shared" si="77"/>
        <v>1424909.235</v>
      </c>
      <c r="W231" s="11">
        <f t="shared" si="77"/>
        <v>1452481.206</v>
      </c>
      <c r="X231" s="11">
        <f t="shared" si="77"/>
        <v>1480235.918</v>
      </c>
      <c r="Y231" s="11">
        <f t="shared" si="77"/>
        <v>1508050.01</v>
      </c>
      <c r="Z231" s="11">
        <f t="shared" si="77"/>
        <v>1535925.122</v>
      </c>
    </row>
    <row r="232" spans="1:14" ht="15">
      <c r="A232" s="10" t="s">
        <v>21</v>
      </c>
      <c r="B232" s="9">
        <f aca="true" t="shared" si="78" ref="B232:M232">B238+B293</f>
        <v>0</v>
      </c>
      <c r="C232" s="9">
        <f t="shared" si="78"/>
        <v>947.1</v>
      </c>
      <c r="D232" s="9">
        <f t="shared" si="78"/>
        <v>947.1</v>
      </c>
      <c r="E232" s="9">
        <f t="shared" si="78"/>
        <v>947.1</v>
      </c>
      <c r="F232" s="9">
        <f t="shared" si="78"/>
        <v>947.1</v>
      </c>
      <c r="G232" s="9">
        <f t="shared" si="78"/>
        <v>947.1</v>
      </c>
      <c r="H232" s="9">
        <f t="shared" si="78"/>
        <v>947.1</v>
      </c>
      <c r="I232" s="9">
        <f t="shared" si="78"/>
        <v>947.1</v>
      </c>
      <c r="J232" s="9">
        <f t="shared" si="78"/>
        <v>947.1</v>
      </c>
      <c r="K232" s="9">
        <f t="shared" si="78"/>
        <v>947.1</v>
      </c>
      <c r="L232" s="9">
        <f t="shared" si="78"/>
        <v>947.1</v>
      </c>
      <c r="M232" s="9">
        <f t="shared" si="78"/>
        <v>947.1</v>
      </c>
      <c r="N232" s="52"/>
    </row>
    <row r="233" spans="1:14" ht="15">
      <c r="A233" s="10" t="s">
        <v>22</v>
      </c>
      <c r="B233" s="9">
        <f aca="true" t="shared" si="79" ref="B233:M233">B239+B294</f>
        <v>0</v>
      </c>
      <c r="C233" s="9">
        <f t="shared" si="79"/>
        <v>293373.6</v>
      </c>
      <c r="D233" s="9">
        <f t="shared" si="79"/>
        <v>279380.3</v>
      </c>
      <c r="E233" s="9">
        <f t="shared" si="79"/>
        <v>215028.5</v>
      </c>
      <c r="F233" s="9">
        <f t="shared" si="79"/>
        <v>215028.5</v>
      </c>
      <c r="G233" s="9">
        <f t="shared" si="79"/>
        <v>215028.5</v>
      </c>
      <c r="H233" s="9">
        <f t="shared" si="79"/>
        <v>215028.5</v>
      </c>
      <c r="I233" s="9">
        <f t="shared" si="79"/>
        <v>215028.5</v>
      </c>
      <c r="J233" s="9">
        <f t="shared" si="79"/>
        <v>215028.5</v>
      </c>
      <c r="K233" s="9">
        <f t="shared" si="79"/>
        <v>215028.5</v>
      </c>
      <c r="L233" s="9">
        <f t="shared" si="79"/>
        <v>215028.5</v>
      </c>
      <c r="M233" s="9">
        <f t="shared" si="79"/>
        <v>215028.5</v>
      </c>
      <c r="N233" s="52"/>
    </row>
    <row r="234" spans="1:14" ht="15">
      <c r="A234" s="10" t="s">
        <v>23</v>
      </c>
      <c r="B234" s="9">
        <f aca="true" t="shared" si="80" ref="B234:M234">B240+B295</f>
        <v>0</v>
      </c>
      <c r="C234" s="9">
        <f t="shared" si="80"/>
        <v>35190.2</v>
      </c>
      <c r="D234" s="9">
        <f t="shared" si="80"/>
        <v>33351.8</v>
      </c>
      <c r="E234" s="9">
        <f t="shared" si="80"/>
        <v>41428.034999999996</v>
      </c>
      <c r="F234" s="9">
        <f t="shared" si="80"/>
        <v>47600.578</v>
      </c>
      <c r="G234" s="9">
        <f t="shared" si="80"/>
        <v>51718.729</v>
      </c>
      <c r="H234" s="9">
        <f t="shared" si="80"/>
        <v>53778.921</v>
      </c>
      <c r="I234" s="9">
        <f t="shared" si="80"/>
        <v>53784.721</v>
      </c>
      <c r="J234" s="9">
        <f t="shared" si="80"/>
        <v>53790.820999999996</v>
      </c>
      <c r="K234" s="9">
        <f t="shared" si="80"/>
        <v>53797.121</v>
      </c>
      <c r="L234" s="9">
        <f t="shared" si="80"/>
        <v>53803.721</v>
      </c>
      <c r="M234" s="9">
        <f t="shared" si="80"/>
        <v>53810.52099999999</v>
      </c>
      <c r="N234" s="52"/>
    </row>
    <row r="235" spans="1:14" ht="1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52"/>
    </row>
    <row r="236" spans="1:16" ht="15.75">
      <c r="A236" s="14" t="s">
        <v>24</v>
      </c>
      <c r="B236" s="9">
        <f aca="true" t="shared" si="81" ref="B236:M236">SUM(B237:B240)</f>
        <v>0</v>
      </c>
      <c r="C236" s="9">
        <f t="shared" si="81"/>
        <v>1445092.4000000001</v>
      </c>
      <c r="D236" s="9">
        <f t="shared" si="81"/>
        <v>1485927.2000000002</v>
      </c>
      <c r="E236" s="9">
        <f t="shared" si="81"/>
        <v>1450805.513</v>
      </c>
      <c r="F236" s="9">
        <f t="shared" si="81"/>
        <v>1473561.1350000002</v>
      </c>
      <c r="G236" s="9">
        <f t="shared" si="81"/>
        <v>1507140.593</v>
      </c>
      <c r="H236" s="9">
        <f t="shared" si="81"/>
        <v>1538716.6560000002</v>
      </c>
      <c r="I236" s="9">
        <f t="shared" si="81"/>
        <v>1566294.427</v>
      </c>
      <c r="J236" s="9">
        <f t="shared" si="81"/>
        <v>1594055.239</v>
      </c>
      <c r="K236" s="9">
        <f t="shared" si="81"/>
        <v>1621875.631</v>
      </c>
      <c r="L236" s="9">
        <f t="shared" si="81"/>
        <v>1649757.3429999999</v>
      </c>
      <c r="M236" s="9">
        <f t="shared" si="81"/>
        <v>1677701.9170000001</v>
      </c>
      <c r="N236" s="52"/>
      <c r="O236" s="15"/>
      <c r="P236" s="16"/>
    </row>
    <row r="237" spans="1:26" ht="15">
      <c r="A237" s="17" t="s">
        <v>19</v>
      </c>
      <c r="B237" s="9">
        <f aca="true" t="shared" si="82" ref="B237:M237">B243+B286</f>
        <v>0</v>
      </c>
      <c r="C237" s="9">
        <f t="shared" si="82"/>
        <v>1115581.5000000002</v>
      </c>
      <c r="D237" s="9">
        <f t="shared" si="82"/>
        <v>1172248</v>
      </c>
      <c r="E237" s="9">
        <f t="shared" si="82"/>
        <v>1193401.878</v>
      </c>
      <c r="F237" s="9">
        <f t="shared" si="82"/>
        <v>1209984.9570000002</v>
      </c>
      <c r="G237" s="9">
        <f t="shared" si="82"/>
        <v>1239446.264</v>
      </c>
      <c r="H237" s="9">
        <f t="shared" si="82"/>
        <v>1268962.135</v>
      </c>
      <c r="I237" s="9">
        <f t="shared" si="82"/>
        <v>1296534.106</v>
      </c>
      <c r="J237" s="9">
        <f t="shared" si="82"/>
        <v>1324288.818</v>
      </c>
      <c r="K237" s="9">
        <f t="shared" si="82"/>
        <v>1352102.91</v>
      </c>
      <c r="L237" s="9">
        <f t="shared" si="82"/>
        <v>1379978.0219999999</v>
      </c>
      <c r="M237" s="9">
        <f t="shared" si="82"/>
        <v>1407915.796</v>
      </c>
      <c r="N237" s="52"/>
      <c r="O237" s="2" t="s">
        <v>20</v>
      </c>
      <c r="P237" s="11">
        <f aca="true" t="shared" si="83" ref="P237:Z237">+B237+B238</f>
        <v>0</v>
      </c>
      <c r="Q237" s="11">
        <f t="shared" si="83"/>
        <v>1116528.6000000003</v>
      </c>
      <c r="R237" s="11">
        <f t="shared" si="83"/>
        <v>1173195.1</v>
      </c>
      <c r="S237" s="11">
        <f t="shared" si="83"/>
        <v>1194348.9780000001</v>
      </c>
      <c r="T237" s="11">
        <f t="shared" si="83"/>
        <v>1210932.0570000003</v>
      </c>
      <c r="U237" s="11">
        <f t="shared" si="83"/>
        <v>1240393.364</v>
      </c>
      <c r="V237" s="11">
        <f t="shared" si="83"/>
        <v>1269909.235</v>
      </c>
      <c r="W237" s="11">
        <f t="shared" si="83"/>
        <v>1297481.206</v>
      </c>
      <c r="X237" s="11">
        <f t="shared" si="83"/>
        <v>1325235.918</v>
      </c>
      <c r="Y237" s="11">
        <f t="shared" si="83"/>
        <v>1353050.01</v>
      </c>
      <c r="Z237" s="11">
        <f t="shared" si="83"/>
        <v>1380925.122</v>
      </c>
    </row>
    <row r="238" spans="1:16" ht="15">
      <c r="A238" s="17" t="s">
        <v>21</v>
      </c>
      <c r="B238" s="9">
        <f aca="true" t="shared" si="84" ref="B238:M238">B244+B287</f>
        <v>0</v>
      </c>
      <c r="C238" s="9">
        <f t="shared" si="84"/>
        <v>947.1</v>
      </c>
      <c r="D238" s="9">
        <f t="shared" si="84"/>
        <v>947.1</v>
      </c>
      <c r="E238" s="9">
        <f t="shared" si="84"/>
        <v>947.1</v>
      </c>
      <c r="F238" s="9">
        <f t="shared" si="84"/>
        <v>947.1</v>
      </c>
      <c r="G238" s="9">
        <f t="shared" si="84"/>
        <v>947.1</v>
      </c>
      <c r="H238" s="9">
        <f t="shared" si="84"/>
        <v>947.1</v>
      </c>
      <c r="I238" s="9">
        <f t="shared" si="84"/>
        <v>947.1</v>
      </c>
      <c r="J238" s="9">
        <f t="shared" si="84"/>
        <v>947.1</v>
      </c>
      <c r="K238" s="9">
        <f t="shared" si="84"/>
        <v>947.1</v>
      </c>
      <c r="L238" s="9">
        <f t="shared" si="84"/>
        <v>947.1</v>
      </c>
      <c r="M238" s="9">
        <f t="shared" si="84"/>
        <v>947.1</v>
      </c>
      <c r="N238" s="52"/>
      <c r="O238" s="15"/>
      <c r="P238" s="16"/>
    </row>
    <row r="239" spans="1:16" ht="15">
      <c r="A239" s="17" t="s">
        <v>22</v>
      </c>
      <c r="B239" s="9">
        <f aca="true" t="shared" si="85" ref="B239:M239">B245+B288</f>
        <v>0</v>
      </c>
      <c r="C239" s="9">
        <f t="shared" si="85"/>
        <v>293373.6</v>
      </c>
      <c r="D239" s="9">
        <f t="shared" si="85"/>
        <v>279380.3</v>
      </c>
      <c r="E239" s="9">
        <f t="shared" si="85"/>
        <v>215028.5</v>
      </c>
      <c r="F239" s="9">
        <f t="shared" si="85"/>
        <v>215028.5</v>
      </c>
      <c r="G239" s="9">
        <f t="shared" si="85"/>
        <v>215028.5</v>
      </c>
      <c r="H239" s="9">
        <f t="shared" si="85"/>
        <v>215028.5</v>
      </c>
      <c r="I239" s="9">
        <f t="shared" si="85"/>
        <v>215028.5</v>
      </c>
      <c r="J239" s="9">
        <f t="shared" si="85"/>
        <v>215028.5</v>
      </c>
      <c r="K239" s="9">
        <f t="shared" si="85"/>
        <v>215028.5</v>
      </c>
      <c r="L239" s="9">
        <f t="shared" si="85"/>
        <v>215028.5</v>
      </c>
      <c r="M239" s="9">
        <f t="shared" si="85"/>
        <v>215028.5</v>
      </c>
      <c r="N239" s="52"/>
      <c r="O239" s="15"/>
      <c r="P239" s="16"/>
    </row>
    <row r="240" spans="1:16" ht="15">
      <c r="A240" s="17" t="s">
        <v>23</v>
      </c>
      <c r="B240" s="9">
        <f aca="true" t="shared" si="86" ref="B240:M240">B246+B289</f>
        <v>0</v>
      </c>
      <c r="C240" s="9">
        <f t="shared" si="86"/>
        <v>35190.2</v>
      </c>
      <c r="D240" s="9">
        <f t="shared" si="86"/>
        <v>33351.8</v>
      </c>
      <c r="E240" s="9">
        <f t="shared" si="86"/>
        <v>41428.034999999996</v>
      </c>
      <c r="F240" s="9">
        <f t="shared" si="86"/>
        <v>47600.578</v>
      </c>
      <c r="G240" s="9">
        <f t="shared" si="86"/>
        <v>51718.729</v>
      </c>
      <c r="H240" s="9">
        <f t="shared" si="86"/>
        <v>53778.921</v>
      </c>
      <c r="I240" s="9">
        <f t="shared" si="86"/>
        <v>53784.721</v>
      </c>
      <c r="J240" s="9">
        <f t="shared" si="86"/>
        <v>53790.820999999996</v>
      </c>
      <c r="K240" s="9">
        <f t="shared" si="86"/>
        <v>53797.121</v>
      </c>
      <c r="L240" s="9">
        <f t="shared" si="86"/>
        <v>53803.721</v>
      </c>
      <c r="M240" s="9">
        <f t="shared" si="86"/>
        <v>53810.52099999999</v>
      </c>
      <c r="N240" s="52"/>
      <c r="O240" s="15"/>
      <c r="P240" s="16"/>
    </row>
    <row r="241" spans="1:14" ht="15.75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52"/>
    </row>
    <row r="242" spans="1:14" ht="15.75">
      <c r="A242" s="18" t="s">
        <v>25</v>
      </c>
      <c r="B242" s="9">
        <f aca="true" t="shared" si="87" ref="B242:M242">SUM(B243:B246)</f>
        <v>0</v>
      </c>
      <c r="C242" s="9">
        <f t="shared" si="87"/>
        <v>1108797.4000000001</v>
      </c>
      <c r="D242" s="9">
        <f t="shared" si="87"/>
        <v>1162398.2</v>
      </c>
      <c r="E242" s="9">
        <f t="shared" si="87"/>
        <v>1179279.778</v>
      </c>
      <c r="F242" s="9">
        <f t="shared" si="87"/>
        <v>1195408.6570000001</v>
      </c>
      <c r="G242" s="9">
        <f t="shared" si="87"/>
        <v>1224412.1639999999</v>
      </c>
      <c r="H242" s="9">
        <f t="shared" si="87"/>
        <v>1253466.635</v>
      </c>
      <c r="I242" s="9">
        <f t="shared" si="87"/>
        <v>1280573.406</v>
      </c>
      <c r="J242" s="9">
        <f t="shared" si="87"/>
        <v>1307734.018</v>
      </c>
      <c r="K242" s="9">
        <f t="shared" si="87"/>
        <v>1334949.91</v>
      </c>
      <c r="L242" s="9">
        <f t="shared" si="87"/>
        <v>1362222.622</v>
      </c>
      <c r="M242" s="9">
        <f t="shared" si="87"/>
        <v>1389553.696</v>
      </c>
      <c r="N242" s="52"/>
    </row>
    <row r="243" spans="1:14" ht="15">
      <c r="A243" s="19" t="s">
        <v>19</v>
      </c>
      <c r="B243" s="20">
        <f aca="true" t="shared" si="88" ref="B243:M243">B250+B256+B262+B268+B274+B280</f>
        <v>0</v>
      </c>
      <c r="C243" s="20">
        <f t="shared" si="88"/>
        <v>1075069.4000000001</v>
      </c>
      <c r="D243" s="20">
        <f t="shared" si="88"/>
        <v>1130907.2</v>
      </c>
      <c r="E243" s="20">
        <f t="shared" si="88"/>
        <v>1147788.778</v>
      </c>
      <c r="F243" s="20">
        <f t="shared" si="88"/>
        <v>1163917.6570000001</v>
      </c>
      <c r="G243" s="20">
        <f t="shared" si="88"/>
        <v>1192921.1639999999</v>
      </c>
      <c r="H243" s="20">
        <f t="shared" si="88"/>
        <v>1221975.635</v>
      </c>
      <c r="I243" s="20">
        <f t="shared" si="88"/>
        <v>1249082.406</v>
      </c>
      <c r="J243" s="20">
        <f t="shared" si="88"/>
        <v>1276243.018</v>
      </c>
      <c r="K243" s="20">
        <f t="shared" si="88"/>
        <v>1303458.91</v>
      </c>
      <c r="L243" s="20">
        <f t="shared" si="88"/>
        <v>1330731.622</v>
      </c>
      <c r="M243" s="20">
        <f t="shared" si="88"/>
        <v>1358062.696</v>
      </c>
      <c r="N243" s="52"/>
    </row>
    <row r="244" spans="1:14" ht="15">
      <c r="A244" s="19" t="s">
        <v>21</v>
      </c>
      <c r="B244" s="20">
        <f aca="true" t="shared" si="89" ref="B244:M244">B251+B257+B263+B269+B275+B281</f>
        <v>0</v>
      </c>
      <c r="C244" s="20">
        <f t="shared" si="89"/>
        <v>0</v>
      </c>
      <c r="D244" s="20">
        <f t="shared" si="89"/>
        <v>0</v>
      </c>
      <c r="E244" s="20">
        <f t="shared" si="89"/>
        <v>0</v>
      </c>
      <c r="F244" s="20">
        <f t="shared" si="89"/>
        <v>0</v>
      </c>
      <c r="G244" s="20">
        <f t="shared" si="89"/>
        <v>0</v>
      </c>
      <c r="H244" s="20">
        <f t="shared" si="89"/>
        <v>0</v>
      </c>
      <c r="I244" s="20">
        <f t="shared" si="89"/>
        <v>0</v>
      </c>
      <c r="J244" s="20">
        <f t="shared" si="89"/>
        <v>0</v>
      </c>
      <c r="K244" s="20">
        <f t="shared" si="89"/>
        <v>0</v>
      </c>
      <c r="L244" s="20">
        <f t="shared" si="89"/>
        <v>0</v>
      </c>
      <c r="M244" s="20">
        <f t="shared" si="89"/>
        <v>0</v>
      </c>
      <c r="N244" s="52"/>
    </row>
    <row r="245" spans="1:14" ht="15">
      <c r="A245" s="19" t="s">
        <v>22</v>
      </c>
      <c r="B245" s="20">
        <f aca="true" t="shared" si="90" ref="B245:M245">B252+B258+B264+B270+B276+B282</f>
        <v>0</v>
      </c>
      <c r="C245" s="20">
        <f t="shared" si="90"/>
        <v>20791</v>
      </c>
      <c r="D245" s="20">
        <f t="shared" si="90"/>
        <v>20791</v>
      </c>
      <c r="E245" s="20">
        <f t="shared" si="90"/>
        <v>20791</v>
      </c>
      <c r="F245" s="20">
        <f t="shared" si="90"/>
        <v>20791</v>
      </c>
      <c r="G245" s="20">
        <f t="shared" si="90"/>
        <v>20791</v>
      </c>
      <c r="H245" s="20">
        <f t="shared" si="90"/>
        <v>20791</v>
      </c>
      <c r="I245" s="20">
        <f t="shared" si="90"/>
        <v>20791</v>
      </c>
      <c r="J245" s="20">
        <f t="shared" si="90"/>
        <v>20791</v>
      </c>
      <c r="K245" s="20">
        <f t="shared" si="90"/>
        <v>20791</v>
      </c>
      <c r="L245" s="20">
        <f t="shared" si="90"/>
        <v>20791</v>
      </c>
      <c r="M245" s="20">
        <f t="shared" si="90"/>
        <v>20791</v>
      </c>
      <c r="N245" s="52"/>
    </row>
    <row r="246" spans="1:14" ht="15">
      <c r="A246" s="19" t="s">
        <v>23</v>
      </c>
      <c r="B246" s="20">
        <f aca="true" t="shared" si="91" ref="B246:M246">B253+B259+B265+B271+B277+B283</f>
        <v>0</v>
      </c>
      <c r="C246" s="20">
        <f t="shared" si="91"/>
        <v>12937</v>
      </c>
      <c r="D246" s="20">
        <f t="shared" si="91"/>
        <v>10700</v>
      </c>
      <c r="E246" s="20">
        <f t="shared" si="91"/>
        <v>10700</v>
      </c>
      <c r="F246" s="20">
        <f t="shared" si="91"/>
        <v>10700</v>
      </c>
      <c r="G246" s="20">
        <f t="shared" si="91"/>
        <v>10700</v>
      </c>
      <c r="H246" s="20">
        <f t="shared" si="91"/>
        <v>10700</v>
      </c>
      <c r="I246" s="20">
        <f t="shared" si="91"/>
        <v>10700</v>
      </c>
      <c r="J246" s="20">
        <f t="shared" si="91"/>
        <v>10700</v>
      </c>
      <c r="K246" s="20">
        <f t="shared" si="91"/>
        <v>10700</v>
      </c>
      <c r="L246" s="20">
        <f t="shared" si="91"/>
        <v>10700</v>
      </c>
      <c r="M246" s="20">
        <f t="shared" si="91"/>
        <v>10700</v>
      </c>
      <c r="N246" s="52"/>
    </row>
    <row r="247" spans="1:14" ht="12.75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52"/>
    </row>
    <row r="248" spans="1:14" ht="15">
      <c r="A248" s="23" t="s">
        <v>26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52"/>
    </row>
    <row r="249" spans="1:14" ht="15">
      <c r="A249" s="25" t="s">
        <v>27</v>
      </c>
      <c r="B249" s="9">
        <f aca="true" t="shared" si="92" ref="B249:M249">SUM(B250:B253)</f>
        <v>0</v>
      </c>
      <c r="C249" s="9">
        <f t="shared" si="92"/>
        <v>1035300.3</v>
      </c>
      <c r="D249" s="9">
        <f t="shared" si="92"/>
        <v>1086638.4</v>
      </c>
      <c r="E249" s="9">
        <f t="shared" si="92"/>
        <v>1101539.4</v>
      </c>
      <c r="F249" s="9">
        <f t="shared" si="92"/>
        <v>1115614.4</v>
      </c>
      <c r="G249" s="9">
        <f t="shared" si="92"/>
        <v>1142614.4</v>
      </c>
      <c r="H249" s="9">
        <f t="shared" si="92"/>
        <v>1169614.4</v>
      </c>
      <c r="I249" s="9">
        <f t="shared" si="92"/>
        <v>1194614.4</v>
      </c>
      <c r="J249" s="9">
        <f t="shared" si="92"/>
        <v>1219614.4</v>
      </c>
      <c r="K249" s="9">
        <f t="shared" si="92"/>
        <v>1244614.4</v>
      </c>
      <c r="L249" s="9">
        <f t="shared" si="92"/>
        <v>1269614.4</v>
      </c>
      <c r="M249" s="9">
        <f t="shared" si="92"/>
        <v>1294614.4</v>
      </c>
      <c r="N249" s="52"/>
    </row>
    <row r="250" spans="1:14" ht="15">
      <c r="A250" s="26" t="s">
        <v>19</v>
      </c>
      <c r="B250" s="43">
        <f aca="true" t="shared" si="93" ref="B250:M250">B28+B103+B177</f>
        <v>0</v>
      </c>
      <c r="C250" s="43">
        <f t="shared" si="93"/>
        <v>1001572.3</v>
      </c>
      <c r="D250" s="43">
        <f t="shared" si="93"/>
        <v>1055147.4</v>
      </c>
      <c r="E250" s="43">
        <f t="shared" si="93"/>
        <v>1070048.4</v>
      </c>
      <c r="F250" s="43">
        <f t="shared" si="93"/>
        <v>1084123.4</v>
      </c>
      <c r="G250" s="43">
        <f t="shared" si="93"/>
        <v>1111123.4</v>
      </c>
      <c r="H250" s="43">
        <f t="shared" si="93"/>
        <v>1138123.4</v>
      </c>
      <c r="I250" s="43">
        <f t="shared" si="93"/>
        <v>1163123.4</v>
      </c>
      <c r="J250" s="43">
        <f t="shared" si="93"/>
        <v>1188123.4</v>
      </c>
      <c r="K250" s="43">
        <f t="shared" si="93"/>
        <v>1213123.4</v>
      </c>
      <c r="L250" s="43">
        <f t="shared" si="93"/>
        <v>1238123.4</v>
      </c>
      <c r="M250" s="43">
        <f t="shared" si="93"/>
        <v>1263123.4</v>
      </c>
      <c r="N250" s="52"/>
    </row>
    <row r="251" spans="1:14" ht="15">
      <c r="A251" s="26" t="s">
        <v>21</v>
      </c>
      <c r="B251" s="43">
        <f aca="true" t="shared" si="94" ref="B251:M251">B29+B104+B178</f>
        <v>0</v>
      </c>
      <c r="C251" s="43">
        <f t="shared" si="94"/>
        <v>0</v>
      </c>
      <c r="D251" s="43">
        <f t="shared" si="94"/>
        <v>0</v>
      </c>
      <c r="E251" s="43">
        <f t="shared" si="94"/>
        <v>0</v>
      </c>
      <c r="F251" s="43">
        <f t="shared" si="94"/>
        <v>0</v>
      </c>
      <c r="G251" s="43">
        <f t="shared" si="94"/>
        <v>0</v>
      </c>
      <c r="H251" s="43">
        <f t="shared" si="94"/>
        <v>0</v>
      </c>
      <c r="I251" s="43">
        <f t="shared" si="94"/>
        <v>0</v>
      </c>
      <c r="J251" s="43">
        <f t="shared" si="94"/>
        <v>0</v>
      </c>
      <c r="K251" s="43">
        <f t="shared" si="94"/>
        <v>0</v>
      </c>
      <c r="L251" s="43">
        <f t="shared" si="94"/>
        <v>0</v>
      </c>
      <c r="M251" s="43">
        <f t="shared" si="94"/>
        <v>0</v>
      </c>
      <c r="N251" s="52"/>
    </row>
    <row r="252" spans="1:14" ht="15">
      <c r="A252" s="26" t="s">
        <v>22</v>
      </c>
      <c r="B252" s="43">
        <f aca="true" t="shared" si="95" ref="B252:M252">B30+B105+B179</f>
        <v>0</v>
      </c>
      <c r="C252" s="43">
        <f t="shared" si="95"/>
        <v>20791</v>
      </c>
      <c r="D252" s="43">
        <f t="shared" si="95"/>
        <v>20791</v>
      </c>
      <c r="E252" s="43">
        <f t="shared" si="95"/>
        <v>20791</v>
      </c>
      <c r="F252" s="43">
        <f t="shared" si="95"/>
        <v>20791</v>
      </c>
      <c r="G252" s="43">
        <f t="shared" si="95"/>
        <v>20791</v>
      </c>
      <c r="H252" s="43">
        <f t="shared" si="95"/>
        <v>20791</v>
      </c>
      <c r="I252" s="43">
        <f t="shared" si="95"/>
        <v>20791</v>
      </c>
      <c r="J252" s="43">
        <f t="shared" si="95"/>
        <v>20791</v>
      </c>
      <c r="K252" s="43">
        <f t="shared" si="95"/>
        <v>20791</v>
      </c>
      <c r="L252" s="43">
        <f t="shared" si="95"/>
        <v>20791</v>
      </c>
      <c r="M252" s="43">
        <f t="shared" si="95"/>
        <v>20791</v>
      </c>
      <c r="N252" s="52"/>
    </row>
    <row r="253" spans="1:14" ht="15">
      <c r="A253" s="26" t="s">
        <v>23</v>
      </c>
      <c r="B253" s="43">
        <f aca="true" t="shared" si="96" ref="B253:M253">B31+B106+B180</f>
        <v>0</v>
      </c>
      <c r="C253" s="43">
        <f t="shared" si="96"/>
        <v>12937</v>
      </c>
      <c r="D253" s="43">
        <f t="shared" si="96"/>
        <v>10700</v>
      </c>
      <c r="E253" s="43">
        <f t="shared" si="96"/>
        <v>10700</v>
      </c>
      <c r="F253" s="43">
        <f t="shared" si="96"/>
        <v>10700</v>
      </c>
      <c r="G253" s="43">
        <f t="shared" si="96"/>
        <v>10700</v>
      </c>
      <c r="H253" s="43">
        <f t="shared" si="96"/>
        <v>10700</v>
      </c>
      <c r="I253" s="43">
        <f t="shared" si="96"/>
        <v>10700</v>
      </c>
      <c r="J253" s="43">
        <f t="shared" si="96"/>
        <v>10700</v>
      </c>
      <c r="K253" s="43">
        <f t="shared" si="96"/>
        <v>10700</v>
      </c>
      <c r="L253" s="43">
        <f t="shared" si="96"/>
        <v>10700</v>
      </c>
      <c r="M253" s="43">
        <f t="shared" si="96"/>
        <v>10700</v>
      </c>
      <c r="N253" s="52"/>
    </row>
    <row r="254" spans="1:14" ht="15">
      <c r="A254" s="2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52"/>
    </row>
    <row r="255" spans="1:14" ht="15">
      <c r="A255" s="25" t="s">
        <v>28</v>
      </c>
      <c r="B255" s="9">
        <f aca="true" t="shared" si="97" ref="B255:M255">SUM(B256:B259)</f>
        <v>0</v>
      </c>
      <c r="C255" s="9">
        <f t="shared" si="97"/>
        <v>61149.7</v>
      </c>
      <c r="D255" s="9">
        <f t="shared" si="97"/>
        <v>63839.2</v>
      </c>
      <c r="E255" s="9">
        <f t="shared" si="97"/>
        <v>65594.77799999999</v>
      </c>
      <c r="F255" s="9">
        <f t="shared" si="97"/>
        <v>67398.657</v>
      </c>
      <c r="G255" s="9">
        <f t="shared" si="97"/>
        <v>69252.16399999999</v>
      </c>
      <c r="H255" s="9">
        <f t="shared" si="97"/>
        <v>71156.635</v>
      </c>
      <c r="I255" s="9">
        <f t="shared" si="97"/>
        <v>73113.406</v>
      </c>
      <c r="J255" s="9">
        <f t="shared" si="97"/>
        <v>75124.018</v>
      </c>
      <c r="K255" s="9">
        <f t="shared" si="97"/>
        <v>77189.91</v>
      </c>
      <c r="L255" s="9">
        <f t="shared" si="97"/>
        <v>79312.62199999999</v>
      </c>
      <c r="M255" s="9">
        <f t="shared" si="97"/>
        <v>81493.69600000001</v>
      </c>
      <c r="N255" s="52"/>
    </row>
    <row r="256" spans="1:14" ht="15">
      <c r="A256" s="26" t="s">
        <v>19</v>
      </c>
      <c r="B256" s="43">
        <f aca="true" t="shared" si="98" ref="B256:M256">B34+B109+B183</f>
        <v>0</v>
      </c>
      <c r="C256" s="43">
        <f t="shared" si="98"/>
        <v>61149.7</v>
      </c>
      <c r="D256" s="43">
        <f t="shared" si="98"/>
        <v>63839.2</v>
      </c>
      <c r="E256" s="43">
        <f t="shared" si="98"/>
        <v>65594.77799999999</v>
      </c>
      <c r="F256" s="43">
        <f t="shared" si="98"/>
        <v>67398.657</v>
      </c>
      <c r="G256" s="43">
        <f t="shared" si="98"/>
        <v>69252.16399999999</v>
      </c>
      <c r="H256" s="43">
        <f t="shared" si="98"/>
        <v>71156.635</v>
      </c>
      <c r="I256" s="43">
        <f t="shared" si="98"/>
        <v>73113.406</v>
      </c>
      <c r="J256" s="43">
        <f t="shared" si="98"/>
        <v>75124.018</v>
      </c>
      <c r="K256" s="43">
        <f t="shared" si="98"/>
        <v>77189.91</v>
      </c>
      <c r="L256" s="43">
        <f t="shared" si="98"/>
        <v>79312.62199999999</v>
      </c>
      <c r="M256" s="43">
        <f t="shared" si="98"/>
        <v>81493.69600000001</v>
      </c>
      <c r="N256" s="52"/>
    </row>
    <row r="257" spans="1:14" ht="15">
      <c r="A257" s="26" t="s">
        <v>21</v>
      </c>
      <c r="B257" s="43">
        <f aca="true" t="shared" si="99" ref="B257:M257">B35+B110+B184</f>
        <v>0</v>
      </c>
      <c r="C257" s="43">
        <f t="shared" si="99"/>
        <v>0</v>
      </c>
      <c r="D257" s="43">
        <f t="shared" si="99"/>
        <v>0</v>
      </c>
      <c r="E257" s="43">
        <f t="shared" si="99"/>
        <v>0</v>
      </c>
      <c r="F257" s="43">
        <f t="shared" si="99"/>
        <v>0</v>
      </c>
      <c r="G257" s="43">
        <f t="shared" si="99"/>
        <v>0</v>
      </c>
      <c r="H257" s="43">
        <f t="shared" si="99"/>
        <v>0</v>
      </c>
      <c r="I257" s="43">
        <f t="shared" si="99"/>
        <v>0</v>
      </c>
      <c r="J257" s="43">
        <f t="shared" si="99"/>
        <v>0</v>
      </c>
      <c r="K257" s="43">
        <f t="shared" si="99"/>
        <v>0</v>
      </c>
      <c r="L257" s="43">
        <f t="shared" si="99"/>
        <v>0</v>
      </c>
      <c r="M257" s="43">
        <f t="shared" si="99"/>
        <v>0</v>
      </c>
      <c r="N257" s="52"/>
    </row>
    <row r="258" spans="1:14" ht="15">
      <c r="A258" s="26" t="s">
        <v>22</v>
      </c>
      <c r="B258" s="43">
        <f aca="true" t="shared" si="100" ref="B258:M258">B36+B111+B185</f>
        <v>0</v>
      </c>
      <c r="C258" s="43">
        <f t="shared" si="100"/>
        <v>0</v>
      </c>
      <c r="D258" s="43">
        <f t="shared" si="100"/>
        <v>0</v>
      </c>
      <c r="E258" s="43">
        <f t="shared" si="100"/>
        <v>0</v>
      </c>
      <c r="F258" s="43">
        <f t="shared" si="100"/>
        <v>0</v>
      </c>
      <c r="G258" s="43">
        <f t="shared" si="100"/>
        <v>0</v>
      </c>
      <c r="H258" s="43">
        <f t="shared" si="100"/>
        <v>0</v>
      </c>
      <c r="I258" s="43">
        <f t="shared" si="100"/>
        <v>0</v>
      </c>
      <c r="J258" s="43">
        <f t="shared" si="100"/>
        <v>0</v>
      </c>
      <c r="K258" s="43">
        <f t="shared" si="100"/>
        <v>0</v>
      </c>
      <c r="L258" s="43">
        <f t="shared" si="100"/>
        <v>0</v>
      </c>
      <c r="M258" s="43">
        <f t="shared" si="100"/>
        <v>0</v>
      </c>
      <c r="N258" s="52"/>
    </row>
    <row r="259" spans="1:15" ht="15">
      <c r="A259" s="26" t="s">
        <v>23</v>
      </c>
      <c r="B259" s="43">
        <f aca="true" t="shared" si="101" ref="B259:M259">B37+B112+B186</f>
        <v>0</v>
      </c>
      <c r="C259" s="43">
        <f t="shared" si="101"/>
        <v>0</v>
      </c>
      <c r="D259" s="43">
        <f t="shared" si="101"/>
        <v>0</v>
      </c>
      <c r="E259" s="43">
        <f t="shared" si="101"/>
        <v>0</v>
      </c>
      <c r="F259" s="43">
        <f t="shared" si="101"/>
        <v>0</v>
      </c>
      <c r="G259" s="43">
        <f t="shared" si="101"/>
        <v>0</v>
      </c>
      <c r="H259" s="43">
        <f t="shared" si="101"/>
        <v>0</v>
      </c>
      <c r="I259" s="43">
        <f t="shared" si="101"/>
        <v>0</v>
      </c>
      <c r="J259" s="43">
        <f t="shared" si="101"/>
        <v>0</v>
      </c>
      <c r="K259" s="43">
        <f t="shared" si="101"/>
        <v>0</v>
      </c>
      <c r="L259" s="43">
        <f t="shared" si="101"/>
        <v>0</v>
      </c>
      <c r="M259" s="43">
        <f t="shared" si="101"/>
        <v>0</v>
      </c>
      <c r="O259" s="29"/>
    </row>
    <row r="260" spans="1:15" ht="15">
      <c r="A260" s="26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O260" s="29"/>
    </row>
    <row r="261" spans="1:15" ht="15">
      <c r="A261" s="25" t="s">
        <v>29</v>
      </c>
      <c r="B261" s="9">
        <f aca="true" t="shared" si="102" ref="B261:M261">SUM(B262:B265)</f>
        <v>0</v>
      </c>
      <c r="C261" s="9">
        <f t="shared" si="102"/>
        <v>1690.8</v>
      </c>
      <c r="D261" s="9">
        <f t="shared" si="102"/>
        <v>1690.8</v>
      </c>
      <c r="E261" s="9">
        <f t="shared" si="102"/>
        <v>1690.8</v>
      </c>
      <c r="F261" s="9">
        <f t="shared" si="102"/>
        <v>1690.8</v>
      </c>
      <c r="G261" s="9">
        <f t="shared" si="102"/>
        <v>1690.8</v>
      </c>
      <c r="H261" s="9">
        <f t="shared" si="102"/>
        <v>1690.8</v>
      </c>
      <c r="I261" s="9">
        <f t="shared" si="102"/>
        <v>1690.8</v>
      </c>
      <c r="J261" s="9">
        <f t="shared" si="102"/>
        <v>1690.8</v>
      </c>
      <c r="K261" s="9">
        <f t="shared" si="102"/>
        <v>1690.8</v>
      </c>
      <c r="L261" s="9">
        <f t="shared" si="102"/>
        <v>1690.8</v>
      </c>
      <c r="M261" s="9">
        <f t="shared" si="102"/>
        <v>1690.8</v>
      </c>
      <c r="O261" s="29"/>
    </row>
    <row r="262" spans="1:15" ht="15">
      <c r="A262" s="26" t="s">
        <v>19</v>
      </c>
      <c r="B262" s="43">
        <f aca="true" t="shared" si="103" ref="B262:M262">B40+B115+B189</f>
        <v>0</v>
      </c>
      <c r="C262" s="43">
        <f t="shared" si="103"/>
        <v>1690.8</v>
      </c>
      <c r="D262" s="43">
        <f t="shared" si="103"/>
        <v>1690.8</v>
      </c>
      <c r="E262" s="43">
        <f t="shared" si="103"/>
        <v>1690.8</v>
      </c>
      <c r="F262" s="43">
        <f t="shared" si="103"/>
        <v>1690.8</v>
      </c>
      <c r="G262" s="43">
        <f t="shared" si="103"/>
        <v>1690.8</v>
      </c>
      <c r="H262" s="43">
        <f t="shared" si="103"/>
        <v>1690.8</v>
      </c>
      <c r="I262" s="43">
        <f t="shared" si="103"/>
        <v>1690.8</v>
      </c>
      <c r="J262" s="43">
        <f t="shared" si="103"/>
        <v>1690.8</v>
      </c>
      <c r="K262" s="43">
        <f t="shared" si="103"/>
        <v>1690.8</v>
      </c>
      <c r="L262" s="43">
        <f t="shared" si="103"/>
        <v>1690.8</v>
      </c>
      <c r="M262" s="43">
        <f t="shared" si="103"/>
        <v>1690.8</v>
      </c>
      <c r="O262" s="29"/>
    </row>
    <row r="263" spans="1:15" ht="15">
      <c r="A263" s="26" t="s">
        <v>21</v>
      </c>
      <c r="B263" s="43">
        <f aca="true" t="shared" si="104" ref="B263:M263">B41+B116+B190</f>
        <v>0</v>
      </c>
      <c r="C263" s="43">
        <f t="shared" si="104"/>
        <v>0</v>
      </c>
      <c r="D263" s="43">
        <f t="shared" si="104"/>
        <v>0</v>
      </c>
      <c r="E263" s="43">
        <f t="shared" si="104"/>
        <v>0</v>
      </c>
      <c r="F263" s="43">
        <f t="shared" si="104"/>
        <v>0</v>
      </c>
      <c r="G263" s="43">
        <f t="shared" si="104"/>
        <v>0</v>
      </c>
      <c r="H263" s="43">
        <f t="shared" si="104"/>
        <v>0</v>
      </c>
      <c r="I263" s="43">
        <f t="shared" si="104"/>
        <v>0</v>
      </c>
      <c r="J263" s="43">
        <f t="shared" si="104"/>
        <v>0</v>
      </c>
      <c r="K263" s="43">
        <f t="shared" si="104"/>
        <v>0</v>
      </c>
      <c r="L263" s="43">
        <f t="shared" si="104"/>
        <v>0</v>
      </c>
      <c r="M263" s="43">
        <f t="shared" si="104"/>
        <v>0</v>
      </c>
      <c r="O263" s="29"/>
    </row>
    <row r="264" spans="1:15" ht="15">
      <c r="A264" s="26" t="s">
        <v>22</v>
      </c>
      <c r="B264" s="43">
        <f aca="true" t="shared" si="105" ref="B264:M264">B42+B117+B191</f>
        <v>0</v>
      </c>
      <c r="C264" s="43">
        <f t="shared" si="105"/>
        <v>0</v>
      </c>
      <c r="D264" s="43">
        <f t="shared" si="105"/>
        <v>0</v>
      </c>
      <c r="E264" s="43">
        <f t="shared" si="105"/>
        <v>0</v>
      </c>
      <c r="F264" s="43">
        <f t="shared" si="105"/>
        <v>0</v>
      </c>
      <c r="G264" s="43">
        <f t="shared" si="105"/>
        <v>0</v>
      </c>
      <c r="H264" s="43">
        <f t="shared" si="105"/>
        <v>0</v>
      </c>
      <c r="I264" s="43">
        <f t="shared" si="105"/>
        <v>0</v>
      </c>
      <c r="J264" s="43">
        <f t="shared" si="105"/>
        <v>0</v>
      </c>
      <c r="K264" s="43">
        <f t="shared" si="105"/>
        <v>0</v>
      </c>
      <c r="L264" s="43">
        <f t="shared" si="105"/>
        <v>0</v>
      </c>
      <c r="M264" s="43">
        <f t="shared" si="105"/>
        <v>0</v>
      </c>
      <c r="O264" s="29"/>
    </row>
    <row r="265" spans="1:15" ht="15">
      <c r="A265" s="26" t="s">
        <v>23</v>
      </c>
      <c r="B265" s="43">
        <f aca="true" t="shared" si="106" ref="B265:M265">B43+B118+B192</f>
        <v>0</v>
      </c>
      <c r="C265" s="43">
        <f t="shared" si="106"/>
        <v>0</v>
      </c>
      <c r="D265" s="43">
        <f t="shared" si="106"/>
        <v>0</v>
      </c>
      <c r="E265" s="43">
        <f t="shared" si="106"/>
        <v>0</v>
      </c>
      <c r="F265" s="43">
        <f t="shared" si="106"/>
        <v>0</v>
      </c>
      <c r="G265" s="43">
        <f t="shared" si="106"/>
        <v>0</v>
      </c>
      <c r="H265" s="43">
        <f t="shared" si="106"/>
        <v>0</v>
      </c>
      <c r="I265" s="43">
        <f t="shared" si="106"/>
        <v>0</v>
      </c>
      <c r="J265" s="43">
        <f t="shared" si="106"/>
        <v>0</v>
      </c>
      <c r="K265" s="43">
        <f t="shared" si="106"/>
        <v>0</v>
      </c>
      <c r="L265" s="43">
        <f t="shared" si="106"/>
        <v>0</v>
      </c>
      <c r="M265" s="43">
        <f t="shared" si="106"/>
        <v>0</v>
      </c>
      <c r="O265" s="29"/>
    </row>
    <row r="266" spans="1:15" ht="15">
      <c r="A266" s="26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O266" s="29"/>
    </row>
    <row r="267" spans="1:15" ht="15">
      <c r="A267" s="25" t="s">
        <v>30</v>
      </c>
      <c r="B267" s="9">
        <f aca="true" t="shared" si="107" ref="B267:M267">SUM(B268:B271)</f>
        <v>0</v>
      </c>
      <c r="C267" s="9">
        <f t="shared" si="107"/>
        <v>1100</v>
      </c>
      <c r="D267" s="9">
        <f t="shared" si="107"/>
        <v>1100</v>
      </c>
      <c r="E267" s="9">
        <f t="shared" si="107"/>
        <v>1100</v>
      </c>
      <c r="F267" s="9">
        <f t="shared" si="107"/>
        <v>1100</v>
      </c>
      <c r="G267" s="9">
        <f t="shared" si="107"/>
        <v>1100</v>
      </c>
      <c r="H267" s="9">
        <f t="shared" si="107"/>
        <v>1100</v>
      </c>
      <c r="I267" s="9">
        <f t="shared" si="107"/>
        <v>1100</v>
      </c>
      <c r="J267" s="9">
        <f t="shared" si="107"/>
        <v>1100</v>
      </c>
      <c r="K267" s="9">
        <f t="shared" si="107"/>
        <v>1100</v>
      </c>
      <c r="L267" s="9">
        <f t="shared" si="107"/>
        <v>1100</v>
      </c>
      <c r="M267" s="9">
        <f t="shared" si="107"/>
        <v>1100</v>
      </c>
      <c r="O267" s="29"/>
    </row>
    <row r="268" spans="1:15" ht="15">
      <c r="A268" s="26" t="s">
        <v>19</v>
      </c>
      <c r="B268" s="43">
        <f aca="true" t="shared" si="108" ref="B268:M268">B46+B121+B195</f>
        <v>0</v>
      </c>
      <c r="C268" s="43">
        <f t="shared" si="108"/>
        <v>1100</v>
      </c>
      <c r="D268" s="43">
        <f t="shared" si="108"/>
        <v>1100</v>
      </c>
      <c r="E268" s="43">
        <f t="shared" si="108"/>
        <v>1100</v>
      </c>
      <c r="F268" s="43">
        <f t="shared" si="108"/>
        <v>1100</v>
      </c>
      <c r="G268" s="43">
        <f t="shared" si="108"/>
        <v>1100</v>
      </c>
      <c r="H268" s="43">
        <f t="shared" si="108"/>
        <v>1100</v>
      </c>
      <c r="I268" s="43">
        <f t="shared" si="108"/>
        <v>1100</v>
      </c>
      <c r="J268" s="43">
        <f t="shared" si="108"/>
        <v>1100</v>
      </c>
      <c r="K268" s="43">
        <f t="shared" si="108"/>
        <v>1100</v>
      </c>
      <c r="L268" s="43">
        <f t="shared" si="108"/>
        <v>1100</v>
      </c>
      <c r="M268" s="43">
        <f t="shared" si="108"/>
        <v>1100</v>
      </c>
      <c r="O268" s="29"/>
    </row>
    <row r="269" spans="1:15" ht="15">
      <c r="A269" s="26" t="s">
        <v>21</v>
      </c>
      <c r="B269" s="43">
        <f aca="true" t="shared" si="109" ref="B269:M269">B47+B122+B196</f>
        <v>0</v>
      </c>
      <c r="C269" s="43">
        <f t="shared" si="109"/>
        <v>0</v>
      </c>
      <c r="D269" s="43">
        <f t="shared" si="109"/>
        <v>0</v>
      </c>
      <c r="E269" s="43">
        <f t="shared" si="109"/>
        <v>0</v>
      </c>
      <c r="F269" s="43">
        <f t="shared" si="109"/>
        <v>0</v>
      </c>
      <c r="G269" s="43">
        <f t="shared" si="109"/>
        <v>0</v>
      </c>
      <c r="H269" s="43">
        <f t="shared" si="109"/>
        <v>0</v>
      </c>
      <c r="I269" s="43">
        <f t="shared" si="109"/>
        <v>0</v>
      </c>
      <c r="J269" s="43">
        <f t="shared" si="109"/>
        <v>0</v>
      </c>
      <c r="K269" s="43">
        <f t="shared" si="109"/>
        <v>0</v>
      </c>
      <c r="L269" s="43">
        <f t="shared" si="109"/>
        <v>0</v>
      </c>
      <c r="M269" s="43">
        <f t="shared" si="109"/>
        <v>0</v>
      </c>
      <c r="O269" s="29"/>
    </row>
    <row r="270" spans="1:15" ht="15">
      <c r="A270" s="26" t="s">
        <v>22</v>
      </c>
      <c r="B270" s="43">
        <f aca="true" t="shared" si="110" ref="B270:M270">B48+B123+B197</f>
        <v>0</v>
      </c>
      <c r="C270" s="43">
        <f t="shared" si="110"/>
        <v>0</v>
      </c>
      <c r="D270" s="43">
        <f t="shared" si="110"/>
        <v>0</v>
      </c>
      <c r="E270" s="43">
        <f t="shared" si="110"/>
        <v>0</v>
      </c>
      <c r="F270" s="43">
        <f t="shared" si="110"/>
        <v>0</v>
      </c>
      <c r="G270" s="43">
        <f t="shared" si="110"/>
        <v>0</v>
      </c>
      <c r="H270" s="43">
        <f t="shared" si="110"/>
        <v>0</v>
      </c>
      <c r="I270" s="43">
        <f t="shared" si="110"/>
        <v>0</v>
      </c>
      <c r="J270" s="43">
        <f t="shared" si="110"/>
        <v>0</v>
      </c>
      <c r="K270" s="43">
        <f t="shared" si="110"/>
        <v>0</v>
      </c>
      <c r="L270" s="43">
        <f t="shared" si="110"/>
        <v>0</v>
      </c>
      <c r="M270" s="43">
        <f t="shared" si="110"/>
        <v>0</v>
      </c>
      <c r="O270" s="29"/>
    </row>
    <row r="271" spans="1:15" ht="15">
      <c r="A271" s="26" t="s">
        <v>23</v>
      </c>
      <c r="B271" s="43">
        <f aca="true" t="shared" si="111" ref="B271:M271">B49+B124+B198</f>
        <v>0</v>
      </c>
      <c r="C271" s="43">
        <f t="shared" si="111"/>
        <v>0</v>
      </c>
      <c r="D271" s="43">
        <f t="shared" si="111"/>
        <v>0</v>
      </c>
      <c r="E271" s="43">
        <f t="shared" si="111"/>
        <v>0</v>
      </c>
      <c r="F271" s="43">
        <f t="shared" si="111"/>
        <v>0</v>
      </c>
      <c r="G271" s="43">
        <f t="shared" si="111"/>
        <v>0</v>
      </c>
      <c r="H271" s="43">
        <f t="shared" si="111"/>
        <v>0</v>
      </c>
      <c r="I271" s="43">
        <f t="shared" si="111"/>
        <v>0</v>
      </c>
      <c r="J271" s="43">
        <f t="shared" si="111"/>
        <v>0</v>
      </c>
      <c r="K271" s="43">
        <f t="shared" si="111"/>
        <v>0</v>
      </c>
      <c r="L271" s="43">
        <f t="shared" si="111"/>
        <v>0</v>
      </c>
      <c r="M271" s="43">
        <f t="shared" si="111"/>
        <v>0</v>
      </c>
      <c r="O271" s="29"/>
    </row>
    <row r="272" spans="1:15" ht="15">
      <c r="A272" s="26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O272" s="29"/>
    </row>
    <row r="273" spans="1:15" ht="15">
      <c r="A273" s="25" t="s">
        <v>31</v>
      </c>
      <c r="B273" s="9">
        <f aca="true" t="shared" si="112" ref="B273:M273">SUM(B274:B277)</f>
        <v>0</v>
      </c>
      <c r="C273" s="9">
        <f t="shared" si="112"/>
        <v>3127.5</v>
      </c>
      <c r="D273" s="9">
        <f t="shared" si="112"/>
        <v>3303</v>
      </c>
      <c r="E273" s="9">
        <f t="shared" si="112"/>
        <v>3303</v>
      </c>
      <c r="F273" s="9">
        <f t="shared" si="112"/>
        <v>3303</v>
      </c>
      <c r="G273" s="9">
        <f t="shared" si="112"/>
        <v>3303</v>
      </c>
      <c r="H273" s="9">
        <f t="shared" si="112"/>
        <v>3303</v>
      </c>
      <c r="I273" s="9">
        <f t="shared" si="112"/>
        <v>3303</v>
      </c>
      <c r="J273" s="9">
        <f t="shared" si="112"/>
        <v>3303</v>
      </c>
      <c r="K273" s="9">
        <f t="shared" si="112"/>
        <v>3303</v>
      </c>
      <c r="L273" s="9">
        <f t="shared" si="112"/>
        <v>3303</v>
      </c>
      <c r="M273" s="9">
        <f t="shared" si="112"/>
        <v>3303</v>
      </c>
      <c r="O273" s="29"/>
    </row>
    <row r="274" spans="1:15" ht="15">
      <c r="A274" s="26" t="s">
        <v>19</v>
      </c>
      <c r="B274" s="43">
        <f aca="true" t="shared" si="113" ref="B274:M274">B52+B127+B201</f>
        <v>0</v>
      </c>
      <c r="C274" s="43">
        <f t="shared" si="113"/>
        <v>3127.5</v>
      </c>
      <c r="D274" s="43">
        <f t="shared" si="113"/>
        <v>3303</v>
      </c>
      <c r="E274" s="43">
        <f t="shared" si="113"/>
        <v>3303</v>
      </c>
      <c r="F274" s="43">
        <f t="shared" si="113"/>
        <v>3303</v>
      </c>
      <c r="G274" s="43">
        <f t="shared" si="113"/>
        <v>3303</v>
      </c>
      <c r="H274" s="43">
        <f t="shared" si="113"/>
        <v>3303</v>
      </c>
      <c r="I274" s="43">
        <f t="shared" si="113"/>
        <v>3303</v>
      </c>
      <c r="J274" s="43">
        <f t="shared" si="113"/>
        <v>3303</v>
      </c>
      <c r="K274" s="43">
        <f t="shared" si="113"/>
        <v>3303</v>
      </c>
      <c r="L274" s="43">
        <f t="shared" si="113"/>
        <v>3303</v>
      </c>
      <c r="M274" s="43">
        <f t="shared" si="113"/>
        <v>3303</v>
      </c>
      <c r="O274" s="29"/>
    </row>
    <row r="275" spans="1:15" ht="15">
      <c r="A275" s="26" t="s">
        <v>21</v>
      </c>
      <c r="B275" s="43">
        <f aca="true" t="shared" si="114" ref="B275:M275">B53+B128+B202</f>
        <v>0</v>
      </c>
      <c r="C275" s="43">
        <f t="shared" si="114"/>
        <v>0</v>
      </c>
      <c r="D275" s="43">
        <f t="shared" si="114"/>
        <v>0</v>
      </c>
      <c r="E275" s="43">
        <f t="shared" si="114"/>
        <v>0</v>
      </c>
      <c r="F275" s="43">
        <f t="shared" si="114"/>
        <v>0</v>
      </c>
      <c r="G275" s="43">
        <f t="shared" si="114"/>
        <v>0</v>
      </c>
      <c r="H275" s="43">
        <f t="shared" si="114"/>
        <v>0</v>
      </c>
      <c r="I275" s="43">
        <f t="shared" si="114"/>
        <v>0</v>
      </c>
      <c r="J275" s="43">
        <f t="shared" si="114"/>
        <v>0</v>
      </c>
      <c r="K275" s="43">
        <f t="shared" si="114"/>
        <v>0</v>
      </c>
      <c r="L275" s="43">
        <f t="shared" si="114"/>
        <v>0</v>
      </c>
      <c r="M275" s="43">
        <f t="shared" si="114"/>
        <v>0</v>
      </c>
      <c r="O275" s="29"/>
    </row>
    <row r="276" spans="1:15" ht="15">
      <c r="A276" s="26" t="s">
        <v>22</v>
      </c>
      <c r="B276" s="43">
        <f aca="true" t="shared" si="115" ref="B276:M276">B54+B129+B203</f>
        <v>0</v>
      </c>
      <c r="C276" s="43">
        <f t="shared" si="115"/>
        <v>0</v>
      </c>
      <c r="D276" s="43">
        <f t="shared" si="115"/>
        <v>0</v>
      </c>
      <c r="E276" s="43">
        <f t="shared" si="115"/>
        <v>0</v>
      </c>
      <c r="F276" s="43">
        <f t="shared" si="115"/>
        <v>0</v>
      </c>
      <c r="G276" s="43">
        <f t="shared" si="115"/>
        <v>0</v>
      </c>
      <c r="H276" s="43">
        <f t="shared" si="115"/>
        <v>0</v>
      </c>
      <c r="I276" s="43">
        <f t="shared" si="115"/>
        <v>0</v>
      </c>
      <c r="J276" s="43">
        <f t="shared" si="115"/>
        <v>0</v>
      </c>
      <c r="K276" s="43">
        <f t="shared" si="115"/>
        <v>0</v>
      </c>
      <c r="L276" s="43">
        <f t="shared" si="115"/>
        <v>0</v>
      </c>
      <c r="M276" s="43">
        <f t="shared" si="115"/>
        <v>0</v>
      </c>
      <c r="O276" s="29"/>
    </row>
    <row r="277" spans="1:15" ht="15">
      <c r="A277" s="26" t="s">
        <v>23</v>
      </c>
      <c r="B277" s="43">
        <f aca="true" t="shared" si="116" ref="B277:M277">B55+B130+B204</f>
        <v>0</v>
      </c>
      <c r="C277" s="43">
        <f t="shared" si="116"/>
        <v>0</v>
      </c>
      <c r="D277" s="43">
        <f t="shared" si="116"/>
        <v>0</v>
      </c>
      <c r="E277" s="43">
        <f t="shared" si="116"/>
        <v>0</v>
      </c>
      <c r="F277" s="43">
        <f t="shared" si="116"/>
        <v>0</v>
      </c>
      <c r="G277" s="43">
        <f t="shared" si="116"/>
        <v>0</v>
      </c>
      <c r="H277" s="43">
        <f t="shared" si="116"/>
        <v>0</v>
      </c>
      <c r="I277" s="43">
        <f t="shared" si="116"/>
        <v>0</v>
      </c>
      <c r="J277" s="43">
        <f t="shared" si="116"/>
        <v>0</v>
      </c>
      <c r="K277" s="43">
        <f t="shared" si="116"/>
        <v>0</v>
      </c>
      <c r="L277" s="43">
        <f t="shared" si="116"/>
        <v>0</v>
      </c>
      <c r="M277" s="43">
        <f t="shared" si="116"/>
        <v>0</v>
      </c>
      <c r="O277" s="29"/>
    </row>
    <row r="278" spans="1:15" ht="15">
      <c r="A278" s="26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O278" s="29"/>
    </row>
    <row r="279" spans="1:15" ht="15">
      <c r="A279" s="25" t="s">
        <v>40</v>
      </c>
      <c r="B279" s="9">
        <f aca="true" t="shared" si="117" ref="B279:M279">SUM(B280:B283)</f>
        <v>0</v>
      </c>
      <c r="C279" s="9">
        <f t="shared" si="117"/>
        <v>6429.1</v>
      </c>
      <c r="D279" s="9">
        <f t="shared" si="117"/>
        <v>5826.8</v>
      </c>
      <c r="E279" s="9">
        <f t="shared" si="117"/>
        <v>6051.8</v>
      </c>
      <c r="F279" s="9">
        <f t="shared" si="117"/>
        <v>6301.8</v>
      </c>
      <c r="G279" s="9">
        <f t="shared" si="117"/>
        <v>6451.8</v>
      </c>
      <c r="H279" s="9">
        <f t="shared" si="117"/>
        <v>6601.8</v>
      </c>
      <c r="I279" s="9">
        <f t="shared" si="117"/>
        <v>6751.8</v>
      </c>
      <c r="J279" s="9">
        <f t="shared" si="117"/>
        <v>6901.8</v>
      </c>
      <c r="K279" s="9">
        <f t="shared" si="117"/>
        <v>7051.8</v>
      </c>
      <c r="L279" s="9">
        <f t="shared" si="117"/>
        <v>7201.8</v>
      </c>
      <c r="M279" s="9">
        <f t="shared" si="117"/>
        <v>7351.8</v>
      </c>
      <c r="O279" s="29"/>
    </row>
    <row r="280" spans="1:15" ht="15">
      <c r="A280" s="26" t="s">
        <v>19</v>
      </c>
      <c r="B280" s="43">
        <f aca="true" t="shared" si="118" ref="B280:M280">B58+B133+B207</f>
        <v>0</v>
      </c>
      <c r="C280" s="43">
        <f t="shared" si="118"/>
        <v>6429.1</v>
      </c>
      <c r="D280" s="43">
        <f t="shared" si="118"/>
        <v>5826.8</v>
      </c>
      <c r="E280" s="43">
        <f t="shared" si="118"/>
        <v>6051.8</v>
      </c>
      <c r="F280" s="43">
        <f t="shared" si="118"/>
        <v>6301.8</v>
      </c>
      <c r="G280" s="43">
        <f t="shared" si="118"/>
        <v>6451.8</v>
      </c>
      <c r="H280" s="43">
        <f t="shared" si="118"/>
        <v>6601.8</v>
      </c>
      <c r="I280" s="43">
        <f t="shared" si="118"/>
        <v>6751.8</v>
      </c>
      <c r="J280" s="43">
        <f t="shared" si="118"/>
        <v>6901.8</v>
      </c>
      <c r="K280" s="43">
        <f t="shared" si="118"/>
        <v>7051.8</v>
      </c>
      <c r="L280" s="43">
        <f t="shared" si="118"/>
        <v>7201.8</v>
      </c>
      <c r="M280" s="43">
        <f t="shared" si="118"/>
        <v>7351.8</v>
      </c>
      <c r="O280" s="29"/>
    </row>
    <row r="281" spans="1:15" ht="15">
      <c r="A281" s="26" t="s">
        <v>21</v>
      </c>
      <c r="B281" s="43">
        <f aca="true" t="shared" si="119" ref="B281:M281">B59+B134+B208</f>
        <v>0</v>
      </c>
      <c r="C281" s="43">
        <f t="shared" si="119"/>
        <v>0</v>
      </c>
      <c r="D281" s="43">
        <f t="shared" si="119"/>
        <v>0</v>
      </c>
      <c r="E281" s="43">
        <f t="shared" si="119"/>
        <v>0</v>
      </c>
      <c r="F281" s="43">
        <f t="shared" si="119"/>
        <v>0</v>
      </c>
      <c r="G281" s="43">
        <f t="shared" si="119"/>
        <v>0</v>
      </c>
      <c r="H281" s="43">
        <f t="shared" si="119"/>
        <v>0</v>
      </c>
      <c r="I281" s="43">
        <f t="shared" si="119"/>
        <v>0</v>
      </c>
      <c r="J281" s="43">
        <f t="shared" si="119"/>
        <v>0</v>
      </c>
      <c r="K281" s="43">
        <f t="shared" si="119"/>
        <v>0</v>
      </c>
      <c r="L281" s="43">
        <f t="shared" si="119"/>
        <v>0</v>
      </c>
      <c r="M281" s="43">
        <f t="shared" si="119"/>
        <v>0</v>
      </c>
      <c r="O281" s="29"/>
    </row>
    <row r="282" spans="1:15" ht="15">
      <c r="A282" s="26" t="s">
        <v>22</v>
      </c>
      <c r="B282" s="43">
        <f aca="true" t="shared" si="120" ref="B282:M282">B60+B135+B209</f>
        <v>0</v>
      </c>
      <c r="C282" s="43">
        <f t="shared" si="120"/>
        <v>0</v>
      </c>
      <c r="D282" s="43">
        <f t="shared" si="120"/>
        <v>0</v>
      </c>
      <c r="E282" s="43">
        <f t="shared" si="120"/>
        <v>0</v>
      </c>
      <c r="F282" s="43">
        <f t="shared" si="120"/>
        <v>0</v>
      </c>
      <c r="G282" s="43">
        <f t="shared" si="120"/>
        <v>0</v>
      </c>
      <c r="H282" s="43">
        <f t="shared" si="120"/>
        <v>0</v>
      </c>
      <c r="I282" s="43">
        <f t="shared" si="120"/>
        <v>0</v>
      </c>
      <c r="J282" s="43">
        <f t="shared" si="120"/>
        <v>0</v>
      </c>
      <c r="K282" s="43">
        <f t="shared" si="120"/>
        <v>0</v>
      </c>
      <c r="L282" s="43">
        <f t="shared" si="120"/>
        <v>0</v>
      </c>
      <c r="M282" s="43">
        <f t="shared" si="120"/>
        <v>0</v>
      </c>
      <c r="O282" s="29"/>
    </row>
    <row r="283" spans="1:15" ht="15">
      <c r="A283" s="26" t="s">
        <v>23</v>
      </c>
      <c r="B283" s="43">
        <f aca="true" t="shared" si="121" ref="B283:M283">B61+B136+B210</f>
        <v>0</v>
      </c>
      <c r="C283" s="43">
        <f t="shared" si="121"/>
        <v>0</v>
      </c>
      <c r="D283" s="43">
        <f t="shared" si="121"/>
        <v>0</v>
      </c>
      <c r="E283" s="43">
        <f t="shared" si="121"/>
        <v>0</v>
      </c>
      <c r="F283" s="43">
        <f t="shared" si="121"/>
        <v>0</v>
      </c>
      <c r="G283" s="43">
        <f t="shared" si="121"/>
        <v>0</v>
      </c>
      <c r="H283" s="43">
        <f t="shared" si="121"/>
        <v>0</v>
      </c>
      <c r="I283" s="43">
        <f t="shared" si="121"/>
        <v>0</v>
      </c>
      <c r="J283" s="43">
        <f t="shared" si="121"/>
        <v>0</v>
      </c>
      <c r="K283" s="43">
        <f t="shared" si="121"/>
        <v>0</v>
      </c>
      <c r="L283" s="43">
        <f t="shared" si="121"/>
        <v>0</v>
      </c>
      <c r="M283" s="43">
        <f t="shared" si="121"/>
        <v>0</v>
      </c>
      <c r="O283" s="29"/>
    </row>
    <row r="284" spans="1:15" ht="12.75">
      <c r="A284" s="32"/>
      <c r="O284" s="29"/>
    </row>
    <row r="285" spans="1:15" ht="15.75">
      <c r="A285" s="18" t="s">
        <v>33</v>
      </c>
      <c r="B285" s="9">
        <f aca="true" t="shared" si="122" ref="B285:M285">SUM(B286:B289)</f>
        <v>0</v>
      </c>
      <c r="C285" s="9">
        <f t="shared" si="122"/>
        <v>336295</v>
      </c>
      <c r="D285" s="9">
        <f t="shared" si="122"/>
        <v>323529</v>
      </c>
      <c r="E285" s="9">
        <f t="shared" si="122"/>
        <v>271525.735</v>
      </c>
      <c r="F285" s="9">
        <f t="shared" si="122"/>
        <v>278152.478</v>
      </c>
      <c r="G285" s="9">
        <f t="shared" si="122"/>
        <v>282728.429</v>
      </c>
      <c r="H285" s="9">
        <f t="shared" si="122"/>
        <v>285250.021</v>
      </c>
      <c r="I285" s="9">
        <f t="shared" si="122"/>
        <v>285721.021</v>
      </c>
      <c r="J285" s="9">
        <f t="shared" si="122"/>
        <v>286321.221</v>
      </c>
      <c r="K285" s="9">
        <f t="shared" si="122"/>
        <v>286925.721</v>
      </c>
      <c r="L285" s="9">
        <f t="shared" si="122"/>
        <v>287534.721</v>
      </c>
      <c r="M285" s="9">
        <f t="shared" si="122"/>
        <v>288148.221</v>
      </c>
      <c r="O285" s="29"/>
    </row>
    <row r="286" spans="1:15" ht="15">
      <c r="A286" s="17" t="s">
        <v>19</v>
      </c>
      <c r="B286" s="20">
        <f aca="true" t="shared" si="123" ref="B286:M286">B64+B139+B213</f>
        <v>0</v>
      </c>
      <c r="C286" s="20">
        <f t="shared" si="123"/>
        <v>40512.1</v>
      </c>
      <c r="D286" s="20">
        <f t="shared" si="123"/>
        <v>41340.8</v>
      </c>
      <c r="E286" s="20">
        <f t="shared" si="123"/>
        <v>45613.1</v>
      </c>
      <c r="F286" s="20">
        <f t="shared" si="123"/>
        <v>46067.299999999996</v>
      </c>
      <c r="G286" s="20">
        <f t="shared" si="123"/>
        <v>46525.100000000006</v>
      </c>
      <c r="H286" s="20">
        <f t="shared" si="123"/>
        <v>46986.5</v>
      </c>
      <c r="I286" s="20">
        <f t="shared" si="123"/>
        <v>47451.7</v>
      </c>
      <c r="J286" s="20">
        <f t="shared" si="123"/>
        <v>48045.799999999996</v>
      </c>
      <c r="K286" s="20">
        <f t="shared" si="123"/>
        <v>48644</v>
      </c>
      <c r="L286" s="20">
        <f t="shared" si="123"/>
        <v>49246.4</v>
      </c>
      <c r="M286" s="20">
        <f t="shared" si="123"/>
        <v>49853.1</v>
      </c>
      <c r="O286" s="29"/>
    </row>
    <row r="287" spans="1:15" ht="15">
      <c r="A287" s="17" t="s">
        <v>21</v>
      </c>
      <c r="B287" s="20">
        <f aca="true" t="shared" si="124" ref="B287:M287">B65+B140+B214</f>
        <v>0</v>
      </c>
      <c r="C287" s="20">
        <f t="shared" si="124"/>
        <v>947.1</v>
      </c>
      <c r="D287" s="20">
        <f t="shared" si="124"/>
        <v>947.1</v>
      </c>
      <c r="E287" s="20">
        <f t="shared" si="124"/>
        <v>947.1</v>
      </c>
      <c r="F287" s="20">
        <f t="shared" si="124"/>
        <v>947.1</v>
      </c>
      <c r="G287" s="20">
        <f t="shared" si="124"/>
        <v>947.1</v>
      </c>
      <c r="H287" s="20">
        <f t="shared" si="124"/>
        <v>947.1</v>
      </c>
      <c r="I287" s="20">
        <f t="shared" si="124"/>
        <v>947.1</v>
      </c>
      <c r="J287" s="20">
        <f t="shared" si="124"/>
        <v>947.1</v>
      </c>
      <c r="K287" s="20">
        <f t="shared" si="124"/>
        <v>947.1</v>
      </c>
      <c r="L287" s="20">
        <f t="shared" si="124"/>
        <v>947.1</v>
      </c>
      <c r="M287" s="20">
        <f t="shared" si="124"/>
        <v>947.1</v>
      </c>
      <c r="O287" s="29"/>
    </row>
    <row r="288" spans="1:15" ht="15">
      <c r="A288" s="17" t="s">
        <v>22</v>
      </c>
      <c r="B288" s="20">
        <f aca="true" t="shared" si="125" ref="B288:M288">B66+B141+B215</f>
        <v>0</v>
      </c>
      <c r="C288" s="20">
        <f t="shared" si="125"/>
        <v>272582.6</v>
      </c>
      <c r="D288" s="20">
        <f t="shared" si="125"/>
        <v>258589.3</v>
      </c>
      <c r="E288" s="20">
        <f t="shared" si="125"/>
        <v>194237.5</v>
      </c>
      <c r="F288" s="20">
        <f t="shared" si="125"/>
        <v>194237.5</v>
      </c>
      <c r="G288" s="20">
        <f t="shared" si="125"/>
        <v>194237.5</v>
      </c>
      <c r="H288" s="20">
        <f t="shared" si="125"/>
        <v>194237.5</v>
      </c>
      <c r="I288" s="20">
        <f t="shared" si="125"/>
        <v>194237.5</v>
      </c>
      <c r="J288" s="20">
        <f t="shared" si="125"/>
        <v>194237.5</v>
      </c>
      <c r="K288" s="20">
        <f t="shared" si="125"/>
        <v>194237.5</v>
      </c>
      <c r="L288" s="20">
        <f t="shared" si="125"/>
        <v>194237.5</v>
      </c>
      <c r="M288" s="20">
        <f t="shared" si="125"/>
        <v>194237.5</v>
      </c>
      <c r="O288" s="29"/>
    </row>
    <row r="289" spans="1:15" ht="15">
      <c r="A289" s="17" t="s">
        <v>23</v>
      </c>
      <c r="B289" s="20">
        <f aca="true" t="shared" si="126" ref="B289:M289">B67+B142+B216</f>
        <v>0</v>
      </c>
      <c r="C289" s="20">
        <f t="shared" si="126"/>
        <v>22253.2</v>
      </c>
      <c r="D289" s="20">
        <f t="shared" si="126"/>
        <v>22651.8</v>
      </c>
      <c r="E289" s="20">
        <f t="shared" si="126"/>
        <v>30728.034999999996</v>
      </c>
      <c r="F289" s="20">
        <f t="shared" si="126"/>
        <v>36900.578</v>
      </c>
      <c r="G289" s="20">
        <f t="shared" si="126"/>
        <v>41018.729</v>
      </c>
      <c r="H289" s="20">
        <f t="shared" si="126"/>
        <v>43078.921</v>
      </c>
      <c r="I289" s="20">
        <f t="shared" si="126"/>
        <v>43084.721</v>
      </c>
      <c r="J289" s="20">
        <f t="shared" si="126"/>
        <v>43090.820999999996</v>
      </c>
      <c r="K289" s="20">
        <f t="shared" si="126"/>
        <v>43097.121</v>
      </c>
      <c r="L289" s="20">
        <f t="shared" si="126"/>
        <v>43103.721</v>
      </c>
      <c r="M289" s="20">
        <f t="shared" si="126"/>
        <v>43110.52099999999</v>
      </c>
      <c r="O289" s="29"/>
    </row>
    <row r="290" spans="1:15" ht="15">
      <c r="A290" s="34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O290" s="29"/>
    </row>
    <row r="291" spans="1:15" ht="15.75">
      <c r="A291" s="14" t="s">
        <v>34</v>
      </c>
      <c r="B291" s="9">
        <f aca="true" t="shared" si="127" ref="B291:M291">SUM(B292:B295)</f>
        <v>0</v>
      </c>
      <c r="C291" s="9">
        <f t="shared" si="127"/>
        <v>43443.5</v>
      </c>
      <c r="D291" s="9">
        <f t="shared" si="127"/>
        <v>26470.7</v>
      </c>
      <c r="E291" s="9">
        <f t="shared" si="127"/>
        <v>155000</v>
      </c>
      <c r="F291" s="9">
        <f t="shared" si="127"/>
        <v>155000</v>
      </c>
      <c r="G291" s="9">
        <f t="shared" si="127"/>
        <v>155000</v>
      </c>
      <c r="H291" s="9">
        <f t="shared" si="127"/>
        <v>155000</v>
      </c>
      <c r="I291" s="9">
        <f t="shared" si="127"/>
        <v>155000</v>
      </c>
      <c r="J291" s="9">
        <f t="shared" si="127"/>
        <v>155000</v>
      </c>
      <c r="K291" s="9">
        <f t="shared" si="127"/>
        <v>155000</v>
      </c>
      <c r="L291" s="9">
        <f t="shared" si="127"/>
        <v>155000</v>
      </c>
      <c r="M291" s="9">
        <f t="shared" si="127"/>
        <v>155000</v>
      </c>
      <c r="O291" s="29"/>
    </row>
    <row r="292" spans="1:26" ht="15">
      <c r="A292" s="35" t="s">
        <v>19</v>
      </c>
      <c r="B292" s="20">
        <f aca="true" t="shared" si="128" ref="B292:M292">B70+B145+B219</f>
        <v>0</v>
      </c>
      <c r="C292" s="20">
        <f t="shared" si="128"/>
        <v>43443.5</v>
      </c>
      <c r="D292" s="20">
        <f t="shared" si="128"/>
        <v>26470.7</v>
      </c>
      <c r="E292" s="20">
        <f t="shared" si="128"/>
        <v>155000</v>
      </c>
      <c r="F292" s="20">
        <f t="shared" si="128"/>
        <v>155000</v>
      </c>
      <c r="G292" s="20">
        <f t="shared" si="128"/>
        <v>155000</v>
      </c>
      <c r="H292" s="20">
        <f t="shared" si="128"/>
        <v>155000</v>
      </c>
      <c r="I292" s="20">
        <f t="shared" si="128"/>
        <v>155000</v>
      </c>
      <c r="J292" s="20">
        <f t="shared" si="128"/>
        <v>155000</v>
      </c>
      <c r="K292" s="20">
        <f t="shared" si="128"/>
        <v>155000</v>
      </c>
      <c r="L292" s="20">
        <f t="shared" si="128"/>
        <v>155000</v>
      </c>
      <c r="M292" s="20">
        <f t="shared" si="128"/>
        <v>155000</v>
      </c>
      <c r="O292" s="2" t="s">
        <v>20</v>
      </c>
      <c r="P292" s="11">
        <f aca="true" t="shared" si="129" ref="P292:Z292">+B292+B293</f>
        <v>0</v>
      </c>
      <c r="Q292" s="11">
        <f t="shared" si="129"/>
        <v>43443.5</v>
      </c>
      <c r="R292" s="11">
        <f t="shared" si="129"/>
        <v>26470.7</v>
      </c>
      <c r="S292" s="11">
        <f t="shared" si="129"/>
        <v>155000</v>
      </c>
      <c r="T292" s="11">
        <f t="shared" si="129"/>
        <v>155000</v>
      </c>
      <c r="U292" s="11">
        <f t="shared" si="129"/>
        <v>155000</v>
      </c>
      <c r="V292" s="11">
        <f t="shared" si="129"/>
        <v>155000</v>
      </c>
      <c r="W292" s="11">
        <f t="shared" si="129"/>
        <v>155000</v>
      </c>
      <c r="X292" s="11">
        <f t="shared" si="129"/>
        <v>155000</v>
      </c>
      <c r="Y292" s="11">
        <f t="shared" si="129"/>
        <v>155000</v>
      </c>
      <c r="Z292" s="11">
        <f t="shared" si="129"/>
        <v>155000</v>
      </c>
    </row>
    <row r="293" spans="1:13" ht="15">
      <c r="A293" s="35" t="s">
        <v>21</v>
      </c>
      <c r="B293" s="20">
        <f aca="true" t="shared" si="130" ref="B293:M293">B71+B146+B220</f>
        <v>0</v>
      </c>
      <c r="C293" s="20">
        <f t="shared" si="130"/>
        <v>0</v>
      </c>
      <c r="D293" s="20">
        <f t="shared" si="130"/>
        <v>0</v>
      </c>
      <c r="E293" s="20">
        <f t="shared" si="130"/>
        <v>0</v>
      </c>
      <c r="F293" s="20">
        <f t="shared" si="130"/>
        <v>0</v>
      </c>
      <c r="G293" s="20">
        <f t="shared" si="130"/>
        <v>0</v>
      </c>
      <c r="H293" s="20">
        <f t="shared" si="130"/>
        <v>0</v>
      </c>
      <c r="I293" s="20">
        <f t="shared" si="130"/>
        <v>0</v>
      </c>
      <c r="J293" s="20">
        <f t="shared" si="130"/>
        <v>0</v>
      </c>
      <c r="K293" s="20">
        <f t="shared" si="130"/>
        <v>0</v>
      </c>
      <c r="L293" s="20">
        <f t="shared" si="130"/>
        <v>0</v>
      </c>
      <c r="M293" s="20">
        <f t="shared" si="130"/>
        <v>0</v>
      </c>
    </row>
    <row r="294" spans="1:13" ht="15">
      <c r="A294" s="35" t="s">
        <v>22</v>
      </c>
      <c r="B294" s="20">
        <f aca="true" t="shared" si="131" ref="B294:M294">B72+B147+B221</f>
        <v>0</v>
      </c>
      <c r="C294" s="20">
        <f t="shared" si="131"/>
        <v>0</v>
      </c>
      <c r="D294" s="20">
        <f t="shared" si="131"/>
        <v>0</v>
      </c>
      <c r="E294" s="20">
        <f t="shared" si="131"/>
        <v>0</v>
      </c>
      <c r="F294" s="20">
        <f t="shared" si="131"/>
        <v>0</v>
      </c>
      <c r="G294" s="20">
        <f t="shared" si="131"/>
        <v>0</v>
      </c>
      <c r="H294" s="20">
        <f t="shared" si="131"/>
        <v>0</v>
      </c>
      <c r="I294" s="20">
        <f t="shared" si="131"/>
        <v>0</v>
      </c>
      <c r="J294" s="20">
        <f t="shared" si="131"/>
        <v>0</v>
      </c>
      <c r="K294" s="20">
        <f t="shared" si="131"/>
        <v>0</v>
      </c>
      <c r="L294" s="20">
        <f t="shared" si="131"/>
        <v>0</v>
      </c>
      <c r="M294" s="20">
        <f t="shared" si="131"/>
        <v>0</v>
      </c>
    </row>
    <row r="295" spans="1:13" ht="15">
      <c r="A295" s="35" t="s">
        <v>23</v>
      </c>
      <c r="B295" s="20">
        <f aca="true" t="shared" si="132" ref="B295:M295">B73+B148+B222</f>
        <v>0</v>
      </c>
      <c r="C295" s="20">
        <f t="shared" si="132"/>
        <v>0</v>
      </c>
      <c r="D295" s="20">
        <f t="shared" si="132"/>
        <v>0</v>
      </c>
      <c r="E295" s="20">
        <f t="shared" si="132"/>
        <v>0</v>
      </c>
      <c r="F295" s="20">
        <f t="shared" si="132"/>
        <v>0</v>
      </c>
      <c r="G295" s="20">
        <f t="shared" si="132"/>
        <v>0</v>
      </c>
      <c r="H295" s="20">
        <f t="shared" si="132"/>
        <v>0</v>
      </c>
      <c r="I295" s="20">
        <f t="shared" si="132"/>
        <v>0</v>
      </c>
      <c r="J295" s="20">
        <f t="shared" si="132"/>
        <v>0</v>
      </c>
      <c r="K295" s="20">
        <f t="shared" si="132"/>
        <v>0</v>
      </c>
      <c r="L295" s="20">
        <f t="shared" si="132"/>
        <v>0</v>
      </c>
      <c r="M295" s="20">
        <f t="shared" si="132"/>
        <v>0</v>
      </c>
    </row>
    <row r="296" spans="2:13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2.75" hidden="1">
      <c r="A297" s="4" t="s">
        <v>1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20.25">
      <c r="A298" s="5" t="s">
        <v>41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2:13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26" ht="15.75">
      <c r="A300" s="41"/>
      <c r="B300" s="6" t="s">
        <v>5</v>
      </c>
      <c r="C300" s="6" t="s">
        <v>6</v>
      </c>
      <c r="D300" s="6" t="s">
        <v>7</v>
      </c>
      <c r="E300" s="6" t="s">
        <v>8</v>
      </c>
      <c r="F300" s="6" t="s">
        <v>9</v>
      </c>
      <c r="G300" s="6" t="s">
        <v>10</v>
      </c>
      <c r="H300" s="6" t="s">
        <v>11</v>
      </c>
      <c r="I300" s="6" t="s">
        <v>12</v>
      </c>
      <c r="J300" s="6" t="s">
        <v>13</v>
      </c>
      <c r="K300" s="6" t="s">
        <v>14</v>
      </c>
      <c r="L300" s="6" t="s">
        <v>15</v>
      </c>
      <c r="M300" s="6" t="s">
        <v>16</v>
      </c>
      <c r="P300" s="6" t="s">
        <v>5</v>
      </c>
      <c r="Q300" s="6" t="s">
        <v>6</v>
      </c>
      <c r="R300" s="6" t="s">
        <v>7</v>
      </c>
      <c r="S300" s="6" t="s">
        <v>8</v>
      </c>
      <c r="T300" s="6" t="s">
        <v>9</v>
      </c>
      <c r="U300" s="6" t="s">
        <v>10</v>
      </c>
      <c r="V300" s="6" t="s">
        <v>11</v>
      </c>
      <c r="W300" s="6" t="s">
        <v>12</v>
      </c>
      <c r="X300" s="6" t="s">
        <v>13</v>
      </c>
      <c r="Y300" s="6" t="s">
        <v>14</v>
      </c>
      <c r="Z300" s="6" t="s">
        <v>15</v>
      </c>
    </row>
    <row r="301" spans="2:13" ht="12.7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</row>
    <row r="302" spans="1:14" ht="15.75">
      <c r="A302" s="8" t="s">
        <v>17</v>
      </c>
      <c r="B302" s="9">
        <f aca="true" t="shared" si="133" ref="B302:M302">SUM(B303:B306)</f>
        <v>0</v>
      </c>
      <c r="C302" s="9">
        <f t="shared" si="133"/>
        <v>1488535.9000000001</v>
      </c>
      <c r="D302" s="9">
        <f t="shared" si="133"/>
        <v>1512397.9000000001</v>
      </c>
      <c r="E302" s="9">
        <f t="shared" si="133"/>
        <v>1605805.513</v>
      </c>
      <c r="F302" s="9">
        <f t="shared" si="133"/>
        <v>1628561.1350000002</v>
      </c>
      <c r="G302" s="9">
        <f t="shared" si="133"/>
        <v>1662140.593</v>
      </c>
      <c r="H302" s="9">
        <f t="shared" si="133"/>
        <v>1693716.6560000002</v>
      </c>
      <c r="I302" s="9">
        <f t="shared" si="133"/>
        <v>1721294.427</v>
      </c>
      <c r="J302" s="9">
        <f t="shared" si="133"/>
        <v>1749055.239</v>
      </c>
      <c r="K302" s="9">
        <f t="shared" si="133"/>
        <v>1776875.631</v>
      </c>
      <c r="L302" s="9">
        <f t="shared" si="133"/>
        <v>1804757.3429999999</v>
      </c>
      <c r="M302" s="9">
        <f t="shared" si="133"/>
        <v>1832701.9170000001</v>
      </c>
      <c r="N302" s="51" t="s">
        <v>18</v>
      </c>
    </row>
    <row r="303" spans="1:26" ht="15">
      <c r="A303" s="10" t="s">
        <v>19</v>
      </c>
      <c r="B303" s="9">
        <f aca="true" t="shared" si="134" ref="B303:M303">B309+B364</f>
        <v>0</v>
      </c>
      <c r="C303" s="9">
        <f t="shared" si="134"/>
        <v>1159025.0000000002</v>
      </c>
      <c r="D303" s="9">
        <f t="shared" si="134"/>
        <v>1198718.7</v>
      </c>
      <c r="E303" s="9">
        <f t="shared" si="134"/>
        <v>1348401.878</v>
      </c>
      <c r="F303" s="9">
        <f t="shared" si="134"/>
        <v>1364984.9570000002</v>
      </c>
      <c r="G303" s="9">
        <f t="shared" si="134"/>
        <v>1394446.264</v>
      </c>
      <c r="H303" s="9">
        <f t="shared" si="134"/>
        <v>1423962.135</v>
      </c>
      <c r="I303" s="9">
        <f t="shared" si="134"/>
        <v>1451534.106</v>
      </c>
      <c r="J303" s="9">
        <f t="shared" si="134"/>
        <v>1479288.818</v>
      </c>
      <c r="K303" s="9">
        <f t="shared" si="134"/>
        <v>1507102.91</v>
      </c>
      <c r="L303" s="9">
        <f t="shared" si="134"/>
        <v>1534978.0219999999</v>
      </c>
      <c r="M303" s="9">
        <f t="shared" si="134"/>
        <v>1562915.796</v>
      </c>
      <c r="N303" s="52"/>
      <c r="O303" s="2" t="s">
        <v>20</v>
      </c>
      <c r="P303" s="11">
        <f aca="true" t="shared" si="135" ref="P303:Z303">+B303+B304</f>
        <v>0</v>
      </c>
      <c r="Q303" s="11">
        <f t="shared" si="135"/>
        <v>1159972.1000000003</v>
      </c>
      <c r="R303" s="11">
        <f t="shared" si="135"/>
        <v>1199665.8</v>
      </c>
      <c r="S303" s="11">
        <f t="shared" si="135"/>
        <v>1349348.9780000001</v>
      </c>
      <c r="T303" s="11">
        <f t="shared" si="135"/>
        <v>1365932.0570000003</v>
      </c>
      <c r="U303" s="11">
        <f t="shared" si="135"/>
        <v>1395393.364</v>
      </c>
      <c r="V303" s="11">
        <f t="shared" si="135"/>
        <v>1424909.235</v>
      </c>
      <c r="W303" s="11">
        <f t="shared" si="135"/>
        <v>1452481.206</v>
      </c>
      <c r="X303" s="11">
        <f t="shared" si="135"/>
        <v>1480235.918</v>
      </c>
      <c r="Y303" s="11">
        <f t="shared" si="135"/>
        <v>1508050.01</v>
      </c>
      <c r="Z303" s="11">
        <f t="shared" si="135"/>
        <v>1535925.122</v>
      </c>
    </row>
    <row r="304" spans="1:14" ht="15">
      <c r="A304" s="10" t="s">
        <v>21</v>
      </c>
      <c r="B304" s="9">
        <f aca="true" t="shared" si="136" ref="B304:M304">B310+B365</f>
        <v>0</v>
      </c>
      <c r="C304" s="9">
        <f t="shared" si="136"/>
        <v>947.1</v>
      </c>
      <c r="D304" s="9">
        <f t="shared" si="136"/>
        <v>947.1</v>
      </c>
      <c r="E304" s="9">
        <f t="shared" si="136"/>
        <v>947.1</v>
      </c>
      <c r="F304" s="9">
        <f t="shared" si="136"/>
        <v>947.1</v>
      </c>
      <c r="G304" s="9">
        <f t="shared" si="136"/>
        <v>947.1</v>
      </c>
      <c r="H304" s="9">
        <f t="shared" si="136"/>
        <v>947.1</v>
      </c>
      <c r="I304" s="9">
        <f t="shared" si="136"/>
        <v>947.1</v>
      </c>
      <c r="J304" s="9">
        <f t="shared" si="136"/>
        <v>947.1</v>
      </c>
      <c r="K304" s="9">
        <f t="shared" si="136"/>
        <v>947.1</v>
      </c>
      <c r="L304" s="9">
        <f t="shared" si="136"/>
        <v>947.1</v>
      </c>
      <c r="M304" s="9">
        <f t="shared" si="136"/>
        <v>947.1</v>
      </c>
      <c r="N304" s="52"/>
    </row>
    <row r="305" spans="1:14" ht="15">
      <c r="A305" s="10" t="s">
        <v>22</v>
      </c>
      <c r="B305" s="9">
        <f aca="true" t="shared" si="137" ref="B305:M305">B311+B366</f>
        <v>0</v>
      </c>
      <c r="C305" s="9">
        <f t="shared" si="137"/>
        <v>293373.6</v>
      </c>
      <c r="D305" s="9">
        <f t="shared" si="137"/>
        <v>279380.3</v>
      </c>
      <c r="E305" s="9">
        <f t="shared" si="137"/>
        <v>215028.5</v>
      </c>
      <c r="F305" s="9">
        <f t="shared" si="137"/>
        <v>215028.5</v>
      </c>
      <c r="G305" s="9">
        <f t="shared" si="137"/>
        <v>215028.5</v>
      </c>
      <c r="H305" s="9">
        <f t="shared" si="137"/>
        <v>215028.5</v>
      </c>
      <c r="I305" s="9">
        <f t="shared" si="137"/>
        <v>215028.5</v>
      </c>
      <c r="J305" s="9">
        <f t="shared" si="137"/>
        <v>215028.5</v>
      </c>
      <c r="K305" s="9">
        <f t="shared" si="137"/>
        <v>215028.5</v>
      </c>
      <c r="L305" s="9">
        <f t="shared" si="137"/>
        <v>215028.5</v>
      </c>
      <c r="M305" s="9">
        <f t="shared" si="137"/>
        <v>215028.5</v>
      </c>
      <c r="N305" s="52"/>
    </row>
    <row r="306" spans="1:14" ht="15">
      <c r="A306" s="10" t="s">
        <v>23</v>
      </c>
      <c r="B306" s="9">
        <f aca="true" t="shared" si="138" ref="B306:M306">B312+B367</f>
        <v>0</v>
      </c>
      <c r="C306" s="9">
        <f t="shared" si="138"/>
        <v>35190.2</v>
      </c>
      <c r="D306" s="9">
        <f t="shared" si="138"/>
        <v>33351.8</v>
      </c>
      <c r="E306" s="9">
        <f t="shared" si="138"/>
        <v>41428.034999999996</v>
      </c>
      <c r="F306" s="9">
        <f t="shared" si="138"/>
        <v>47600.578</v>
      </c>
      <c r="G306" s="9">
        <f t="shared" si="138"/>
        <v>51718.729</v>
      </c>
      <c r="H306" s="9">
        <f t="shared" si="138"/>
        <v>53778.921</v>
      </c>
      <c r="I306" s="9">
        <f t="shared" si="138"/>
        <v>53784.721</v>
      </c>
      <c r="J306" s="9">
        <f t="shared" si="138"/>
        <v>53790.820999999996</v>
      </c>
      <c r="K306" s="9">
        <f t="shared" si="138"/>
        <v>53797.121</v>
      </c>
      <c r="L306" s="9">
        <f t="shared" si="138"/>
        <v>53803.721</v>
      </c>
      <c r="M306" s="9">
        <f t="shared" si="138"/>
        <v>53810.52099999999</v>
      </c>
      <c r="N306" s="52"/>
    </row>
    <row r="307" spans="1:14" ht="1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52"/>
    </row>
    <row r="308" spans="1:16" ht="15.75">
      <c r="A308" s="14" t="s">
        <v>24</v>
      </c>
      <c r="B308" s="9">
        <f aca="true" t="shared" si="139" ref="B308:M308">SUM(B309:B312)</f>
        <v>0</v>
      </c>
      <c r="C308" s="9">
        <f t="shared" si="139"/>
        <v>1445092.4000000001</v>
      </c>
      <c r="D308" s="9">
        <f t="shared" si="139"/>
        <v>1485927.2000000002</v>
      </c>
      <c r="E308" s="9">
        <f t="shared" si="139"/>
        <v>1450805.513</v>
      </c>
      <c r="F308" s="9">
        <f t="shared" si="139"/>
        <v>1473561.1350000002</v>
      </c>
      <c r="G308" s="9">
        <f t="shared" si="139"/>
        <v>1507140.593</v>
      </c>
      <c r="H308" s="9">
        <f t="shared" si="139"/>
        <v>1538716.6560000002</v>
      </c>
      <c r="I308" s="9">
        <f t="shared" si="139"/>
        <v>1566294.427</v>
      </c>
      <c r="J308" s="9">
        <f t="shared" si="139"/>
        <v>1594055.239</v>
      </c>
      <c r="K308" s="9">
        <f t="shared" si="139"/>
        <v>1621875.631</v>
      </c>
      <c r="L308" s="9">
        <f t="shared" si="139"/>
        <v>1649757.3429999999</v>
      </c>
      <c r="M308" s="9">
        <f t="shared" si="139"/>
        <v>1677701.9170000001</v>
      </c>
      <c r="N308" s="52"/>
      <c r="O308" s="15"/>
      <c r="P308" s="16"/>
    </row>
    <row r="309" spans="1:26" ht="15">
      <c r="A309" s="17" t="s">
        <v>19</v>
      </c>
      <c r="B309" s="9">
        <f aca="true" t="shared" si="140" ref="B309:M309">B315+B358</f>
        <v>0</v>
      </c>
      <c r="C309" s="9">
        <f t="shared" si="140"/>
        <v>1115581.5000000002</v>
      </c>
      <c r="D309" s="9">
        <f t="shared" si="140"/>
        <v>1172248</v>
      </c>
      <c r="E309" s="9">
        <f t="shared" si="140"/>
        <v>1193401.878</v>
      </c>
      <c r="F309" s="9">
        <f t="shared" si="140"/>
        <v>1209984.9570000002</v>
      </c>
      <c r="G309" s="9">
        <f t="shared" si="140"/>
        <v>1239446.264</v>
      </c>
      <c r="H309" s="9">
        <f t="shared" si="140"/>
        <v>1268962.135</v>
      </c>
      <c r="I309" s="9">
        <f t="shared" si="140"/>
        <v>1296534.106</v>
      </c>
      <c r="J309" s="9">
        <f t="shared" si="140"/>
        <v>1324288.818</v>
      </c>
      <c r="K309" s="9">
        <f t="shared" si="140"/>
        <v>1352102.91</v>
      </c>
      <c r="L309" s="9">
        <f t="shared" si="140"/>
        <v>1379978.0219999999</v>
      </c>
      <c r="M309" s="9">
        <f t="shared" si="140"/>
        <v>1407915.796</v>
      </c>
      <c r="N309" s="52"/>
      <c r="O309" s="2" t="s">
        <v>20</v>
      </c>
      <c r="P309" s="11">
        <f aca="true" t="shared" si="141" ref="P309:Z309">+B309+B310</f>
        <v>0</v>
      </c>
      <c r="Q309" s="11">
        <f t="shared" si="141"/>
        <v>1116528.6000000003</v>
      </c>
      <c r="R309" s="11">
        <f t="shared" si="141"/>
        <v>1173195.1</v>
      </c>
      <c r="S309" s="11">
        <f t="shared" si="141"/>
        <v>1194348.9780000001</v>
      </c>
      <c r="T309" s="11">
        <f t="shared" si="141"/>
        <v>1210932.0570000003</v>
      </c>
      <c r="U309" s="11">
        <f t="shared" si="141"/>
        <v>1240393.364</v>
      </c>
      <c r="V309" s="11">
        <f t="shared" si="141"/>
        <v>1269909.235</v>
      </c>
      <c r="W309" s="11">
        <f t="shared" si="141"/>
        <v>1297481.206</v>
      </c>
      <c r="X309" s="11">
        <f t="shared" si="141"/>
        <v>1325235.918</v>
      </c>
      <c r="Y309" s="11">
        <f t="shared" si="141"/>
        <v>1353050.01</v>
      </c>
      <c r="Z309" s="11">
        <f t="shared" si="141"/>
        <v>1380925.122</v>
      </c>
    </row>
    <row r="310" spans="1:16" ht="15">
      <c r="A310" s="17" t="s">
        <v>21</v>
      </c>
      <c r="B310" s="9">
        <f aca="true" t="shared" si="142" ref="B310:M310">B316+B359</f>
        <v>0</v>
      </c>
      <c r="C310" s="9">
        <f t="shared" si="142"/>
        <v>947.1</v>
      </c>
      <c r="D310" s="9">
        <f t="shared" si="142"/>
        <v>947.1</v>
      </c>
      <c r="E310" s="9">
        <f t="shared" si="142"/>
        <v>947.1</v>
      </c>
      <c r="F310" s="9">
        <f t="shared" si="142"/>
        <v>947.1</v>
      </c>
      <c r="G310" s="9">
        <f t="shared" si="142"/>
        <v>947.1</v>
      </c>
      <c r="H310" s="9">
        <f t="shared" si="142"/>
        <v>947.1</v>
      </c>
      <c r="I310" s="9">
        <f t="shared" si="142"/>
        <v>947.1</v>
      </c>
      <c r="J310" s="9">
        <f t="shared" si="142"/>
        <v>947.1</v>
      </c>
      <c r="K310" s="9">
        <f t="shared" si="142"/>
        <v>947.1</v>
      </c>
      <c r="L310" s="9">
        <f t="shared" si="142"/>
        <v>947.1</v>
      </c>
      <c r="M310" s="9">
        <f t="shared" si="142"/>
        <v>947.1</v>
      </c>
      <c r="N310" s="52"/>
      <c r="O310" s="15"/>
      <c r="P310" s="16"/>
    </row>
    <row r="311" spans="1:16" ht="15">
      <c r="A311" s="17" t="s">
        <v>22</v>
      </c>
      <c r="B311" s="9">
        <f aca="true" t="shared" si="143" ref="B311:M311">B317+B360</f>
        <v>0</v>
      </c>
      <c r="C311" s="9">
        <f t="shared" si="143"/>
        <v>293373.6</v>
      </c>
      <c r="D311" s="9">
        <f t="shared" si="143"/>
        <v>279380.3</v>
      </c>
      <c r="E311" s="9">
        <f t="shared" si="143"/>
        <v>215028.5</v>
      </c>
      <c r="F311" s="9">
        <f t="shared" si="143"/>
        <v>215028.5</v>
      </c>
      <c r="G311" s="9">
        <f t="shared" si="143"/>
        <v>215028.5</v>
      </c>
      <c r="H311" s="9">
        <f t="shared" si="143"/>
        <v>215028.5</v>
      </c>
      <c r="I311" s="9">
        <f t="shared" si="143"/>
        <v>215028.5</v>
      </c>
      <c r="J311" s="9">
        <f t="shared" si="143"/>
        <v>215028.5</v>
      </c>
      <c r="K311" s="9">
        <f t="shared" si="143"/>
        <v>215028.5</v>
      </c>
      <c r="L311" s="9">
        <f t="shared" si="143"/>
        <v>215028.5</v>
      </c>
      <c r="M311" s="9">
        <f t="shared" si="143"/>
        <v>215028.5</v>
      </c>
      <c r="N311" s="52"/>
      <c r="O311" s="15"/>
      <c r="P311" s="16"/>
    </row>
    <row r="312" spans="1:16" ht="15">
      <c r="A312" s="17" t="s">
        <v>23</v>
      </c>
      <c r="B312" s="9">
        <f aca="true" t="shared" si="144" ref="B312:M312">B318+B361</f>
        <v>0</v>
      </c>
      <c r="C312" s="9">
        <f t="shared" si="144"/>
        <v>35190.2</v>
      </c>
      <c r="D312" s="9">
        <f t="shared" si="144"/>
        <v>33351.8</v>
      </c>
      <c r="E312" s="9">
        <f t="shared" si="144"/>
        <v>41428.034999999996</v>
      </c>
      <c r="F312" s="9">
        <f t="shared" si="144"/>
        <v>47600.578</v>
      </c>
      <c r="G312" s="9">
        <f t="shared" si="144"/>
        <v>51718.729</v>
      </c>
      <c r="H312" s="9">
        <f t="shared" si="144"/>
        <v>53778.921</v>
      </c>
      <c r="I312" s="9">
        <f t="shared" si="144"/>
        <v>53784.721</v>
      </c>
      <c r="J312" s="9">
        <f t="shared" si="144"/>
        <v>53790.820999999996</v>
      </c>
      <c r="K312" s="9">
        <f t="shared" si="144"/>
        <v>53797.121</v>
      </c>
      <c r="L312" s="9">
        <f t="shared" si="144"/>
        <v>53803.721</v>
      </c>
      <c r="M312" s="9">
        <f t="shared" si="144"/>
        <v>53810.52099999999</v>
      </c>
      <c r="N312" s="52"/>
      <c r="O312" s="15"/>
      <c r="P312" s="16"/>
    </row>
    <row r="313" spans="1:14" ht="15.75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52"/>
    </row>
    <row r="314" spans="1:14" ht="15.75">
      <c r="A314" s="18" t="s">
        <v>25</v>
      </c>
      <c r="B314" s="9">
        <f aca="true" t="shared" si="145" ref="B314:M314">SUM(B315:B318)</f>
        <v>0</v>
      </c>
      <c r="C314" s="9">
        <f t="shared" si="145"/>
        <v>1108797.4000000001</v>
      </c>
      <c r="D314" s="9">
        <f t="shared" si="145"/>
        <v>1162398.2</v>
      </c>
      <c r="E314" s="9">
        <f t="shared" si="145"/>
        <v>1179279.778</v>
      </c>
      <c r="F314" s="9">
        <f t="shared" si="145"/>
        <v>1195408.6570000001</v>
      </c>
      <c r="G314" s="9">
        <f t="shared" si="145"/>
        <v>1224412.1639999999</v>
      </c>
      <c r="H314" s="9">
        <f t="shared" si="145"/>
        <v>1253466.635</v>
      </c>
      <c r="I314" s="9">
        <f t="shared" si="145"/>
        <v>1280573.406</v>
      </c>
      <c r="J314" s="9">
        <f t="shared" si="145"/>
        <v>1307734.018</v>
      </c>
      <c r="K314" s="9">
        <f t="shared" si="145"/>
        <v>1334949.91</v>
      </c>
      <c r="L314" s="9">
        <f t="shared" si="145"/>
        <v>1362222.622</v>
      </c>
      <c r="M314" s="9">
        <f t="shared" si="145"/>
        <v>1389553.696</v>
      </c>
      <c r="N314" s="52"/>
    </row>
    <row r="315" spans="1:14" ht="15">
      <c r="A315" s="19" t="s">
        <v>19</v>
      </c>
      <c r="B315" s="20">
        <f aca="true" t="shared" si="146" ref="B315:M315">B322+B328+B334+B340+B346+B352</f>
        <v>0</v>
      </c>
      <c r="C315" s="20">
        <f t="shared" si="146"/>
        <v>1075069.4000000001</v>
      </c>
      <c r="D315" s="20">
        <f t="shared" si="146"/>
        <v>1130907.2</v>
      </c>
      <c r="E315" s="20">
        <f t="shared" si="146"/>
        <v>1147788.778</v>
      </c>
      <c r="F315" s="20">
        <f t="shared" si="146"/>
        <v>1163917.6570000001</v>
      </c>
      <c r="G315" s="20">
        <f t="shared" si="146"/>
        <v>1192921.1639999999</v>
      </c>
      <c r="H315" s="20">
        <f t="shared" si="146"/>
        <v>1221975.635</v>
      </c>
      <c r="I315" s="20">
        <f t="shared" si="146"/>
        <v>1249082.406</v>
      </c>
      <c r="J315" s="20">
        <f t="shared" si="146"/>
        <v>1276243.018</v>
      </c>
      <c r="K315" s="20">
        <f t="shared" si="146"/>
        <v>1303458.91</v>
      </c>
      <c r="L315" s="20">
        <f t="shared" si="146"/>
        <v>1330731.622</v>
      </c>
      <c r="M315" s="20">
        <f t="shared" si="146"/>
        <v>1358062.696</v>
      </c>
      <c r="N315" s="52"/>
    </row>
    <row r="316" spans="1:14" ht="15">
      <c r="A316" s="19" t="s">
        <v>21</v>
      </c>
      <c r="B316" s="20">
        <f aca="true" t="shared" si="147" ref="B316:M316">B323+B329+B335+B341+B347+B353</f>
        <v>0</v>
      </c>
      <c r="C316" s="20">
        <f t="shared" si="147"/>
        <v>0</v>
      </c>
      <c r="D316" s="20">
        <f t="shared" si="147"/>
        <v>0</v>
      </c>
      <c r="E316" s="20">
        <f t="shared" si="147"/>
        <v>0</v>
      </c>
      <c r="F316" s="20">
        <f t="shared" si="147"/>
        <v>0</v>
      </c>
      <c r="G316" s="20">
        <f t="shared" si="147"/>
        <v>0</v>
      </c>
      <c r="H316" s="20">
        <f t="shared" si="147"/>
        <v>0</v>
      </c>
      <c r="I316" s="20">
        <f t="shared" si="147"/>
        <v>0</v>
      </c>
      <c r="J316" s="20">
        <f t="shared" si="147"/>
        <v>0</v>
      </c>
      <c r="K316" s="20">
        <f t="shared" si="147"/>
        <v>0</v>
      </c>
      <c r="L316" s="20">
        <f t="shared" si="147"/>
        <v>0</v>
      </c>
      <c r="M316" s="20">
        <f t="shared" si="147"/>
        <v>0</v>
      </c>
      <c r="N316" s="52"/>
    </row>
    <row r="317" spans="1:14" ht="15">
      <c r="A317" s="19" t="s">
        <v>22</v>
      </c>
      <c r="B317" s="20">
        <f aca="true" t="shared" si="148" ref="B317:M317">B324+B330+B336+B342+B348+B354</f>
        <v>0</v>
      </c>
      <c r="C317" s="20">
        <f t="shared" si="148"/>
        <v>20791</v>
      </c>
      <c r="D317" s="20">
        <f t="shared" si="148"/>
        <v>20791</v>
      </c>
      <c r="E317" s="20">
        <f t="shared" si="148"/>
        <v>20791</v>
      </c>
      <c r="F317" s="20">
        <f t="shared" si="148"/>
        <v>20791</v>
      </c>
      <c r="G317" s="20">
        <f t="shared" si="148"/>
        <v>20791</v>
      </c>
      <c r="H317" s="20">
        <f t="shared" si="148"/>
        <v>20791</v>
      </c>
      <c r="I317" s="20">
        <f t="shared" si="148"/>
        <v>20791</v>
      </c>
      <c r="J317" s="20">
        <f t="shared" si="148"/>
        <v>20791</v>
      </c>
      <c r="K317" s="20">
        <f t="shared" si="148"/>
        <v>20791</v>
      </c>
      <c r="L317" s="20">
        <f t="shared" si="148"/>
        <v>20791</v>
      </c>
      <c r="M317" s="20">
        <f t="shared" si="148"/>
        <v>20791</v>
      </c>
      <c r="N317" s="52"/>
    </row>
    <row r="318" spans="1:14" ht="15">
      <c r="A318" s="19" t="s">
        <v>23</v>
      </c>
      <c r="B318" s="20">
        <f aca="true" t="shared" si="149" ref="B318:M318">B325+B331+B337+B343+B349+B355</f>
        <v>0</v>
      </c>
      <c r="C318" s="20">
        <f t="shared" si="149"/>
        <v>12937</v>
      </c>
      <c r="D318" s="20">
        <f t="shared" si="149"/>
        <v>10700</v>
      </c>
      <c r="E318" s="20">
        <f t="shared" si="149"/>
        <v>10700</v>
      </c>
      <c r="F318" s="20">
        <f t="shared" si="149"/>
        <v>10700</v>
      </c>
      <c r="G318" s="20">
        <f t="shared" si="149"/>
        <v>10700</v>
      </c>
      <c r="H318" s="20">
        <f t="shared" si="149"/>
        <v>10700</v>
      </c>
      <c r="I318" s="20">
        <f t="shared" si="149"/>
        <v>10700</v>
      </c>
      <c r="J318" s="20">
        <f t="shared" si="149"/>
        <v>10700</v>
      </c>
      <c r="K318" s="20">
        <f t="shared" si="149"/>
        <v>10700</v>
      </c>
      <c r="L318" s="20">
        <f t="shared" si="149"/>
        <v>10700</v>
      </c>
      <c r="M318" s="20">
        <f t="shared" si="149"/>
        <v>10700</v>
      </c>
      <c r="N318" s="52"/>
    </row>
    <row r="319" spans="1:14" ht="12.75">
      <c r="A319" s="21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52"/>
    </row>
    <row r="320" spans="1:14" ht="15">
      <c r="A320" s="23" t="s">
        <v>26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52"/>
    </row>
    <row r="321" spans="1:14" ht="15">
      <c r="A321" s="25" t="s">
        <v>27</v>
      </c>
      <c r="B321" s="9">
        <f aca="true" t="shared" si="150" ref="B321:M321">SUM(B322:B325)</f>
        <v>0</v>
      </c>
      <c r="C321" s="9">
        <f t="shared" si="150"/>
        <v>1035300.3</v>
      </c>
      <c r="D321" s="9">
        <f t="shared" si="150"/>
        <v>1086638.4</v>
      </c>
      <c r="E321" s="9">
        <f t="shared" si="150"/>
        <v>1101539.4</v>
      </c>
      <c r="F321" s="9">
        <f t="shared" si="150"/>
        <v>1115614.4</v>
      </c>
      <c r="G321" s="9">
        <f t="shared" si="150"/>
        <v>1142614.4</v>
      </c>
      <c r="H321" s="9">
        <f t="shared" si="150"/>
        <v>1169614.4</v>
      </c>
      <c r="I321" s="9">
        <f t="shared" si="150"/>
        <v>1194614.4</v>
      </c>
      <c r="J321" s="9">
        <f t="shared" si="150"/>
        <v>1219614.4</v>
      </c>
      <c r="K321" s="9">
        <f t="shared" si="150"/>
        <v>1244614.4</v>
      </c>
      <c r="L321" s="9">
        <f t="shared" si="150"/>
        <v>1269614.4</v>
      </c>
      <c r="M321" s="9">
        <f t="shared" si="150"/>
        <v>1294614.4</v>
      </c>
      <c r="N321" s="52"/>
    </row>
    <row r="322" spans="1:14" ht="15">
      <c r="A322" s="26" t="s">
        <v>19</v>
      </c>
      <c r="B322" s="43">
        <f aca="true" t="shared" si="151" ref="B322:M322">B28+B177</f>
        <v>0</v>
      </c>
      <c r="C322" s="43">
        <f t="shared" si="151"/>
        <v>1001572.3</v>
      </c>
      <c r="D322" s="43">
        <f t="shared" si="151"/>
        <v>1055147.4</v>
      </c>
      <c r="E322" s="43">
        <f t="shared" si="151"/>
        <v>1070048.4</v>
      </c>
      <c r="F322" s="43">
        <f t="shared" si="151"/>
        <v>1084123.4</v>
      </c>
      <c r="G322" s="43">
        <f t="shared" si="151"/>
        <v>1111123.4</v>
      </c>
      <c r="H322" s="43">
        <f t="shared" si="151"/>
        <v>1138123.4</v>
      </c>
      <c r="I322" s="43">
        <f t="shared" si="151"/>
        <v>1163123.4</v>
      </c>
      <c r="J322" s="43">
        <f t="shared" si="151"/>
        <v>1188123.4</v>
      </c>
      <c r="K322" s="43">
        <f t="shared" si="151"/>
        <v>1213123.4</v>
      </c>
      <c r="L322" s="43">
        <f t="shared" si="151"/>
        <v>1238123.4</v>
      </c>
      <c r="M322" s="43">
        <f t="shared" si="151"/>
        <v>1263123.4</v>
      </c>
      <c r="N322" s="52"/>
    </row>
    <row r="323" spans="1:14" ht="15">
      <c r="A323" s="26" t="s">
        <v>21</v>
      </c>
      <c r="B323" s="43">
        <f aca="true" t="shared" si="152" ref="B323:M323">B29+B178</f>
        <v>0</v>
      </c>
      <c r="C323" s="43">
        <f t="shared" si="152"/>
        <v>0</v>
      </c>
      <c r="D323" s="43">
        <f t="shared" si="152"/>
        <v>0</v>
      </c>
      <c r="E323" s="43">
        <f t="shared" si="152"/>
        <v>0</v>
      </c>
      <c r="F323" s="43">
        <f t="shared" si="152"/>
        <v>0</v>
      </c>
      <c r="G323" s="43">
        <f t="shared" si="152"/>
        <v>0</v>
      </c>
      <c r="H323" s="43">
        <f t="shared" si="152"/>
        <v>0</v>
      </c>
      <c r="I323" s="43">
        <f t="shared" si="152"/>
        <v>0</v>
      </c>
      <c r="J323" s="43">
        <f t="shared" si="152"/>
        <v>0</v>
      </c>
      <c r="K323" s="43">
        <f t="shared" si="152"/>
        <v>0</v>
      </c>
      <c r="L323" s="43">
        <f t="shared" si="152"/>
        <v>0</v>
      </c>
      <c r="M323" s="43">
        <f t="shared" si="152"/>
        <v>0</v>
      </c>
      <c r="N323" s="52"/>
    </row>
    <row r="324" spans="1:14" ht="15">
      <c r="A324" s="26" t="s">
        <v>22</v>
      </c>
      <c r="B324" s="43">
        <f aca="true" t="shared" si="153" ref="B324:M324">B30+B179</f>
        <v>0</v>
      </c>
      <c r="C324" s="43">
        <f t="shared" si="153"/>
        <v>20791</v>
      </c>
      <c r="D324" s="43">
        <f t="shared" si="153"/>
        <v>20791</v>
      </c>
      <c r="E324" s="43">
        <f t="shared" si="153"/>
        <v>20791</v>
      </c>
      <c r="F324" s="43">
        <f t="shared" si="153"/>
        <v>20791</v>
      </c>
      <c r="G324" s="43">
        <f t="shared" si="153"/>
        <v>20791</v>
      </c>
      <c r="H324" s="43">
        <f t="shared" si="153"/>
        <v>20791</v>
      </c>
      <c r="I324" s="43">
        <f t="shared" si="153"/>
        <v>20791</v>
      </c>
      <c r="J324" s="43">
        <f t="shared" si="153"/>
        <v>20791</v>
      </c>
      <c r="K324" s="43">
        <f t="shared" si="153"/>
        <v>20791</v>
      </c>
      <c r="L324" s="43">
        <f t="shared" si="153"/>
        <v>20791</v>
      </c>
      <c r="M324" s="43">
        <f t="shared" si="153"/>
        <v>20791</v>
      </c>
      <c r="N324" s="52"/>
    </row>
    <row r="325" spans="1:14" ht="15">
      <c r="A325" s="26" t="s">
        <v>23</v>
      </c>
      <c r="B325" s="43">
        <f aca="true" t="shared" si="154" ref="B325:M325">B31+B180</f>
        <v>0</v>
      </c>
      <c r="C325" s="43">
        <f t="shared" si="154"/>
        <v>12937</v>
      </c>
      <c r="D325" s="43">
        <f t="shared" si="154"/>
        <v>10700</v>
      </c>
      <c r="E325" s="43">
        <f t="shared" si="154"/>
        <v>10700</v>
      </c>
      <c r="F325" s="43">
        <f t="shared" si="154"/>
        <v>10700</v>
      </c>
      <c r="G325" s="43">
        <f t="shared" si="154"/>
        <v>10700</v>
      </c>
      <c r="H325" s="43">
        <f t="shared" si="154"/>
        <v>10700</v>
      </c>
      <c r="I325" s="43">
        <f t="shared" si="154"/>
        <v>10700</v>
      </c>
      <c r="J325" s="43">
        <f t="shared" si="154"/>
        <v>10700</v>
      </c>
      <c r="K325" s="43">
        <f t="shared" si="154"/>
        <v>10700</v>
      </c>
      <c r="L325" s="43">
        <f t="shared" si="154"/>
        <v>10700</v>
      </c>
      <c r="M325" s="43">
        <f t="shared" si="154"/>
        <v>10700</v>
      </c>
      <c r="N325" s="52"/>
    </row>
    <row r="326" spans="1:14" ht="15">
      <c r="A326" s="2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52"/>
    </row>
    <row r="327" spans="1:14" ht="15">
      <c r="A327" s="25" t="s">
        <v>28</v>
      </c>
      <c r="B327" s="9">
        <f aca="true" t="shared" si="155" ref="B327:M327">SUM(B328:B331)</f>
        <v>0</v>
      </c>
      <c r="C327" s="9">
        <f t="shared" si="155"/>
        <v>61149.7</v>
      </c>
      <c r="D327" s="9">
        <f t="shared" si="155"/>
        <v>63839.2</v>
      </c>
      <c r="E327" s="9">
        <f t="shared" si="155"/>
        <v>65594.77799999999</v>
      </c>
      <c r="F327" s="9">
        <f t="shared" si="155"/>
        <v>67398.657</v>
      </c>
      <c r="G327" s="9">
        <f t="shared" si="155"/>
        <v>69252.16399999999</v>
      </c>
      <c r="H327" s="9">
        <f t="shared" si="155"/>
        <v>71156.635</v>
      </c>
      <c r="I327" s="9">
        <f t="shared" si="155"/>
        <v>73113.406</v>
      </c>
      <c r="J327" s="9">
        <f t="shared" si="155"/>
        <v>75124.018</v>
      </c>
      <c r="K327" s="9">
        <f t="shared" si="155"/>
        <v>77189.91</v>
      </c>
      <c r="L327" s="9">
        <f t="shared" si="155"/>
        <v>79312.62199999999</v>
      </c>
      <c r="M327" s="9">
        <f t="shared" si="155"/>
        <v>81493.69600000001</v>
      </c>
      <c r="N327" s="52"/>
    </row>
    <row r="328" spans="1:14" ht="15">
      <c r="A328" s="26" t="s">
        <v>19</v>
      </c>
      <c r="B328" s="43">
        <f aca="true" t="shared" si="156" ref="B328:M328">B34+B183</f>
        <v>0</v>
      </c>
      <c r="C328" s="43">
        <f t="shared" si="156"/>
        <v>61149.7</v>
      </c>
      <c r="D328" s="43">
        <f t="shared" si="156"/>
        <v>63839.2</v>
      </c>
      <c r="E328" s="43">
        <f t="shared" si="156"/>
        <v>65594.77799999999</v>
      </c>
      <c r="F328" s="43">
        <f t="shared" si="156"/>
        <v>67398.657</v>
      </c>
      <c r="G328" s="43">
        <f t="shared" si="156"/>
        <v>69252.16399999999</v>
      </c>
      <c r="H328" s="43">
        <f t="shared" si="156"/>
        <v>71156.635</v>
      </c>
      <c r="I328" s="43">
        <f t="shared" si="156"/>
        <v>73113.406</v>
      </c>
      <c r="J328" s="43">
        <f t="shared" si="156"/>
        <v>75124.018</v>
      </c>
      <c r="K328" s="43">
        <f t="shared" si="156"/>
        <v>77189.91</v>
      </c>
      <c r="L328" s="43">
        <f t="shared" si="156"/>
        <v>79312.62199999999</v>
      </c>
      <c r="M328" s="43">
        <f t="shared" si="156"/>
        <v>81493.69600000001</v>
      </c>
      <c r="N328" s="52"/>
    </row>
    <row r="329" spans="1:14" ht="15">
      <c r="A329" s="26" t="s">
        <v>21</v>
      </c>
      <c r="B329" s="43">
        <f aca="true" t="shared" si="157" ref="B329:M329">B35+B184</f>
        <v>0</v>
      </c>
      <c r="C329" s="43">
        <f t="shared" si="157"/>
        <v>0</v>
      </c>
      <c r="D329" s="43">
        <f t="shared" si="157"/>
        <v>0</v>
      </c>
      <c r="E329" s="43">
        <f t="shared" si="157"/>
        <v>0</v>
      </c>
      <c r="F329" s="43">
        <f t="shared" si="157"/>
        <v>0</v>
      </c>
      <c r="G329" s="43">
        <f t="shared" si="157"/>
        <v>0</v>
      </c>
      <c r="H329" s="43">
        <f t="shared" si="157"/>
        <v>0</v>
      </c>
      <c r="I329" s="43">
        <f t="shared" si="157"/>
        <v>0</v>
      </c>
      <c r="J329" s="43">
        <f t="shared" si="157"/>
        <v>0</v>
      </c>
      <c r="K329" s="43">
        <f t="shared" si="157"/>
        <v>0</v>
      </c>
      <c r="L329" s="43">
        <f t="shared" si="157"/>
        <v>0</v>
      </c>
      <c r="M329" s="43">
        <f t="shared" si="157"/>
        <v>0</v>
      </c>
      <c r="N329" s="52"/>
    </row>
    <row r="330" spans="1:14" ht="15">
      <c r="A330" s="26" t="s">
        <v>22</v>
      </c>
      <c r="B330" s="43">
        <f aca="true" t="shared" si="158" ref="B330:M330">B36+B185</f>
        <v>0</v>
      </c>
      <c r="C330" s="43">
        <f t="shared" si="158"/>
        <v>0</v>
      </c>
      <c r="D330" s="43">
        <f t="shared" si="158"/>
        <v>0</v>
      </c>
      <c r="E330" s="43">
        <f t="shared" si="158"/>
        <v>0</v>
      </c>
      <c r="F330" s="43">
        <f t="shared" si="158"/>
        <v>0</v>
      </c>
      <c r="G330" s="43">
        <f t="shared" si="158"/>
        <v>0</v>
      </c>
      <c r="H330" s="43">
        <f t="shared" si="158"/>
        <v>0</v>
      </c>
      <c r="I330" s="43">
        <f t="shared" si="158"/>
        <v>0</v>
      </c>
      <c r="J330" s="43">
        <f t="shared" si="158"/>
        <v>0</v>
      </c>
      <c r="K330" s="43">
        <f t="shared" si="158"/>
        <v>0</v>
      </c>
      <c r="L330" s="43">
        <f t="shared" si="158"/>
        <v>0</v>
      </c>
      <c r="M330" s="43">
        <f t="shared" si="158"/>
        <v>0</v>
      </c>
      <c r="N330" s="52"/>
    </row>
    <row r="331" spans="1:15" ht="15">
      <c r="A331" s="26" t="s">
        <v>23</v>
      </c>
      <c r="B331" s="43">
        <f aca="true" t="shared" si="159" ref="B331:M331">B37+B186</f>
        <v>0</v>
      </c>
      <c r="C331" s="43">
        <f t="shared" si="159"/>
        <v>0</v>
      </c>
      <c r="D331" s="43">
        <f t="shared" si="159"/>
        <v>0</v>
      </c>
      <c r="E331" s="43">
        <f t="shared" si="159"/>
        <v>0</v>
      </c>
      <c r="F331" s="43">
        <f t="shared" si="159"/>
        <v>0</v>
      </c>
      <c r="G331" s="43">
        <f t="shared" si="159"/>
        <v>0</v>
      </c>
      <c r="H331" s="43">
        <f t="shared" si="159"/>
        <v>0</v>
      </c>
      <c r="I331" s="43">
        <f t="shared" si="159"/>
        <v>0</v>
      </c>
      <c r="J331" s="43">
        <f t="shared" si="159"/>
        <v>0</v>
      </c>
      <c r="K331" s="43">
        <f t="shared" si="159"/>
        <v>0</v>
      </c>
      <c r="L331" s="43">
        <f t="shared" si="159"/>
        <v>0</v>
      </c>
      <c r="M331" s="43">
        <f t="shared" si="159"/>
        <v>0</v>
      </c>
      <c r="O331" s="29"/>
    </row>
    <row r="332" spans="1:15" ht="15">
      <c r="A332" s="26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O332" s="29"/>
    </row>
    <row r="333" spans="1:15" ht="15">
      <c r="A333" s="25" t="s">
        <v>29</v>
      </c>
      <c r="B333" s="9">
        <f aca="true" t="shared" si="160" ref="B333:M333">SUM(B334:B337)</f>
        <v>0</v>
      </c>
      <c r="C333" s="9">
        <f t="shared" si="160"/>
        <v>1690.8</v>
      </c>
      <c r="D333" s="9">
        <f t="shared" si="160"/>
        <v>1690.8</v>
      </c>
      <c r="E333" s="9">
        <f t="shared" si="160"/>
        <v>1690.8</v>
      </c>
      <c r="F333" s="9">
        <f t="shared" si="160"/>
        <v>1690.8</v>
      </c>
      <c r="G333" s="9">
        <f t="shared" si="160"/>
        <v>1690.8</v>
      </c>
      <c r="H333" s="9">
        <f t="shared" si="160"/>
        <v>1690.8</v>
      </c>
      <c r="I333" s="9">
        <f t="shared" si="160"/>
        <v>1690.8</v>
      </c>
      <c r="J333" s="9">
        <f t="shared" si="160"/>
        <v>1690.8</v>
      </c>
      <c r="K333" s="9">
        <f t="shared" si="160"/>
        <v>1690.8</v>
      </c>
      <c r="L333" s="9">
        <f t="shared" si="160"/>
        <v>1690.8</v>
      </c>
      <c r="M333" s="9">
        <f t="shared" si="160"/>
        <v>1690.8</v>
      </c>
      <c r="O333" s="29"/>
    </row>
    <row r="334" spans="1:15" ht="15">
      <c r="A334" s="26" t="s">
        <v>19</v>
      </c>
      <c r="B334" s="43">
        <f aca="true" t="shared" si="161" ref="B334:M334">B40+B189</f>
        <v>0</v>
      </c>
      <c r="C334" s="43">
        <f t="shared" si="161"/>
        <v>1690.8</v>
      </c>
      <c r="D334" s="43">
        <f t="shared" si="161"/>
        <v>1690.8</v>
      </c>
      <c r="E334" s="43">
        <f t="shared" si="161"/>
        <v>1690.8</v>
      </c>
      <c r="F334" s="43">
        <f t="shared" si="161"/>
        <v>1690.8</v>
      </c>
      <c r="G334" s="43">
        <f t="shared" si="161"/>
        <v>1690.8</v>
      </c>
      <c r="H334" s="43">
        <f t="shared" si="161"/>
        <v>1690.8</v>
      </c>
      <c r="I334" s="43">
        <f t="shared" si="161"/>
        <v>1690.8</v>
      </c>
      <c r="J334" s="43">
        <f t="shared" si="161"/>
        <v>1690.8</v>
      </c>
      <c r="K334" s="43">
        <f t="shared" si="161"/>
        <v>1690.8</v>
      </c>
      <c r="L334" s="43">
        <f t="shared" si="161"/>
        <v>1690.8</v>
      </c>
      <c r="M334" s="43">
        <f t="shared" si="161"/>
        <v>1690.8</v>
      </c>
      <c r="O334" s="29"/>
    </row>
    <row r="335" spans="1:15" ht="15">
      <c r="A335" s="26" t="s">
        <v>21</v>
      </c>
      <c r="B335" s="43">
        <f aca="true" t="shared" si="162" ref="B335:M335">B41+B190</f>
        <v>0</v>
      </c>
      <c r="C335" s="43">
        <f t="shared" si="162"/>
        <v>0</v>
      </c>
      <c r="D335" s="43">
        <f t="shared" si="162"/>
        <v>0</v>
      </c>
      <c r="E335" s="43">
        <f t="shared" si="162"/>
        <v>0</v>
      </c>
      <c r="F335" s="43">
        <f t="shared" si="162"/>
        <v>0</v>
      </c>
      <c r="G335" s="43">
        <f t="shared" si="162"/>
        <v>0</v>
      </c>
      <c r="H335" s="43">
        <f t="shared" si="162"/>
        <v>0</v>
      </c>
      <c r="I335" s="43">
        <f t="shared" si="162"/>
        <v>0</v>
      </c>
      <c r="J335" s="43">
        <f t="shared" si="162"/>
        <v>0</v>
      </c>
      <c r="K335" s="43">
        <f t="shared" si="162"/>
        <v>0</v>
      </c>
      <c r="L335" s="43">
        <f t="shared" si="162"/>
        <v>0</v>
      </c>
      <c r="M335" s="43">
        <f t="shared" si="162"/>
        <v>0</v>
      </c>
      <c r="O335" s="29"/>
    </row>
    <row r="336" spans="1:15" ht="15">
      <c r="A336" s="26" t="s">
        <v>22</v>
      </c>
      <c r="B336" s="43">
        <f aca="true" t="shared" si="163" ref="B336:M336">B42+B191</f>
        <v>0</v>
      </c>
      <c r="C336" s="43">
        <f t="shared" si="163"/>
        <v>0</v>
      </c>
      <c r="D336" s="43">
        <f t="shared" si="163"/>
        <v>0</v>
      </c>
      <c r="E336" s="43">
        <f t="shared" si="163"/>
        <v>0</v>
      </c>
      <c r="F336" s="43">
        <f t="shared" si="163"/>
        <v>0</v>
      </c>
      <c r="G336" s="43">
        <f t="shared" si="163"/>
        <v>0</v>
      </c>
      <c r="H336" s="43">
        <f t="shared" si="163"/>
        <v>0</v>
      </c>
      <c r="I336" s="43">
        <f t="shared" si="163"/>
        <v>0</v>
      </c>
      <c r="J336" s="43">
        <f t="shared" si="163"/>
        <v>0</v>
      </c>
      <c r="K336" s="43">
        <f t="shared" si="163"/>
        <v>0</v>
      </c>
      <c r="L336" s="43">
        <f t="shared" si="163"/>
        <v>0</v>
      </c>
      <c r="M336" s="43">
        <f t="shared" si="163"/>
        <v>0</v>
      </c>
      <c r="O336" s="29"/>
    </row>
    <row r="337" spans="1:15" ht="15">
      <c r="A337" s="26" t="s">
        <v>23</v>
      </c>
      <c r="B337" s="43">
        <f aca="true" t="shared" si="164" ref="B337:M337">B43+B192</f>
        <v>0</v>
      </c>
      <c r="C337" s="43">
        <f t="shared" si="164"/>
        <v>0</v>
      </c>
      <c r="D337" s="43">
        <f t="shared" si="164"/>
        <v>0</v>
      </c>
      <c r="E337" s="43">
        <f t="shared" si="164"/>
        <v>0</v>
      </c>
      <c r="F337" s="43">
        <f t="shared" si="164"/>
        <v>0</v>
      </c>
      <c r="G337" s="43">
        <f t="shared" si="164"/>
        <v>0</v>
      </c>
      <c r="H337" s="43">
        <f t="shared" si="164"/>
        <v>0</v>
      </c>
      <c r="I337" s="43">
        <f t="shared" si="164"/>
        <v>0</v>
      </c>
      <c r="J337" s="43">
        <f t="shared" si="164"/>
        <v>0</v>
      </c>
      <c r="K337" s="43">
        <f t="shared" si="164"/>
        <v>0</v>
      </c>
      <c r="L337" s="43">
        <f t="shared" si="164"/>
        <v>0</v>
      </c>
      <c r="M337" s="43">
        <f t="shared" si="164"/>
        <v>0</v>
      </c>
      <c r="O337" s="29"/>
    </row>
    <row r="338" spans="1:15" ht="15">
      <c r="A338" s="26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O338" s="29"/>
    </row>
    <row r="339" spans="1:15" ht="15">
      <c r="A339" s="25" t="s">
        <v>30</v>
      </c>
      <c r="B339" s="9">
        <f aca="true" t="shared" si="165" ref="B339:M339">SUM(B340:B343)</f>
        <v>0</v>
      </c>
      <c r="C339" s="9">
        <f t="shared" si="165"/>
        <v>1100</v>
      </c>
      <c r="D339" s="9">
        <f t="shared" si="165"/>
        <v>1100</v>
      </c>
      <c r="E339" s="9">
        <f t="shared" si="165"/>
        <v>1100</v>
      </c>
      <c r="F339" s="9">
        <f t="shared" si="165"/>
        <v>1100</v>
      </c>
      <c r="G339" s="9">
        <f t="shared" si="165"/>
        <v>1100</v>
      </c>
      <c r="H339" s="9">
        <f t="shared" si="165"/>
        <v>1100</v>
      </c>
      <c r="I339" s="9">
        <f t="shared" si="165"/>
        <v>1100</v>
      </c>
      <c r="J339" s="9">
        <f t="shared" si="165"/>
        <v>1100</v>
      </c>
      <c r="K339" s="9">
        <f t="shared" si="165"/>
        <v>1100</v>
      </c>
      <c r="L339" s="9">
        <f t="shared" si="165"/>
        <v>1100</v>
      </c>
      <c r="M339" s="9">
        <f t="shared" si="165"/>
        <v>1100</v>
      </c>
      <c r="O339" s="29"/>
    </row>
    <row r="340" spans="1:15" ht="15">
      <c r="A340" s="26" t="s">
        <v>19</v>
      </c>
      <c r="B340" s="43">
        <f aca="true" t="shared" si="166" ref="B340:M340">B46+B195</f>
        <v>0</v>
      </c>
      <c r="C340" s="43">
        <f t="shared" si="166"/>
        <v>1100</v>
      </c>
      <c r="D340" s="43">
        <f t="shared" si="166"/>
        <v>1100</v>
      </c>
      <c r="E340" s="43">
        <f t="shared" si="166"/>
        <v>1100</v>
      </c>
      <c r="F340" s="43">
        <f t="shared" si="166"/>
        <v>1100</v>
      </c>
      <c r="G340" s="43">
        <f t="shared" si="166"/>
        <v>1100</v>
      </c>
      <c r="H340" s="43">
        <f t="shared" si="166"/>
        <v>1100</v>
      </c>
      <c r="I340" s="43">
        <f t="shared" si="166"/>
        <v>1100</v>
      </c>
      <c r="J340" s="43">
        <f t="shared" si="166"/>
        <v>1100</v>
      </c>
      <c r="K340" s="43">
        <f t="shared" si="166"/>
        <v>1100</v>
      </c>
      <c r="L340" s="43">
        <f t="shared" si="166"/>
        <v>1100</v>
      </c>
      <c r="M340" s="43">
        <f t="shared" si="166"/>
        <v>1100</v>
      </c>
      <c r="O340" s="29"/>
    </row>
    <row r="341" spans="1:15" ht="15">
      <c r="A341" s="26" t="s">
        <v>21</v>
      </c>
      <c r="B341" s="43">
        <f aca="true" t="shared" si="167" ref="B341:M341">B47+B196</f>
        <v>0</v>
      </c>
      <c r="C341" s="43">
        <f t="shared" si="167"/>
        <v>0</v>
      </c>
      <c r="D341" s="43">
        <f t="shared" si="167"/>
        <v>0</v>
      </c>
      <c r="E341" s="43">
        <f t="shared" si="167"/>
        <v>0</v>
      </c>
      <c r="F341" s="43">
        <f t="shared" si="167"/>
        <v>0</v>
      </c>
      <c r="G341" s="43">
        <f t="shared" si="167"/>
        <v>0</v>
      </c>
      <c r="H341" s="43">
        <f t="shared" si="167"/>
        <v>0</v>
      </c>
      <c r="I341" s="43">
        <f t="shared" si="167"/>
        <v>0</v>
      </c>
      <c r="J341" s="43">
        <f t="shared" si="167"/>
        <v>0</v>
      </c>
      <c r="K341" s="43">
        <f t="shared" si="167"/>
        <v>0</v>
      </c>
      <c r="L341" s="43">
        <f t="shared" si="167"/>
        <v>0</v>
      </c>
      <c r="M341" s="43">
        <f t="shared" si="167"/>
        <v>0</v>
      </c>
      <c r="O341" s="29"/>
    </row>
    <row r="342" spans="1:15" ht="15">
      <c r="A342" s="26" t="s">
        <v>22</v>
      </c>
      <c r="B342" s="43">
        <f aca="true" t="shared" si="168" ref="B342:M342">B48+B197</f>
        <v>0</v>
      </c>
      <c r="C342" s="43">
        <f t="shared" si="168"/>
        <v>0</v>
      </c>
      <c r="D342" s="43">
        <f t="shared" si="168"/>
        <v>0</v>
      </c>
      <c r="E342" s="43">
        <f t="shared" si="168"/>
        <v>0</v>
      </c>
      <c r="F342" s="43">
        <f t="shared" si="168"/>
        <v>0</v>
      </c>
      <c r="G342" s="43">
        <f t="shared" si="168"/>
        <v>0</v>
      </c>
      <c r="H342" s="43">
        <f t="shared" si="168"/>
        <v>0</v>
      </c>
      <c r="I342" s="43">
        <f t="shared" si="168"/>
        <v>0</v>
      </c>
      <c r="J342" s="43">
        <f t="shared" si="168"/>
        <v>0</v>
      </c>
      <c r="K342" s="43">
        <f t="shared" si="168"/>
        <v>0</v>
      </c>
      <c r="L342" s="43">
        <f t="shared" si="168"/>
        <v>0</v>
      </c>
      <c r="M342" s="43">
        <f t="shared" si="168"/>
        <v>0</v>
      </c>
      <c r="O342" s="29"/>
    </row>
    <row r="343" spans="1:15" ht="15">
      <c r="A343" s="26" t="s">
        <v>23</v>
      </c>
      <c r="B343" s="43">
        <f aca="true" t="shared" si="169" ref="B343:M343">B49+B198</f>
        <v>0</v>
      </c>
      <c r="C343" s="43">
        <f t="shared" si="169"/>
        <v>0</v>
      </c>
      <c r="D343" s="43">
        <f t="shared" si="169"/>
        <v>0</v>
      </c>
      <c r="E343" s="43">
        <f t="shared" si="169"/>
        <v>0</v>
      </c>
      <c r="F343" s="43">
        <f t="shared" si="169"/>
        <v>0</v>
      </c>
      <c r="G343" s="43">
        <f t="shared" si="169"/>
        <v>0</v>
      </c>
      <c r="H343" s="43">
        <f t="shared" si="169"/>
        <v>0</v>
      </c>
      <c r="I343" s="43">
        <f t="shared" si="169"/>
        <v>0</v>
      </c>
      <c r="J343" s="43">
        <f t="shared" si="169"/>
        <v>0</v>
      </c>
      <c r="K343" s="43">
        <f t="shared" si="169"/>
        <v>0</v>
      </c>
      <c r="L343" s="43">
        <f t="shared" si="169"/>
        <v>0</v>
      </c>
      <c r="M343" s="43">
        <f t="shared" si="169"/>
        <v>0</v>
      </c>
      <c r="O343" s="29"/>
    </row>
    <row r="344" spans="1:15" ht="15">
      <c r="A344" s="26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O344" s="29"/>
    </row>
    <row r="345" spans="1:15" ht="15">
      <c r="A345" s="25" t="s">
        <v>31</v>
      </c>
      <c r="B345" s="9">
        <f aca="true" t="shared" si="170" ref="B345:M345">SUM(B346:B349)</f>
        <v>0</v>
      </c>
      <c r="C345" s="9">
        <f t="shared" si="170"/>
        <v>3127.5</v>
      </c>
      <c r="D345" s="9">
        <f t="shared" si="170"/>
        <v>3303</v>
      </c>
      <c r="E345" s="9">
        <f t="shared" si="170"/>
        <v>3303</v>
      </c>
      <c r="F345" s="9">
        <f t="shared" si="170"/>
        <v>3303</v>
      </c>
      <c r="G345" s="9">
        <f t="shared" si="170"/>
        <v>3303</v>
      </c>
      <c r="H345" s="9">
        <f t="shared" si="170"/>
        <v>3303</v>
      </c>
      <c r="I345" s="9">
        <f t="shared" si="170"/>
        <v>3303</v>
      </c>
      <c r="J345" s="9">
        <f t="shared" si="170"/>
        <v>3303</v>
      </c>
      <c r="K345" s="9">
        <f t="shared" si="170"/>
        <v>3303</v>
      </c>
      <c r="L345" s="9">
        <f t="shared" si="170"/>
        <v>3303</v>
      </c>
      <c r="M345" s="9">
        <f t="shared" si="170"/>
        <v>3303</v>
      </c>
      <c r="O345" s="29"/>
    </row>
    <row r="346" spans="1:15" ht="15">
      <c r="A346" s="26" t="s">
        <v>19</v>
      </c>
      <c r="B346" s="43">
        <f aca="true" t="shared" si="171" ref="B346:M346">B52+B201</f>
        <v>0</v>
      </c>
      <c r="C346" s="43">
        <f t="shared" si="171"/>
        <v>3127.5</v>
      </c>
      <c r="D346" s="43">
        <f t="shared" si="171"/>
        <v>3303</v>
      </c>
      <c r="E346" s="43">
        <f t="shared" si="171"/>
        <v>3303</v>
      </c>
      <c r="F346" s="43">
        <f t="shared" si="171"/>
        <v>3303</v>
      </c>
      <c r="G346" s="43">
        <f t="shared" si="171"/>
        <v>3303</v>
      </c>
      <c r="H346" s="43">
        <f t="shared" si="171"/>
        <v>3303</v>
      </c>
      <c r="I346" s="43">
        <f t="shared" si="171"/>
        <v>3303</v>
      </c>
      <c r="J346" s="43">
        <f t="shared" si="171"/>
        <v>3303</v>
      </c>
      <c r="K346" s="43">
        <f t="shared" si="171"/>
        <v>3303</v>
      </c>
      <c r="L346" s="43">
        <f t="shared" si="171"/>
        <v>3303</v>
      </c>
      <c r="M346" s="43">
        <f t="shared" si="171"/>
        <v>3303</v>
      </c>
      <c r="O346" s="29"/>
    </row>
    <row r="347" spans="1:15" ht="15">
      <c r="A347" s="26" t="s">
        <v>21</v>
      </c>
      <c r="B347" s="43">
        <f aca="true" t="shared" si="172" ref="B347:M347">B53+B202</f>
        <v>0</v>
      </c>
      <c r="C347" s="43">
        <f t="shared" si="172"/>
        <v>0</v>
      </c>
      <c r="D347" s="43">
        <f t="shared" si="172"/>
        <v>0</v>
      </c>
      <c r="E347" s="43">
        <f t="shared" si="172"/>
        <v>0</v>
      </c>
      <c r="F347" s="43">
        <f t="shared" si="172"/>
        <v>0</v>
      </c>
      <c r="G347" s="43">
        <f t="shared" si="172"/>
        <v>0</v>
      </c>
      <c r="H347" s="43">
        <f t="shared" si="172"/>
        <v>0</v>
      </c>
      <c r="I347" s="43">
        <f t="shared" si="172"/>
        <v>0</v>
      </c>
      <c r="J347" s="43">
        <f t="shared" si="172"/>
        <v>0</v>
      </c>
      <c r="K347" s="43">
        <f t="shared" si="172"/>
        <v>0</v>
      </c>
      <c r="L347" s="43">
        <f t="shared" si="172"/>
        <v>0</v>
      </c>
      <c r="M347" s="43">
        <f t="shared" si="172"/>
        <v>0</v>
      </c>
      <c r="O347" s="29"/>
    </row>
    <row r="348" spans="1:15" ht="15">
      <c r="A348" s="26" t="s">
        <v>22</v>
      </c>
      <c r="B348" s="43">
        <f aca="true" t="shared" si="173" ref="B348:M348">B54+B203</f>
        <v>0</v>
      </c>
      <c r="C348" s="43">
        <f t="shared" si="173"/>
        <v>0</v>
      </c>
      <c r="D348" s="43">
        <f t="shared" si="173"/>
        <v>0</v>
      </c>
      <c r="E348" s="43">
        <f t="shared" si="173"/>
        <v>0</v>
      </c>
      <c r="F348" s="43">
        <f t="shared" si="173"/>
        <v>0</v>
      </c>
      <c r="G348" s="43">
        <f t="shared" si="173"/>
        <v>0</v>
      </c>
      <c r="H348" s="43">
        <f t="shared" si="173"/>
        <v>0</v>
      </c>
      <c r="I348" s="43">
        <f t="shared" si="173"/>
        <v>0</v>
      </c>
      <c r="J348" s="43">
        <f t="shared" si="173"/>
        <v>0</v>
      </c>
      <c r="K348" s="43">
        <f t="shared" si="173"/>
        <v>0</v>
      </c>
      <c r="L348" s="43">
        <f t="shared" si="173"/>
        <v>0</v>
      </c>
      <c r="M348" s="43">
        <f t="shared" si="173"/>
        <v>0</v>
      </c>
      <c r="O348" s="29"/>
    </row>
    <row r="349" spans="1:15" ht="15">
      <c r="A349" s="26" t="s">
        <v>23</v>
      </c>
      <c r="B349" s="43">
        <f aca="true" t="shared" si="174" ref="B349:M349">B55+B204</f>
        <v>0</v>
      </c>
      <c r="C349" s="43">
        <f t="shared" si="174"/>
        <v>0</v>
      </c>
      <c r="D349" s="43">
        <f t="shared" si="174"/>
        <v>0</v>
      </c>
      <c r="E349" s="43">
        <f t="shared" si="174"/>
        <v>0</v>
      </c>
      <c r="F349" s="43">
        <f t="shared" si="174"/>
        <v>0</v>
      </c>
      <c r="G349" s="43">
        <f t="shared" si="174"/>
        <v>0</v>
      </c>
      <c r="H349" s="43">
        <f t="shared" si="174"/>
        <v>0</v>
      </c>
      <c r="I349" s="43">
        <f t="shared" si="174"/>
        <v>0</v>
      </c>
      <c r="J349" s="43">
        <f t="shared" si="174"/>
        <v>0</v>
      </c>
      <c r="K349" s="43">
        <f t="shared" si="174"/>
        <v>0</v>
      </c>
      <c r="L349" s="43">
        <f t="shared" si="174"/>
        <v>0</v>
      </c>
      <c r="M349" s="43">
        <f t="shared" si="174"/>
        <v>0</v>
      </c>
      <c r="O349" s="29"/>
    </row>
    <row r="350" spans="1:15" ht="15">
      <c r="A350" s="26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O350" s="29"/>
    </row>
    <row r="351" spans="1:15" ht="15">
      <c r="A351" s="25" t="s">
        <v>40</v>
      </c>
      <c r="B351" s="9">
        <f aca="true" t="shared" si="175" ref="B351:M351">SUM(B352:B355)</f>
        <v>0</v>
      </c>
      <c r="C351" s="9">
        <f t="shared" si="175"/>
        <v>6429.1</v>
      </c>
      <c r="D351" s="9">
        <f t="shared" si="175"/>
        <v>5826.8</v>
      </c>
      <c r="E351" s="9">
        <f t="shared" si="175"/>
        <v>6051.8</v>
      </c>
      <c r="F351" s="9">
        <f t="shared" si="175"/>
        <v>6301.8</v>
      </c>
      <c r="G351" s="9">
        <f t="shared" si="175"/>
        <v>6451.8</v>
      </c>
      <c r="H351" s="9">
        <f t="shared" si="175"/>
        <v>6601.8</v>
      </c>
      <c r="I351" s="9">
        <f t="shared" si="175"/>
        <v>6751.8</v>
      </c>
      <c r="J351" s="9">
        <f t="shared" si="175"/>
        <v>6901.8</v>
      </c>
      <c r="K351" s="9">
        <f t="shared" si="175"/>
        <v>7051.8</v>
      </c>
      <c r="L351" s="9">
        <f t="shared" si="175"/>
        <v>7201.8</v>
      </c>
      <c r="M351" s="9">
        <f t="shared" si="175"/>
        <v>7351.8</v>
      </c>
      <c r="O351" s="29"/>
    </row>
    <row r="352" spans="1:15" ht="15">
      <c r="A352" s="26" t="s">
        <v>19</v>
      </c>
      <c r="B352" s="43">
        <f aca="true" t="shared" si="176" ref="B352:M352">B58+B207</f>
        <v>0</v>
      </c>
      <c r="C352" s="43">
        <f t="shared" si="176"/>
        <v>6429.1</v>
      </c>
      <c r="D352" s="43">
        <f t="shared" si="176"/>
        <v>5826.8</v>
      </c>
      <c r="E352" s="43">
        <f t="shared" si="176"/>
        <v>6051.8</v>
      </c>
      <c r="F352" s="43">
        <f t="shared" si="176"/>
        <v>6301.8</v>
      </c>
      <c r="G352" s="43">
        <f t="shared" si="176"/>
        <v>6451.8</v>
      </c>
      <c r="H352" s="43">
        <f t="shared" si="176"/>
        <v>6601.8</v>
      </c>
      <c r="I352" s="43">
        <f t="shared" si="176"/>
        <v>6751.8</v>
      </c>
      <c r="J352" s="43">
        <f t="shared" si="176"/>
        <v>6901.8</v>
      </c>
      <c r="K352" s="43">
        <f t="shared" si="176"/>
        <v>7051.8</v>
      </c>
      <c r="L352" s="43">
        <f t="shared" si="176"/>
        <v>7201.8</v>
      </c>
      <c r="M352" s="43">
        <f t="shared" si="176"/>
        <v>7351.8</v>
      </c>
      <c r="O352" s="29"/>
    </row>
    <row r="353" spans="1:15" ht="15">
      <c r="A353" s="26" t="s">
        <v>21</v>
      </c>
      <c r="B353" s="43">
        <f aca="true" t="shared" si="177" ref="B353:M353">B59+B208</f>
        <v>0</v>
      </c>
      <c r="C353" s="43">
        <f t="shared" si="177"/>
        <v>0</v>
      </c>
      <c r="D353" s="43">
        <f t="shared" si="177"/>
        <v>0</v>
      </c>
      <c r="E353" s="43">
        <f t="shared" si="177"/>
        <v>0</v>
      </c>
      <c r="F353" s="43">
        <f t="shared" si="177"/>
        <v>0</v>
      </c>
      <c r="G353" s="43">
        <f t="shared" si="177"/>
        <v>0</v>
      </c>
      <c r="H353" s="43">
        <f t="shared" si="177"/>
        <v>0</v>
      </c>
      <c r="I353" s="43">
        <f t="shared" si="177"/>
        <v>0</v>
      </c>
      <c r="J353" s="43">
        <f t="shared" si="177"/>
        <v>0</v>
      </c>
      <c r="K353" s="43">
        <f t="shared" si="177"/>
        <v>0</v>
      </c>
      <c r="L353" s="43">
        <f t="shared" si="177"/>
        <v>0</v>
      </c>
      <c r="M353" s="43">
        <f t="shared" si="177"/>
        <v>0</v>
      </c>
      <c r="O353" s="29"/>
    </row>
    <row r="354" spans="1:15" ht="15">
      <c r="A354" s="26" t="s">
        <v>22</v>
      </c>
      <c r="B354" s="43">
        <f aca="true" t="shared" si="178" ref="B354:M354">B60+B209</f>
        <v>0</v>
      </c>
      <c r="C354" s="43">
        <f t="shared" si="178"/>
        <v>0</v>
      </c>
      <c r="D354" s="43">
        <f t="shared" si="178"/>
        <v>0</v>
      </c>
      <c r="E354" s="43">
        <f t="shared" si="178"/>
        <v>0</v>
      </c>
      <c r="F354" s="43">
        <f t="shared" si="178"/>
        <v>0</v>
      </c>
      <c r="G354" s="43">
        <f t="shared" si="178"/>
        <v>0</v>
      </c>
      <c r="H354" s="43">
        <f t="shared" si="178"/>
        <v>0</v>
      </c>
      <c r="I354" s="43">
        <f t="shared" si="178"/>
        <v>0</v>
      </c>
      <c r="J354" s="43">
        <f t="shared" si="178"/>
        <v>0</v>
      </c>
      <c r="K354" s="43">
        <f t="shared" si="178"/>
        <v>0</v>
      </c>
      <c r="L354" s="43">
        <f t="shared" si="178"/>
        <v>0</v>
      </c>
      <c r="M354" s="43">
        <f t="shared" si="178"/>
        <v>0</v>
      </c>
      <c r="O354" s="29"/>
    </row>
    <row r="355" spans="1:15" ht="15">
      <c r="A355" s="26" t="s">
        <v>23</v>
      </c>
      <c r="B355" s="43">
        <f aca="true" t="shared" si="179" ref="B355:M355">B61+B210</f>
        <v>0</v>
      </c>
      <c r="C355" s="43">
        <f t="shared" si="179"/>
        <v>0</v>
      </c>
      <c r="D355" s="43">
        <f t="shared" si="179"/>
        <v>0</v>
      </c>
      <c r="E355" s="43">
        <f t="shared" si="179"/>
        <v>0</v>
      </c>
      <c r="F355" s="43">
        <f t="shared" si="179"/>
        <v>0</v>
      </c>
      <c r="G355" s="43">
        <f t="shared" si="179"/>
        <v>0</v>
      </c>
      <c r="H355" s="43">
        <f t="shared" si="179"/>
        <v>0</v>
      </c>
      <c r="I355" s="43">
        <f t="shared" si="179"/>
        <v>0</v>
      </c>
      <c r="J355" s="43">
        <f t="shared" si="179"/>
        <v>0</v>
      </c>
      <c r="K355" s="43">
        <f t="shared" si="179"/>
        <v>0</v>
      </c>
      <c r="L355" s="43">
        <f t="shared" si="179"/>
        <v>0</v>
      </c>
      <c r="M355" s="43">
        <f t="shared" si="179"/>
        <v>0</v>
      </c>
      <c r="O355" s="29"/>
    </row>
    <row r="356" spans="1:15" ht="12.75">
      <c r="A356" s="32"/>
      <c r="O356" s="29"/>
    </row>
    <row r="357" spans="1:15" ht="15.75">
      <c r="A357" s="18" t="s">
        <v>33</v>
      </c>
      <c r="B357" s="9">
        <f aca="true" t="shared" si="180" ref="B357:M357">SUM(B358:B361)</f>
        <v>0</v>
      </c>
      <c r="C357" s="9">
        <f t="shared" si="180"/>
        <v>336295</v>
      </c>
      <c r="D357" s="9">
        <f t="shared" si="180"/>
        <v>323529</v>
      </c>
      <c r="E357" s="9">
        <f t="shared" si="180"/>
        <v>271525.735</v>
      </c>
      <c r="F357" s="9">
        <f t="shared" si="180"/>
        <v>278152.478</v>
      </c>
      <c r="G357" s="9">
        <f t="shared" si="180"/>
        <v>282728.429</v>
      </c>
      <c r="H357" s="9">
        <f t="shared" si="180"/>
        <v>285250.021</v>
      </c>
      <c r="I357" s="9">
        <f t="shared" si="180"/>
        <v>285721.021</v>
      </c>
      <c r="J357" s="9">
        <f t="shared" si="180"/>
        <v>286321.221</v>
      </c>
      <c r="K357" s="9">
        <f t="shared" si="180"/>
        <v>286925.721</v>
      </c>
      <c r="L357" s="9">
        <f t="shared" si="180"/>
        <v>287534.721</v>
      </c>
      <c r="M357" s="9">
        <f t="shared" si="180"/>
        <v>288148.221</v>
      </c>
      <c r="O357" s="29"/>
    </row>
    <row r="358" spans="1:15" ht="15">
      <c r="A358" s="17" t="s">
        <v>19</v>
      </c>
      <c r="B358" s="20">
        <f aca="true" t="shared" si="181" ref="B358:M358">B64+B213</f>
        <v>0</v>
      </c>
      <c r="C358" s="20">
        <f t="shared" si="181"/>
        <v>40512.1</v>
      </c>
      <c r="D358" s="20">
        <f t="shared" si="181"/>
        <v>41340.8</v>
      </c>
      <c r="E358" s="20">
        <f t="shared" si="181"/>
        <v>45613.1</v>
      </c>
      <c r="F358" s="20">
        <f t="shared" si="181"/>
        <v>46067.299999999996</v>
      </c>
      <c r="G358" s="20">
        <f t="shared" si="181"/>
        <v>46525.100000000006</v>
      </c>
      <c r="H358" s="20">
        <f t="shared" si="181"/>
        <v>46986.5</v>
      </c>
      <c r="I358" s="20">
        <f t="shared" si="181"/>
        <v>47451.7</v>
      </c>
      <c r="J358" s="20">
        <f t="shared" si="181"/>
        <v>48045.799999999996</v>
      </c>
      <c r="K358" s="20">
        <f t="shared" si="181"/>
        <v>48644</v>
      </c>
      <c r="L358" s="20">
        <f t="shared" si="181"/>
        <v>49246.4</v>
      </c>
      <c r="M358" s="20">
        <f t="shared" si="181"/>
        <v>49853.1</v>
      </c>
      <c r="O358" s="29"/>
    </row>
    <row r="359" spans="1:15" ht="15">
      <c r="A359" s="17" t="s">
        <v>21</v>
      </c>
      <c r="B359" s="20">
        <f aca="true" t="shared" si="182" ref="B359:M359">B65+B214</f>
        <v>0</v>
      </c>
      <c r="C359" s="20">
        <f t="shared" si="182"/>
        <v>947.1</v>
      </c>
      <c r="D359" s="20">
        <f t="shared" si="182"/>
        <v>947.1</v>
      </c>
      <c r="E359" s="20">
        <f t="shared" si="182"/>
        <v>947.1</v>
      </c>
      <c r="F359" s="20">
        <f t="shared" si="182"/>
        <v>947.1</v>
      </c>
      <c r="G359" s="20">
        <f t="shared" si="182"/>
        <v>947.1</v>
      </c>
      <c r="H359" s="20">
        <f t="shared" si="182"/>
        <v>947.1</v>
      </c>
      <c r="I359" s="20">
        <f t="shared" si="182"/>
        <v>947.1</v>
      </c>
      <c r="J359" s="20">
        <f t="shared" si="182"/>
        <v>947.1</v>
      </c>
      <c r="K359" s="20">
        <f t="shared" si="182"/>
        <v>947.1</v>
      </c>
      <c r="L359" s="20">
        <f t="shared" si="182"/>
        <v>947.1</v>
      </c>
      <c r="M359" s="20">
        <f t="shared" si="182"/>
        <v>947.1</v>
      </c>
      <c r="O359" s="29"/>
    </row>
    <row r="360" spans="1:15" ht="15">
      <c r="A360" s="17" t="s">
        <v>22</v>
      </c>
      <c r="B360" s="20">
        <f aca="true" t="shared" si="183" ref="B360:M360">B66+B215</f>
        <v>0</v>
      </c>
      <c r="C360" s="20">
        <f t="shared" si="183"/>
        <v>272582.6</v>
      </c>
      <c r="D360" s="20">
        <f t="shared" si="183"/>
        <v>258589.3</v>
      </c>
      <c r="E360" s="20">
        <f t="shared" si="183"/>
        <v>194237.5</v>
      </c>
      <c r="F360" s="20">
        <f t="shared" si="183"/>
        <v>194237.5</v>
      </c>
      <c r="G360" s="20">
        <f t="shared" si="183"/>
        <v>194237.5</v>
      </c>
      <c r="H360" s="20">
        <f t="shared" si="183"/>
        <v>194237.5</v>
      </c>
      <c r="I360" s="20">
        <f t="shared" si="183"/>
        <v>194237.5</v>
      </c>
      <c r="J360" s="20">
        <f t="shared" si="183"/>
        <v>194237.5</v>
      </c>
      <c r="K360" s="20">
        <f t="shared" si="183"/>
        <v>194237.5</v>
      </c>
      <c r="L360" s="20">
        <f t="shared" si="183"/>
        <v>194237.5</v>
      </c>
      <c r="M360" s="20">
        <f t="shared" si="183"/>
        <v>194237.5</v>
      </c>
      <c r="O360" s="29"/>
    </row>
    <row r="361" spans="1:15" ht="15">
      <c r="A361" s="17" t="s">
        <v>23</v>
      </c>
      <c r="B361" s="20">
        <f aca="true" t="shared" si="184" ref="B361:M361">B67+B216</f>
        <v>0</v>
      </c>
      <c r="C361" s="20">
        <f t="shared" si="184"/>
        <v>22253.2</v>
      </c>
      <c r="D361" s="20">
        <f t="shared" si="184"/>
        <v>22651.8</v>
      </c>
      <c r="E361" s="20">
        <f t="shared" si="184"/>
        <v>30728.034999999996</v>
      </c>
      <c r="F361" s="20">
        <f t="shared" si="184"/>
        <v>36900.578</v>
      </c>
      <c r="G361" s="20">
        <f t="shared" si="184"/>
        <v>41018.729</v>
      </c>
      <c r="H361" s="20">
        <f t="shared" si="184"/>
        <v>43078.921</v>
      </c>
      <c r="I361" s="20">
        <f t="shared" si="184"/>
        <v>43084.721</v>
      </c>
      <c r="J361" s="20">
        <f t="shared" si="184"/>
        <v>43090.820999999996</v>
      </c>
      <c r="K361" s="20">
        <f t="shared" si="184"/>
        <v>43097.121</v>
      </c>
      <c r="L361" s="20">
        <f t="shared" si="184"/>
        <v>43103.721</v>
      </c>
      <c r="M361" s="20">
        <f t="shared" si="184"/>
        <v>43110.52099999999</v>
      </c>
      <c r="O361" s="29"/>
    </row>
    <row r="362" spans="1:15" ht="15">
      <c r="A362" s="34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O362" s="29"/>
    </row>
    <row r="363" spans="1:15" ht="15.75">
      <c r="A363" s="14" t="s">
        <v>34</v>
      </c>
      <c r="B363" s="9">
        <f aca="true" t="shared" si="185" ref="B363:M363">SUM(B364:B367)</f>
        <v>0</v>
      </c>
      <c r="C363" s="9">
        <f t="shared" si="185"/>
        <v>43443.5</v>
      </c>
      <c r="D363" s="9">
        <f t="shared" si="185"/>
        <v>26470.7</v>
      </c>
      <c r="E363" s="9">
        <f t="shared" si="185"/>
        <v>155000</v>
      </c>
      <c r="F363" s="9">
        <f t="shared" si="185"/>
        <v>155000</v>
      </c>
      <c r="G363" s="9">
        <f t="shared" si="185"/>
        <v>155000</v>
      </c>
      <c r="H363" s="9">
        <f t="shared" si="185"/>
        <v>155000</v>
      </c>
      <c r="I363" s="9">
        <f t="shared" si="185"/>
        <v>155000</v>
      </c>
      <c r="J363" s="9">
        <f t="shared" si="185"/>
        <v>155000</v>
      </c>
      <c r="K363" s="9">
        <f t="shared" si="185"/>
        <v>155000</v>
      </c>
      <c r="L363" s="9">
        <f t="shared" si="185"/>
        <v>155000</v>
      </c>
      <c r="M363" s="9">
        <f t="shared" si="185"/>
        <v>155000</v>
      </c>
      <c r="O363" s="29"/>
    </row>
    <row r="364" spans="1:26" ht="15">
      <c r="A364" s="35" t="s">
        <v>19</v>
      </c>
      <c r="B364" s="20">
        <f aca="true" t="shared" si="186" ref="B364:M364">B70+B219</f>
        <v>0</v>
      </c>
      <c r="C364" s="20">
        <f t="shared" si="186"/>
        <v>43443.5</v>
      </c>
      <c r="D364" s="20">
        <f t="shared" si="186"/>
        <v>26470.7</v>
      </c>
      <c r="E364" s="20">
        <f t="shared" si="186"/>
        <v>155000</v>
      </c>
      <c r="F364" s="20">
        <f t="shared" si="186"/>
        <v>155000</v>
      </c>
      <c r="G364" s="20">
        <f t="shared" si="186"/>
        <v>155000</v>
      </c>
      <c r="H364" s="20">
        <f t="shared" si="186"/>
        <v>155000</v>
      </c>
      <c r="I364" s="20">
        <f t="shared" si="186"/>
        <v>155000</v>
      </c>
      <c r="J364" s="20">
        <f t="shared" si="186"/>
        <v>155000</v>
      </c>
      <c r="K364" s="20">
        <f t="shared" si="186"/>
        <v>155000</v>
      </c>
      <c r="L364" s="20">
        <f t="shared" si="186"/>
        <v>155000</v>
      </c>
      <c r="M364" s="20">
        <f t="shared" si="186"/>
        <v>155000</v>
      </c>
      <c r="O364" s="2" t="s">
        <v>20</v>
      </c>
      <c r="P364" s="11">
        <f aca="true" t="shared" si="187" ref="P364:Z364">+B364+B365</f>
        <v>0</v>
      </c>
      <c r="Q364" s="11">
        <f t="shared" si="187"/>
        <v>43443.5</v>
      </c>
      <c r="R364" s="11">
        <f t="shared" si="187"/>
        <v>26470.7</v>
      </c>
      <c r="S364" s="11">
        <f t="shared" si="187"/>
        <v>155000</v>
      </c>
      <c r="T364" s="11">
        <f t="shared" si="187"/>
        <v>155000</v>
      </c>
      <c r="U364" s="11">
        <f t="shared" si="187"/>
        <v>155000</v>
      </c>
      <c r="V364" s="11">
        <f t="shared" si="187"/>
        <v>155000</v>
      </c>
      <c r="W364" s="11">
        <f t="shared" si="187"/>
        <v>155000</v>
      </c>
      <c r="X364" s="11">
        <f t="shared" si="187"/>
        <v>155000</v>
      </c>
      <c r="Y364" s="11">
        <f t="shared" si="187"/>
        <v>155000</v>
      </c>
      <c r="Z364" s="11">
        <f t="shared" si="187"/>
        <v>155000</v>
      </c>
    </row>
    <row r="365" spans="1:13" ht="15">
      <c r="A365" s="35" t="s">
        <v>21</v>
      </c>
      <c r="B365" s="20">
        <f aca="true" t="shared" si="188" ref="B365:M365">B71+B220</f>
        <v>0</v>
      </c>
      <c r="C365" s="20">
        <f t="shared" si="188"/>
        <v>0</v>
      </c>
      <c r="D365" s="20">
        <f t="shared" si="188"/>
        <v>0</v>
      </c>
      <c r="E365" s="20">
        <f t="shared" si="188"/>
        <v>0</v>
      </c>
      <c r="F365" s="20">
        <f t="shared" si="188"/>
        <v>0</v>
      </c>
      <c r="G365" s="20">
        <f t="shared" si="188"/>
        <v>0</v>
      </c>
      <c r="H365" s="20">
        <f t="shared" si="188"/>
        <v>0</v>
      </c>
      <c r="I365" s="20">
        <f t="shared" si="188"/>
        <v>0</v>
      </c>
      <c r="J365" s="20">
        <f t="shared" si="188"/>
        <v>0</v>
      </c>
      <c r="K365" s="20">
        <f t="shared" si="188"/>
        <v>0</v>
      </c>
      <c r="L365" s="20">
        <f t="shared" si="188"/>
        <v>0</v>
      </c>
      <c r="M365" s="20">
        <f t="shared" si="188"/>
        <v>0</v>
      </c>
    </row>
    <row r="366" spans="1:13" ht="15">
      <c r="A366" s="35" t="s">
        <v>22</v>
      </c>
      <c r="B366" s="20">
        <f aca="true" t="shared" si="189" ref="B366:M366">B72+B221</f>
        <v>0</v>
      </c>
      <c r="C366" s="20">
        <f t="shared" si="189"/>
        <v>0</v>
      </c>
      <c r="D366" s="20">
        <f t="shared" si="189"/>
        <v>0</v>
      </c>
      <c r="E366" s="20">
        <f t="shared" si="189"/>
        <v>0</v>
      </c>
      <c r="F366" s="20">
        <f t="shared" si="189"/>
        <v>0</v>
      </c>
      <c r="G366" s="20">
        <f t="shared" si="189"/>
        <v>0</v>
      </c>
      <c r="H366" s="20">
        <f t="shared" si="189"/>
        <v>0</v>
      </c>
      <c r="I366" s="20">
        <f t="shared" si="189"/>
        <v>0</v>
      </c>
      <c r="J366" s="20">
        <f t="shared" si="189"/>
        <v>0</v>
      </c>
      <c r="K366" s="20">
        <f t="shared" si="189"/>
        <v>0</v>
      </c>
      <c r="L366" s="20">
        <f t="shared" si="189"/>
        <v>0</v>
      </c>
      <c r="M366" s="20">
        <f t="shared" si="189"/>
        <v>0</v>
      </c>
    </row>
    <row r="367" spans="1:13" ht="15">
      <c r="A367" s="35" t="s">
        <v>23</v>
      </c>
      <c r="B367" s="20">
        <f aca="true" t="shared" si="190" ref="B367:M367">B73+B222</f>
        <v>0</v>
      </c>
      <c r="C367" s="20">
        <f t="shared" si="190"/>
        <v>0</v>
      </c>
      <c r="D367" s="20">
        <f t="shared" si="190"/>
        <v>0</v>
      </c>
      <c r="E367" s="20">
        <f t="shared" si="190"/>
        <v>0</v>
      </c>
      <c r="F367" s="20">
        <f t="shared" si="190"/>
        <v>0</v>
      </c>
      <c r="G367" s="20">
        <f t="shared" si="190"/>
        <v>0</v>
      </c>
      <c r="H367" s="20">
        <f t="shared" si="190"/>
        <v>0</v>
      </c>
      <c r="I367" s="20">
        <f t="shared" si="190"/>
        <v>0</v>
      </c>
      <c r="J367" s="20">
        <f t="shared" si="190"/>
        <v>0</v>
      </c>
      <c r="K367" s="20">
        <f t="shared" si="190"/>
        <v>0</v>
      </c>
      <c r="L367" s="20">
        <f t="shared" si="190"/>
        <v>0</v>
      </c>
      <c r="M367" s="20">
        <f t="shared" si="190"/>
        <v>0</v>
      </c>
    </row>
    <row r="368" spans="1:13" ht="15">
      <c r="A368" s="35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 ht="12.75" hidden="1">
      <c r="A369" s="4" t="s">
        <v>1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20.25">
      <c r="A370" s="5" t="s">
        <v>42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2:13" ht="12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5.75">
      <c r="A372" s="41"/>
      <c r="B372" s="6" t="s">
        <v>5</v>
      </c>
      <c r="C372" s="6" t="s">
        <v>6</v>
      </c>
      <c r="D372" s="6" t="s">
        <v>7</v>
      </c>
      <c r="E372" s="6" t="s">
        <v>8</v>
      </c>
      <c r="F372" s="6" t="s">
        <v>9</v>
      </c>
      <c r="G372" s="6" t="s">
        <v>10</v>
      </c>
      <c r="H372" s="6" t="s">
        <v>11</v>
      </c>
      <c r="I372" s="6" t="s">
        <v>12</v>
      </c>
      <c r="J372" s="6" t="s">
        <v>13</v>
      </c>
      <c r="K372" s="6" t="s">
        <v>14</v>
      </c>
      <c r="L372" s="6" t="s">
        <v>15</v>
      </c>
      <c r="M372" s="6" t="s">
        <v>16</v>
      </c>
    </row>
    <row r="373" spans="2:13" ht="12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4" ht="15.75">
      <c r="A374" s="8" t="s">
        <v>17</v>
      </c>
      <c r="B374" s="9">
        <f aca="true" t="shared" si="191" ref="B374:M374">SUM(B375:B378)</f>
        <v>0</v>
      </c>
      <c r="C374" s="9">
        <f t="shared" si="191"/>
        <v>1486535.9000000001</v>
      </c>
      <c r="D374" s="9">
        <f t="shared" si="191"/>
        <v>1510085.6</v>
      </c>
      <c r="E374" s="9">
        <f t="shared" si="191"/>
        <v>1593583.5780000002</v>
      </c>
      <c r="F374" s="9">
        <f t="shared" si="191"/>
        <v>1608171.8570000003</v>
      </c>
      <c r="G374" s="9">
        <f t="shared" si="191"/>
        <v>1635638.564</v>
      </c>
      <c r="H374" s="9">
        <f t="shared" si="191"/>
        <v>1663160.0350000001</v>
      </c>
      <c r="I374" s="9">
        <f t="shared" si="191"/>
        <v>1690737.806</v>
      </c>
      <c r="J374" s="9">
        <f t="shared" si="191"/>
        <v>1718498.618</v>
      </c>
      <c r="K374" s="9">
        <f t="shared" si="191"/>
        <v>1746319.01</v>
      </c>
      <c r="L374" s="9">
        <f t="shared" si="191"/>
        <v>1774200.722</v>
      </c>
      <c r="M374" s="9">
        <f t="shared" si="191"/>
        <v>1802145.296</v>
      </c>
      <c r="N374" s="51" t="s">
        <v>18</v>
      </c>
    </row>
    <row r="375" spans="1:26" ht="15">
      <c r="A375" s="10" t="s">
        <v>19</v>
      </c>
      <c r="B375" s="9">
        <f aca="true" t="shared" si="192" ref="B375:M375">B381+B436</f>
        <v>0</v>
      </c>
      <c r="C375" s="9">
        <f t="shared" si="192"/>
        <v>1157025.0000000002</v>
      </c>
      <c r="D375" s="9">
        <f t="shared" si="192"/>
        <v>1196406.4</v>
      </c>
      <c r="E375" s="9">
        <f t="shared" si="192"/>
        <v>1344401.878</v>
      </c>
      <c r="F375" s="9">
        <f t="shared" si="192"/>
        <v>1358984.9570000002</v>
      </c>
      <c r="G375" s="9">
        <f t="shared" si="192"/>
        <v>1386446.264</v>
      </c>
      <c r="H375" s="9">
        <f t="shared" si="192"/>
        <v>1413962.135</v>
      </c>
      <c r="I375" s="9">
        <f t="shared" si="192"/>
        <v>1441534.106</v>
      </c>
      <c r="J375" s="9">
        <f t="shared" si="192"/>
        <v>1469288.818</v>
      </c>
      <c r="K375" s="9">
        <f t="shared" si="192"/>
        <v>1497102.91</v>
      </c>
      <c r="L375" s="9">
        <f t="shared" si="192"/>
        <v>1524978.0219999999</v>
      </c>
      <c r="M375" s="9">
        <f t="shared" si="192"/>
        <v>1552915.796</v>
      </c>
      <c r="N375" s="52"/>
      <c r="O375" s="2" t="s">
        <v>20</v>
      </c>
      <c r="P375" s="11">
        <f aca="true" t="shared" si="193" ref="P375:Z375">+B375+B376</f>
        <v>0</v>
      </c>
      <c r="Q375" s="11">
        <f t="shared" si="193"/>
        <v>1157972.1000000003</v>
      </c>
      <c r="R375" s="11">
        <f t="shared" si="193"/>
        <v>1197353.5</v>
      </c>
      <c r="S375" s="11">
        <f t="shared" si="193"/>
        <v>1345348.9780000001</v>
      </c>
      <c r="T375" s="11">
        <f t="shared" si="193"/>
        <v>1359932.0570000003</v>
      </c>
      <c r="U375" s="11">
        <f t="shared" si="193"/>
        <v>1387393.364</v>
      </c>
      <c r="V375" s="11">
        <f t="shared" si="193"/>
        <v>1414909.235</v>
      </c>
      <c r="W375" s="11">
        <f t="shared" si="193"/>
        <v>1442481.206</v>
      </c>
      <c r="X375" s="11">
        <f t="shared" si="193"/>
        <v>1470235.918</v>
      </c>
      <c r="Y375" s="11">
        <f t="shared" si="193"/>
        <v>1498050.01</v>
      </c>
      <c r="Z375" s="11">
        <f t="shared" si="193"/>
        <v>1525925.122</v>
      </c>
    </row>
    <row r="376" spans="1:14" ht="15">
      <c r="A376" s="10" t="s">
        <v>21</v>
      </c>
      <c r="B376" s="9">
        <f aca="true" t="shared" si="194" ref="B376:M376">B382+B437</f>
        <v>0</v>
      </c>
      <c r="C376" s="9">
        <f t="shared" si="194"/>
        <v>947.1</v>
      </c>
      <c r="D376" s="9">
        <f t="shared" si="194"/>
        <v>947.1</v>
      </c>
      <c r="E376" s="9">
        <f t="shared" si="194"/>
        <v>947.1</v>
      </c>
      <c r="F376" s="9">
        <f t="shared" si="194"/>
        <v>947.1</v>
      </c>
      <c r="G376" s="9">
        <f t="shared" si="194"/>
        <v>947.1</v>
      </c>
      <c r="H376" s="9">
        <f t="shared" si="194"/>
        <v>947.1</v>
      </c>
      <c r="I376" s="9">
        <f t="shared" si="194"/>
        <v>947.1</v>
      </c>
      <c r="J376" s="9">
        <f t="shared" si="194"/>
        <v>947.1</v>
      </c>
      <c r="K376" s="9">
        <f t="shared" si="194"/>
        <v>947.1</v>
      </c>
      <c r="L376" s="9">
        <f t="shared" si="194"/>
        <v>947.1</v>
      </c>
      <c r="M376" s="9">
        <f t="shared" si="194"/>
        <v>947.1</v>
      </c>
      <c r="N376" s="52"/>
    </row>
    <row r="377" spans="1:14" ht="15">
      <c r="A377" s="10" t="s">
        <v>22</v>
      </c>
      <c r="B377" s="9">
        <f aca="true" t="shared" si="195" ref="B377:M377">B383+B438</f>
        <v>0</v>
      </c>
      <c r="C377" s="9">
        <f t="shared" si="195"/>
        <v>293373.6</v>
      </c>
      <c r="D377" s="9">
        <f t="shared" si="195"/>
        <v>279380.3</v>
      </c>
      <c r="E377" s="9">
        <f t="shared" si="195"/>
        <v>215028.5</v>
      </c>
      <c r="F377" s="9">
        <f t="shared" si="195"/>
        <v>215028.5</v>
      </c>
      <c r="G377" s="9">
        <f t="shared" si="195"/>
        <v>215028.5</v>
      </c>
      <c r="H377" s="9">
        <f t="shared" si="195"/>
        <v>215028.5</v>
      </c>
      <c r="I377" s="9">
        <f t="shared" si="195"/>
        <v>215028.5</v>
      </c>
      <c r="J377" s="9">
        <f t="shared" si="195"/>
        <v>215028.5</v>
      </c>
      <c r="K377" s="9">
        <f t="shared" si="195"/>
        <v>215028.5</v>
      </c>
      <c r="L377" s="9">
        <f t="shared" si="195"/>
        <v>215028.5</v>
      </c>
      <c r="M377" s="9">
        <f t="shared" si="195"/>
        <v>215028.5</v>
      </c>
      <c r="N377" s="52"/>
    </row>
    <row r="378" spans="1:14" ht="15">
      <c r="A378" s="10" t="s">
        <v>23</v>
      </c>
      <c r="B378" s="9">
        <f aca="true" t="shared" si="196" ref="B378:M378">B384+B439</f>
        <v>0</v>
      </c>
      <c r="C378" s="9">
        <f t="shared" si="196"/>
        <v>35190.2</v>
      </c>
      <c r="D378" s="9">
        <f t="shared" si="196"/>
        <v>33351.8</v>
      </c>
      <c r="E378" s="9">
        <f t="shared" si="196"/>
        <v>33206.1</v>
      </c>
      <c r="F378" s="9">
        <f t="shared" si="196"/>
        <v>33211.3</v>
      </c>
      <c r="G378" s="9">
        <f t="shared" si="196"/>
        <v>33216.7</v>
      </c>
      <c r="H378" s="9">
        <f t="shared" si="196"/>
        <v>33222.3</v>
      </c>
      <c r="I378" s="9">
        <f t="shared" si="196"/>
        <v>33228.1</v>
      </c>
      <c r="J378" s="9">
        <f t="shared" si="196"/>
        <v>33234.2</v>
      </c>
      <c r="K378" s="9">
        <f t="shared" si="196"/>
        <v>33240.5</v>
      </c>
      <c r="L378" s="9">
        <f t="shared" si="196"/>
        <v>33247.1</v>
      </c>
      <c r="M378" s="9">
        <f t="shared" si="196"/>
        <v>33253.899999999994</v>
      </c>
      <c r="N378" s="52"/>
    </row>
    <row r="379" spans="1:14" ht="1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52"/>
    </row>
    <row r="380" spans="1:16" ht="15.75">
      <c r="A380" s="14" t="s">
        <v>24</v>
      </c>
      <c r="B380" s="9">
        <f aca="true" t="shared" si="197" ref="B380:M380">SUM(B381:B384)</f>
        <v>0</v>
      </c>
      <c r="C380" s="9">
        <f t="shared" si="197"/>
        <v>1443092.4000000001</v>
      </c>
      <c r="D380" s="9">
        <f t="shared" si="197"/>
        <v>1483614.9000000001</v>
      </c>
      <c r="E380" s="9">
        <f t="shared" si="197"/>
        <v>1438583.5780000002</v>
      </c>
      <c r="F380" s="9">
        <f t="shared" si="197"/>
        <v>1453171.8570000003</v>
      </c>
      <c r="G380" s="9">
        <f t="shared" si="197"/>
        <v>1480638.564</v>
      </c>
      <c r="H380" s="9">
        <f t="shared" si="197"/>
        <v>1508160.0350000001</v>
      </c>
      <c r="I380" s="9">
        <f t="shared" si="197"/>
        <v>1535737.806</v>
      </c>
      <c r="J380" s="9">
        <f t="shared" si="197"/>
        <v>1563498.618</v>
      </c>
      <c r="K380" s="9">
        <f t="shared" si="197"/>
        <v>1591319.01</v>
      </c>
      <c r="L380" s="9">
        <f t="shared" si="197"/>
        <v>1619200.722</v>
      </c>
      <c r="M380" s="9">
        <f t="shared" si="197"/>
        <v>1647145.296</v>
      </c>
      <c r="N380" s="52"/>
      <c r="O380" s="15"/>
      <c r="P380" s="16"/>
    </row>
    <row r="381" spans="1:26" ht="15">
      <c r="A381" s="17" t="s">
        <v>19</v>
      </c>
      <c r="B381" s="9">
        <f aca="true" t="shared" si="198" ref="B381:M381">B387+B430</f>
        <v>0</v>
      </c>
      <c r="C381" s="9">
        <f t="shared" si="198"/>
        <v>1113581.5000000002</v>
      </c>
      <c r="D381" s="9">
        <f t="shared" si="198"/>
        <v>1169935.7</v>
      </c>
      <c r="E381" s="9">
        <f t="shared" si="198"/>
        <v>1189401.878</v>
      </c>
      <c r="F381" s="9">
        <f t="shared" si="198"/>
        <v>1203984.9570000002</v>
      </c>
      <c r="G381" s="9">
        <f t="shared" si="198"/>
        <v>1231446.264</v>
      </c>
      <c r="H381" s="9">
        <f t="shared" si="198"/>
        <v>1258962.135</v>
      </c>
      <c r="I381" s="9">
        <f t="shared" si="198"/>
        <v>1286534.106</v>
      </c>
      <c r="J381" s="9">
        <f t="shared" si="198"/>
        <v>1314288.818</v>
      </c>
      <c r="K381" s="9">
        <f t="shared" si="198"/>
        <v>1342102.91</v>
      </c>
      <c r="L381" s="9">
        <f t="shared" si="198"/>
        <v>1369978.0219999999</v>
      </c>
      <c r="M381" s="9">
        <f t="shared" si="198"/>
        <v>1397915.796</v>
      </c>
      <c r="N381" s="52"/>
      <c r="O381" s="2" t="s">
        <v>20</v>
      </c>
      <c r="P381" s="11">
        <f aca="true" t="shared" si="199" ref="P381:Z381">+B381+B382</f>
        <v>0</v>
      </c>
      <c r="Q381" s="11">
        <f t="shared" si="199"/>
        <v>1114528.6000000003</v>
      </c>
      <c r="R381" s="11">
        <f t="shared" si="199"/>
        <v>1170882.8</v>
      </c>
      <c r="S381" s="11">
        <f t="shared" si="199"/>
        <v>1190348.9780000001</v>
      </c>
      <c r="T381" s="11">
        <f t="shared" si="199"/>
        <v>1204932.0570000003</v>
      </c>
      <c r="U381" s="11">
        <f t="shared" si="199"/>
        <v>1232393.364</v>
      </c>
      <c r="V381" s="11">
        <f t="shared" si="199"/>
        <v>1259909.235</v>
      </c>
      <c r="W381" s="11">
        <f t="shared" si="199"/>
        <v>1287481.206</v>
      </c>
      <c r="X381" s="11">
        <f t="shared" si="199"/>
        <v>1315235.918</v>
      </c>
      <c r="Y381" s="11">
        <f t="shared" si="199"/>
        <v>1343050.01</v>
      </c>
      <c r="Z381" s="11">
        <f t="shared" si="199"/>
        <v>1370925.122</v>
      </c>
    </row>
    <row r="382" spans="1:16" ht="15">
      <c r="A382" s="17" t="s">
        <v>21</v>
      </c>
      <c r="B382" s="9">
        <f aca="true" t="shared" si="200" ref="B382:M382">B388+B431</f>
        <v>0</v>
      </c>
      <c r="C382" s="9">
        <f t="shared" si="200"/>
        <v>947.1</v>
      </c>
      <c r="D382" s="9">
        <f t="shared" si="200"/>
        <v>947.1</v>
      </c>
      <c r="E382" s="9">
        <f t="shared" si="200"/>
        <v>947.1</v>
      </c>
      <c r="F382" s="9">
        <f t="shared" si="200"/>
        <v>947.1</v>
      </c>
      <c r="G382" s="9">
        <f t="shared" si="200"/>
        <v>947.1</v>
      </c>
      <c r="H382" s="9">
        <f t="shared" si="200"/>
        <v>947.1</v>
      </c>
      <c r="I382" s="9">
        <f t="shared" si="200"/>
        <v>947.1</v>
      </c>
      <c r="J382" s="9">
        <f t="shared" si="200"/>
        <v>947.1</v>
      </c>
      <c r="K382" s="9">
        <f t="shared" si="200"/>
        <v>947.1</v>
      </c>
      <c r="L382" s="9">
        <f t="shared" si="200"/>
        <v>947.1</v>
      </c>
      <c r="M382" s="9">
        <f t="shared" si="200"/>
        <v>947.1</v>
      </c>
      <c r="N382" s="52"/>
      <c r="O382" s="15"/>
      <c r="P382" s="16"/>
    </row>
    <row r="383" spans="1:16" ht="15">
      <c r="A383" s="17" t="s">
        <v>22</v>
      </c>
      <c r="B383" s="9">
        <f aca="true" t="shared" si="201" ref="B383:M383">B389+B432</f>
        <v>0</v>
      </c>
      <c r="C383" s="9">
        <f t="shared" si="201"/>
        <v>293373.6</v>
      </c>
      <c r="D383" s="9">
        <f t="shared" si="201"/>
        <v>279380.3</v>
      </c>
      <c r="E383" s="9">
        <f t="shared" si="201"/>
        <v>215028.5</v>
      </c>
      <c r="F383" s="9">
        <f t="shared" si="201"/>
        <v>215028.5</v>
      </c>
      <c r="G383" s="9">
        <f t="shared" si="201"/>
        <v>215028.5</v>
      </c>
      <c r="H383" s="9">
        <f t="shared" si="201"/>
        <v>215028.5</v>
      </c>
      <c r="I383" s="9">
        <f t="shared" si="201"/>
        <v>215028.5</v>
      </c>
      <c r="J383" s="9">
        <f t="shared" si="201"/>
        <v>215028.5</v>
      </c>
      <c r="K383" s="9">
        <f t="shared" si="201"/>
        <v>215028.5</v>
      </c>
      <c r="L383" s="9">
        <f t="shared" si="201"/>
        <v>215028.5</v>
      </c>
      <c r="M383" s="9">
        <f t="shared" si="201"/>
        <v>215028.5</v>
      </c>
      <c r="N383" s="52"/>
      <c r="O383" s="15"/>
      <c r="P383" s="16"/>
    </row>
    <row r="384" spans="1:16" ht="15">
      <c r="A384" s="17" t="s">
        <v>23</v>
      </c>
      <c r="B384" s="9">
        <f aca="true" t="shared" si="202" ref="B384:M384">B390+B433</f>
        <v>0</v>
      </c>
      <c r="C384" s="9">
        <f t="shared" si="202"/>
        <v>35190.2</v>
      </c>
      <c r="D384" s="9">
        <f t="shared" si="202"/>
        <v>33351.8</v>
      </c>
      <c r="E384" s="9">
        <f t="shared" si="202"/>
        <v>33206.1</v>
      </c>
      <c r="F384" s="9">
        <f t="shared" si="202"/>
        <v>33211.3</v>
      </c>
      <c r="G384" s="9">
        <f t="shared" si="202"/>
        <v>33216.7</v>
      </c>
      <c r="H384" s="9">
        <f t="shared" si="202"/>
        <v>33222.3</v>
      </c>
      <c r="I384" s="9">
        <f t="shared" si="202"/>
        <v>33228.1</v>
      </c>
      <c r="J384" s="9">
        <f t="shared" si="202"/>
        <v>33234.2</v>
      </c>
      <c r="K384" s="9">
        <f t="shared" si="202"/>
        <v>33240.5</v>
      </c>
      <c r="L384" s="9">
        <f t="shared" si="202"/>
        <v>33247.1</v>
      </c>
      <c r="M384" s="9">
        <f t="shared" si="202"/>
        <v>33253.899999999994</v>
      </c>
      <c r="N384" s="52"/>
      <c r="O384" s="15"/>
      <c r="P384" s="16"/>
    </row>
    <row r="385" spans="1:14" ht="15.75">
      <c r="A385" s="14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52"/>
    </row>
    <row r="386" spans="1:14" ht="15.75">
      <c r="A386" s="18" t="s">
        <v>25</v>
      </c>
      <c r="B386" s="9">
        <f aca="true" t="shared" si="203" ref="B386:M386">SUM(B387:B390)</f>
        <v>0</v>
      </c>
      <c r="C386" s="9">
        <f t="shared" si="203"/>
        <v>1106797.4000000001</v>
      </c>
      <c r="D386" s="9">
        <f t="shared" si="203"/>
        <v>1160398.2</v>
      </c>
      <c r="E386" s="9">
        <f t="shared" si="203"/>
        <v>1175279.778</v>
      </c>
      <c r="F386" s="9">
        <f t="shared" si="203"/>
        <v>1189408.6570000001</v>
      </c>
      <c r="G386" s="9">
        <f t="shared" si="203"/>
        <v>1216412.1639999999</v>
      </c>
      <c r="H386" s="9">
        <f t="shared" si="203"/>
        <v>1243466.635</v>
      </c>
      <c r="I386" s="9">
        <f t="shared" si="203"/>
        <v>1270573.406</v>
      </c>
      <c r="J386" s="9">
        <f t="shared" si="203"/>
        <v>1297734.018</v>
      </c>
      <c r="K386" s="9">
        <f t="shared" si="203"/>
        <v>1324949.91</v>
      </c>
      <c r="L386" s="9">
        <f t="shared" si="203"/>
        <v>1352222.622</v>
      </c>
      <c r="M386" s="9">
        <f t="shared" si="203"/>
        <v>1379553.696</v>
      </c>
      <c r="N386" s="52"/>
    </row>
    <row r="387" spans="1:14" ht="15">
      <c r="A387" s="19" t="s">
        <v>19</v>
      </c>
      <c r="B387" s="20">
        <f aca="true" t="shared" si="204" ref="B387:M387">B394+B400+B406+B412+B418+B424</f>
        <v>0</v>
      </c>
      <c r="C387" s="20">
        <f t="shared" si="204"/>
        <v>1073069.4000000001</v>
      </c>
      <c r="D387" s="20">
        <f t="shared" si="204"/>
        <v>1128907.2</v>
      </c>
      <c r="E387" s="20">
        <f t="shared" si="204"/>
        <v>1143788.778</v>
      </c>
      <c r="F387" s="20">
        <f t="shared" si="204"/>
        <v>1157917.6570000001</v>
      </c>
      <c r="G387" s="20">
        <f t="shared" si="204"/>
        <v>1184921.1639999999</v>
      </c>
      <c r="H387" s="20">
        <f t="shared" si="204"/>
        <v>1211975.635</v>
      </c>
      <c r="I387" s="20">
        <f t="shared" si="204"/>
        <v>1239082.406</v>
      </c>
      <c r="J387" s="20">
        <f t="shared" si="204"/>
        <v>1266243.018</v>
      </c>
      <c r="K387" s="20">
        <f t="shared" si="204"/>
        <v>1293458.91</v>
      </c>
      <c r="L387" s="20">
        <f t="shared" si="204"/>
        <v>1320731.622</v>
      </c>
      <c r="M387" s="20">
        <f t="shared" si="204"/>
        <v>1348062.696</v>
      </c>
      <c r="N387" s="52"/>
    </row>
    <row r="388" spans="1:14" ht="15">
      <c r="A388" s="19" t="s">
        <v>21</v>
      </c>
      <c r="B388" s="20">
        <f aca="true" t="shared" si="205" ref="B388:M388">B395+B401+B407+B413+B419+B425</f>
        <v>0</v>
      </c>
      <c r="C388" s="20">
        <f t="shared" si="205"/>
        <v>0</v>
      </c>
      <c r="D388" s="20">
        <f t="shared" si="205"/>
        <v>0</v>
      </c>
      <c r="E388" s="20">
        <f t="shared" si="205"/>
        <v>0</v>
      </c>
      <c r="F388" s="20">
        <f t="shared" si="205"/>
        <v>0</v>
      </c>
      <c r="G388" s="20">
        <f t="shared" si="205"/>
        <v>0</v>
      </c>
      <c r="H388" s="20">
        <f t="shared" si="205"/>
        <v>0</v>
      </c>
      <c r="I388" s="20">
        <f t="shared" si="205"/>
        <v>0</v>
      </c>
      <c r="J388" s="20">
        <f t="shared" si="205"/>
        <v>0</v>
      </c>
      <c r="K388" s="20">
        <f t="shared" si="205"/>
        <v>0</v>
      </c>
      <c r="L388" s="20">
        <f t="shared" si="205"/>
        <v>0</v>
      </c>
      <c r="M388" s="20">
        <f t="shared" si="205"/>
        <v>0</v>
      </c>
      <c r="N388" s="52"/>
    </row>
    <row r="389" spans="1:14" ht="15">
      <c r="A389" s="19" t="s">
        <v>22</v>
      </c>
      <c r="B389" s="20">
        <f aca="true" t="shared" si="206" ref="B389:M389">B396+B402+B408+B414+B420+B426</f>
        <v>0</v>
      </c>
      <c r="C389" s="20">
        <f t="shared" si="206"/>
        <v>20791</v>
      </c>
      <c r="D389" s="20">
        <f t="shared" si="206"/>
        <v>20791</v>
      </c>
      <c r="E389" s="20">
        <f t="shared" si="206"/>
        <v>20791</v>
      </c>
      <c r="F389" s="20">
        <f t="shared" si="206"/>
        <v>20791</v>
      </c>
      <c r="G389" s="20">
        <f t="shared" si="206"/>
        <v>20791</v>
      </c>
      <c r="H389" s="20">
        <f t="shared" si="206"/>
        <v>20791</v>
      </c>
      <c r="I389" s="20">
        <f t="shared" si="206"/>
        <v>20791</v>
      </c>
      <c r="J389" s="20">
        <f t="shared" si="206"/>
        <v>20791</v>
      </c>
      <c r="K389" s="20">
        <f t="shared" si="206"/>
        <v>20791</v>
      </c>
      <c r="L389" s="20">
        <f t="shared" si="206"/>
        <v>20791</v>
      </c>
      <c r="M389" s="20">
        <f t="shared" si="206"/>
        <v>20791</v>
      </c>
      <c r="N389" s="52"/>
    </row>
    <row r="390" spans="1:14" ht="15">
      <c r="A390" s="19" t="s">
        <v>23</v>
      </c>
      <c r="B390" s="20">
        <f aca="true" t="shared" si="207" ref="B390:M390">B397+B403+B409+B415+B421+B427</f>
        <v>0</v>
      </c>
      <c r="C390" s="20">
        <f t="shared" si="207"/>
        <v>12937</v>
      </c>
      <c r="D390" s="20">
        <f t="shared" si="207"/>
        <v>10700</v>
      </c>
      <c r="E390" s="20">
        <f t="shared" si="207"/>
        <v>10700</v>
      </c>
      <c r="F390" s="20">
        <f t="shared" si="207"/>
        <v>10700</v>
      </c>
      <c r="G390" s="20">
        <f t="shared" si="207"/>
        <v>10700</v>
      </c>
      <c r="H390" s="20">
        <f t="shared" si="207"/>
        <v>10700</v>
      </c>
      <c r="I390" s="20">
        <f t="shared" si="207"/>
        <v>10700</v>
      </c>
      <c r="J390" s="20">
        <f t="shared" si="207"/>
        <v>10700</v>
      </c>
      <c r="K390" s="20">
        <f t="shared" si="207"/>
        <v>10700</v>
      </c>
      <c r="L390" s="20">
        <f t="shared" si="207"/>
        <v>10700</v>
      </c>
      <c r="M390" s="20">
        <f t="shared" si="207"/>
        <v>10700</v>
      </c>
      <c r="N390" s="52"/>
    </row>
    <row r="391" spans="1:14" ht="12.75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52"/>
    </row>
    <row r="392" spans="1:14" ht="15">
      <c r="A392" s="23" t="s">
        <v>26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52"/>
    </row>
    <row r="393" spans="1:14" ht="15">
      <c r="A393" s="25" t="s">
        <v>27</v>
      </c>
      <c r="B393" s="9">
        <f aca="true" t="shared" si="208" ref="B393:M393">SUM(B394:B397)</f>
        <v>0</v>
      </c>
      <c r="C393" s="9">
        <f t="shared" si="208"/>
        <v>1033300.3</v>
      </c>
      <c r="D393" s="9">
        <f t="shared" si="208"/>
        <v>1084638.4</v>
      </c>
      <c r="E393" s="9">
        <f t="shared" si="208"/>
        <v>1097539.4</v>
      </c>
      <c r="F393" s="9">
        <f t="shared" si="208"/>
        <v>1109614.4</v>
      </c>
      <c r="G393" s="9">
        <f t="shared" si="208"/>
        <v>1134614.4</v>
      </c>
      <c r="H393" s="9">
        <f t="shared" si="208"/>
        <v>1159614.4</v>
      </c>
      <c r="I393" s="9">
        <f t="shared" si="208"/>
        <v>1184614.4</v>
      </c>
      <c r="J393" s="9">
        <f t="shared" si="208"/>
        <v>1209614.4</v>
      </c>
      <c r="K393" s="9">
        <f t="shared" si="208"/>
        <v>1234614.4</v>
      </c>
      <c r="L393" s="9">
        <f t="shared" si="208"/>
        <v>1259614.4</v>
      </c>
      <c r="M393" s="9">
        <f t="shared" si="208"/>
        <v>1284614.4</v>
      </c>
      <c r="N393" s="52"/>
    </row>
    <row r="394" spans="1:14" ht="15">
      <c r="A394" s="26" t="s">
        <v>19</v>
      </c>
      <c r="B394" s="43">
        <f aca="true" t="shared" si="209" ref="B394:M394">+B28+B103</f>
        <v>0</v>
      </c>
      <c r="C394" s="43">
        <f t="shared" si="209"/>
        <v>999572.3</v>
      </c>
      <c r="D394" s="43">
        <f t="shared" si="209"/>
        <v>1053147.4</v>
      </c>
      <c r="E394" s="43">
        <f t="shared" si="209"/>
        <v>1066048.4</v>
      </c>
      <c r="F394" s="43">
        <f t="shared" si="209"/>
        <v>1078123.4</v>
      </c>
      <c r="G394" s="43">
        <f t="shared" si="209"/>
        <v>1103123.4</v>
      </c>
      <c r="H394" s="43">
        <f t="shared" si="209"/>
        <v>1128123.4</v>
      </c>
      <c r="I394" s="43">
        <f t="shared" si="209"/>
        <v>1153123.4</v>
      </c>
      <c r="J394" s="43">
        <f t="shared" si="209"/>
        <v>1178123.4</v>
      </c>
      <c r="K394" s="43">
        <f t="shared" si="209"/>
        <v>1203123.4</v>
      </c>
      <c r="L394" s="43">
        <f t="shared" si="209"/>
        <v>1228123.4</v>
      </c>
      <c r="M394" s="43">
        <f t="shared" si="209"/>
        <v>1253123.4</v>
      </c>
      <c r="N394" s="52"/>
    </row>
    <row r="395" spans="1:14" ht="15">
      <c r="A395" s="26" t="s">
        <v>21</v>
      </c>
      <c r="B395" s="43">
        <f aca="true" t="shared" si="210" ref="B395:M395">+B29+B104</f>
        <v>0</v>
      </c>
      <c r="C395" s="43">
        <f t="shared" si="210"/>
        <v>0</v>
      </c>
      <c r="D395" s="43">
        <f t="shared" si="210"/>
        <v>0</v>
      </c>
      <c r="E395" s="43">
        <f t="shared" si="210"/>
        <v>0</v>
      </c>
      <c r="F395" s="43">
        <f t="shared" si="210"/>
        <v>0</v>
      </c>
      <c r="G395" s="43">
        <f t="shared" si="210"/>
        <v>0</v>
      </c>
      <c r="H395" s="43">
        <f t="shared" si="210"/>
        <v>0</v>
      </c>
      <c r="I395" s="43">
        <f t="shared" si="210"/>
        <v>0</v>
      </c>
      <c r="J395" s="43">
        <f t="shared" si="210"/>
        <v>0</v>
      </c>
      <c r="K395" s="43">
        <f t="shared" si="210"/>
        <v>0</v>
      </c>
      <c r="L395" s="43">
        <f t="shared" si="210"/>
        <v>0</v>
      </c>
      <c r="M395" s="43">
        <f t="shared" si="210"/>
        <v>0</v>
      </c>
      <c r="N395" s="52"/>
    </row>
    <row r="396" spans="1:14" ht="15">
      <c r="A396" s="26" t="s">
        <v>22</v>
      </c>
      <c r="B396" s="43">
        <f aca="true" t="shared" si="211" ref="B396:M396">+B30+B105</f>
        <v>0</v>
      </c>
      <c r="C396" s="43">
        <f t="shared" si="211"/>
        <v>20791</v>
      </c>
      <c r="D396" s="43">
        <f t="shared" si="211"/>
        <v>20791</v>
      </c>
      <c r="E396" s="43">
        <f t="shared" si="211"/>
        <v>20791</v>
      </c>
      <c r="F396" s="43">
        <f t="shared" si="211"/>
        <v>20791</v>
      </c>
      <c r="G396" s="43">
        <f t="shared" si="211"/>
        <v>20791</v>
      </c>
      <c r="H396" s="43">
        <f t="shared" si="211"/>
        <v>20791</v>
      </c>
      <c r="I396" s="43">
        <f t="shared" si="211"/>
        <v>20791</v>
      </c>
      <c r="J396" s="43">
        <f t="shared" si="211"/>
        <v>20791</v>
      </c>
      <c r="K396" s="43">
        <f t="shared" si="211"/>
        <v>20791</v>
      </c>
      <c r="L396" s="43">
        <f t="shared" si="211"/>
        <v>20791</v>
      </c>
      <c r="M396" s="43">
        <f t="shared" si="211"/>
        <v>20791</v>
      </c>
      <c r="N396" s="52"/>
    </row>
    <row r="397" spans="1:14" ht="15">
      <c r="A397" s="26" t="s">
        <v>23</v>
      </c>
      <c r="B397" s="43">
        <f aca="true" t="shared" si="212" ref="B397:M397">+B31+B106</f>
        <v>0</v>
      </c>
      <c r="C397" s="43">
        <f t="shared" si="212"/>
        <v>12937</v>
      </c>
      <c r="D397" s="43">
        <f t="shared" si="212"/>
        <v>10700</v>
      </c>
      <c r="E397" s="43">
        <f t="shared" si="212"/>
        <v>10700</v>
      </c>
      <c r="F397" s="43">
        <f t="shared" si="212"/>
        <v>10700</v>
      </c>
      <c r="G397" s="43">
        <f t="shared" si="212"/>
        <v>10700</v>
      </c>
      <c r="H397" s="43">
        <f t="shared" si="212"/>
        <v>10700</v>
      </c>
      <c r="I397" s="43">
        <f t="shared" si="212"/>
        <v>10700</v>
      </c>
      <c r="J397" s="43">
        <f t="shared" si="212"/>
        <v>10700</v>
      </c>
      <c r="K397" s="43">
        <f t="shared" si="212"/>
        <v>10700</v>
      </c>
      <c r="L397" s="43">
        <f t="shared" si="212"/>
        <v>10700</v>
      </c>
      <c r="M397" s="43">
        <f t="shared" si="212"/>
        <v>10700</v>
      </c>
      <c r="N397" s="52"/>
    </row>
    <row r="398" spans="1:14" ht="15">
      <c r="A398" s="2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52"/>
    </row>
    <row r="399" spans="1:14" ht="15">
      <c r="A399" s="25" t="s">
        <v>28</v>
      </c>
      <c r="B399" s="9">
        <f aca="true" t="shared" si="213" ref="B399:M399">SUM(B400:B403)</f>
        <v>0</v>
      </c>
      <c r="C399" s="9">
        <f t="shared" si="213"/>
        <v>61149.7</v>
      </c>
      <c r="D399" s="9">
        <f t="shared" si="213"/>
        <v>63839.2</v>
      </c>
      <c r="E399" s="9">
        <f t="shared" si="213"/>
        <v>65594.77799999999</v>
      </c>
      <c r="F399" s="9">
        <f t="shared" si="213"/>
        <v>67398.657</v>
      </c>
      <c r="G399" s="9">
        <f t="shared" si="213"/>
        <v>69252.16399999999</v>
      </c>
      <c r="H399" s="9">
        <f t="shared" si="213"/>
        <v>71156.635</v>
      </c>
      <c r="I399" s="9">
        <f t="shared" si="213"/>
        <v>73113.406</v>
      </c>
      <c r="J399" s="9">
        <f t="shared" si="213"/>
        <v>75124.018</v>
      </c>
      <c r="K399" s="9">
        <f t="shared" si="213"/>
        <v>77189.91</v>
      </c>
      <c r="L399" s="9">
        <f t="shared" si="213"/>
        <v>79312.62199999999</v>
      </c>
      <c r="M399" s="9">
        <f t="shared" si="213"/>
        <v>81493.69600000001</v>
      </c>
      <c r="N399" s="52"/>
    </row>
    <row r="400" spans="1:14" ht="15">
      <c r="A400" s="26" t="s">
        <v>19</v>
      </c>
      <c r="B400" s="43">
        <f aca="true" t="shared" si="214" ref="B400:M400">+B34+B109</f>
        <v>0</v>
      </c>
      <c r="C400" s="43">
        <f t="shared" si="214"/>
        <v>61149.7</v>
      </c>
      <c r="D400" s="43">
        <f t="shared" si="214"/>
        <v>63839.2</v>
      </c>
      <c r="E400" s="43">
        <f t="shared" si="214"/>
        <v>65594.77799999999</v>
      </c>
      <c r="F400" s="43">
        <f t="shared" si="214"/>
        <v>67398.657</v>
      </c>
      <c r="G400" s="43">
        <f t="shared" si="214"/>
        <v>69252.16399999999</v>
      </c>
      <c r="H400" s="43">
        <f t="shared" si="214"/>
        <v>71156.635</v>
      </c>
      <c r="I400" s="43">
        <f t="shared" si="214"/>
        <v>73113.406</v>
      </c>
      <c r="J400" s="43">
        <f t="shared" si="214"/>
        <v>75124.018</v>
      </c>
      <c r="K400" s="43">
        <f t="shared" si="214"/>
        <v>77189.91</v>
      </c>
      <c r="L400" s="43">
        <f t="shared" si="214"/>
        <v>79312.62199999999</v>
      </c>
      <c r="M400" s="43">
        <f t="shared" si="214"/>
        <v>81493.69600000001</v>
      </c>
      <c r="N400" s="52"/>
    </row>
    <row r="401" spans="1:14" ht="15">
      <c r="A401" s="26" t="s">
        <v>21</v>
      </c>
      <c r="B401" s="43">
        <f aca="true" t="shared" si="215" ref="B401:M401">+B35+B110</f>
        <v>0</v>
      </c>
      <c r="C401" s="43">
        <f t="shared" si="215"/>
        <v>0</v>
      </c>
      <c r="D401" s="43">
        <f t="shared" si="215"/>
        <v>0</v>
      </c>
      <c r="E401" s="43">
        <f t="shared" si="215"/>
        <v>0</v>
      </c>
      <c r="F401" s="43">
        <f t="shared" si="215"/>
        <v>0</v>
      </c>
      <c r="G401" s="43">
        <f t="shared" si="215"/>
        <v>0</v>
      </c>
      <c r="H401" s="43">
        <f t="shared" si="215"/>
        <v>0</v>
      </c>
      <c r="I401" s="43">
        <f t="shared" si="215"/>
        <v>0</v>
      </c>
      <c r="J401" s="43">
        <f t="shared" si="215"/>
        <v>0</v>
      </c>
      <c r="K401" s="43">
        <f t="shared" si="215"/>
        <v>0</v>
      </c>
      <c r="L401" s="43">
        <f t="shared" si="215"/>
        <v>0</v>
      </c>
      <c r="M401" s="43">
        <f t="shared" si="215"/>
        <v>0</v>
      </c>
      <c r="N401" s="52"/>
    </row>
    <row r="402" spans="1:14" ht="15">
      <c r="A402" s="26" t="s">
        <v>22</v>
      </c>
      <c r="B402" s="43">
        <f aca="true" t="shared" si="216" ref="B402:M402">+B36+B111</f>
        <v>0</v>
      </c>
      <c r="C402" s="43">
        <f t="shared" si="216"/>
        <v>0</v>
      </c>
      <c r="D402" s="43">
        <f t="shared" si="216"/>
        <v>0</v>
      </c>
      <c r="E402" s="43">
        <f t="shared" si="216"/>
        <v>0</v>
      </c>
      <c r="F402" s="43">
        <f t="shared" si="216"/>
        <v>0</v>
      </c>
      <c r="G402" s="43">
        <f t="shared" si="216"/>
        <v>0</v>
      </c>
      <c r="H402" s="43">
        <f t="shared" si="216"/>
        <v>0</v>
      </c>
      <c r="I402" s="43">
        <f t="shared" si="216"/>
        <v>0</v>
      </c>
      <c r="J402" s="43">
        <f t="shared" si="216"/>
        <v>0</v>
      </c>
      <c r="K402" s="43">
        <f t="shared" si="216"/>
        <v>0</v>
      </c>
      <c r="L402" s="43">
        <f t="shared" si="216"/>
        <v>0</v>
      </c>
      <c r="M402" s="43">
        <f t="shared" si="216"/>
        <v>0</v>
      </c>
      <c r="N402" s="52"/>
    </row>
    <row r="403" spans="1:15" ht="15">
      <c r="A403" s="26" t="s">
        <v>23</v>
      </c>
      <c r="B403" s="43">
        <f aca="true" t="shared" si="217" ref="B403:M403">+B37+B112</f>
        <v>0</v>
      </c>
      <c r="C403" s="43">
        <f t="shared" si="217"/>
        <v>0</v>
      </c>
      <c r="D403" s="43">
        <f t="shared" si="217"/>
        <v>0</v>
      </c>
      <c r="E403" s="43">
        <f t="shared" si="217"/>
        <v>0</v>
      </c>
      <c r="F403" s="43">
        <f t="shared" si="217"/>
        <v>0</v>
      </c>
      <c r="G403" s="43">
        <f t="shared" si="217"/>
        <v>0</v>
      </c>
      <c r="H403" s="43">
        <f t="shared" si="217"/>
        <v>0</v>
      </c>
      <c r="I403" s="43">
        <f t="shared" si="217"/>
        <v>0</v>
      </c>
      <c r="J403" s="43">
        <f t="shared" si="217"/>
        <v>0</v>
      </c>
      <c r="K403" s="43">
        <f t="shared" si="217"/>
        <v>0</v>
      </c>
      <c r="L403" s="43">
        <f t="shared" si="217"/>
        <v>0</v>
      </c>
      <c r="M403" s="43">
        <f t="shared" si="217"/>
        <v>0</v>
      </c>
      <c r="O403" s="29"/>
    </row>
    <row r="404" spans="1:15" ht="15">
      <c r="A404" s="26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O404" s="29"/>
    </row>
    <row r="405" spans="1:15" ht="15">
      <c r="A405" s="25" t="s">
        <v>29</v>
      </c>
      <c r="B405" s="9">
        <f aca="true" t="shared" si="218" ref="B405:M405">SUM(B406:B409)</f>
        <v>0</v>
      </c>
      <c r="C405" s="9">
        <f t="shared" si="218"/>
        <v>1690.8</v>
      </c>
      <c r="D405" s="9">
        <f t="shared" si="218"/>
        <v>1690.8</v>
      </c>
      <c r="E405" s="9">
        <f t="shared" si="218"/>
        <v>1690.8</v>
      </c>
      <c r="F405" s="9">
        <f t="shared" si="218"/>
        <v>1690.8</v>
      </c>
      <c r="G405" s="9">
        <f t="shared" si="218"/>
        <v>1690.8</v>
      </c>
      <c r="H405" s="9">
        <f t="shared" si="218"/>
        <v>1690.8</v>
      </c>
      <c r="I405" s="9">
        <f t="shared" si="218"/>
        <v>1690.8</v>
      </c>
      <c r="J405" s="9">
        <f t="shared" si="218"/>
        <v>1690.8</v>
      </c>
      <c r="K405" s="9">
        <f t="shared" si="218"/>
        <v>1690.8</v>
      </c>
      <c r="L405" s="9">
        <f t="shared" si="218"/>
        <v>1690.8</v>
      </c>
      <c r="M405" s="9">
        <f t="shared" si="218"/>
        <v>1690.8</v>
      </c>
      <c r="O405" s="29"/>
    </row>
    <row r="406" spans="1:15" ht="15">
      <c r="A406" s="26" t="s">
        <v>19</v>
      </c>
      <c r="B406" s="43">
        <f aca="true" t="shared" si="219" ref="B406:M406">+B40+B115</f>
        <v>0</v>
      </c>
      <c r="C406" s="43">
        <f t="shared" si="219"/>
        <v>1690.8</v>
      </c>
      <c r="D406" s="43">
        <f t="shared" si="219"/>
        <v>1690.8</v>
      </c>
      <c r="E406" s="43">
        <f t="shared" si="219"/>
        <v>1690.8</v>
      </c>
      <c r="F406" s="43">
        <f t="shared" si="219"/>
        <v>1690.8</v>
      </c>
      <c r="G406" s="43">
        <f t="shared" si="219"/>
        <v>1690.8</v>
      </c>
      <c r="H406" s="43">
        <f t="shared" si="219"/>
        <v>1690.8</v>
      </c>
      <c r="I406" s="43">
        <f t="shared" si="219"/>
        <v>1690.8</v>
      </c>
      <c r="J406" s="43">
        <f t="shared" si="219"/>
        <v>1690.8</v>
      </c>
      <c r="K406" s="43">
        <f t="shared" si="219"/>
        <v>1690.8</v>
      </c>
      <c r="L406" s="43">
        <f t="shared" si="219"/>
        <v>1690.8</v>
      </c>
      <c r="M406" s="43">
        <f t="shared" si="219"/>
        <v>1690.8</v>
      </c>
      <c r="O406" s="29"/>
    </row>
    <row r="407" spans="1:15" ht="15">
      <c r="A407" s="26" t="s">
        <v>21</v>
      </c>
      <c r="B407" s="43">
        <f aca="true" t="shared" si="220" ref="B407:M407">+B41+B116</f>
        <v>0</v>
      </c>
      <c r="C407" s="43">
        <f t="shared" si="220"/>
        <v>0</v>
      </c>
      <c r="D407" s="43">
        <f t="shared" si="220"/>
        <v>0</v>
      </c>
      <c r="E407" s="43">
        <f t="shared" si="220"/>
        <v>0</v>
      </c>
      <c r="F407" s="43">
        <f t="shared" si="220"/>
        <v>0</v>
      </c>
      <c r="G407" s="43">
        <f t="shared" si="220"/>
        <v>0</v>
      </c>
      <c r="H407" s="43">
        <f t="shared" si="220"/>
        <v>0</v>
      </c>
      <c r="I407" s="43">
        <f t="shared" si="220"/>
        <v>0</v>
      </c>
      <c r="J407" s="43">
        <f t="shared" si="220"/>
        <v>0</v>
      </c>
      <c r="K407" s="43">
        <f t="shared" si="220"/>
        <v>0</v>
      </c>
      <c r="L407" s="43">
        <f t="shared" si="220"/>
        <v>0</v>
      </c>
      <c r="M407" s="43">
        <f t="shared" si="220"/>
        <v>0</v>
      </c>
      <c r="O407" s="29"/>
    </row>
    <row r="408" spans="1:15" ht="15">
      <c r="A408" s="26" t="s">
        <v>22</v>
      </c>
      <c r="B408" s="43">
        <f aca="true" t="shared" si="221" ref="B408:M408">+B42+B117</f>
        <v>0</v>
      </c>
      <c r="C408" s="43">
        <f t="shared" si="221"/>
        <v>0</v>
      </c>
      <c r="D408" s="43">
        <f t="shared" si="221"/>
        <v>0</v>
      </c>
      <c r="E408" s="43">
        <f t="shared" si="221"/>
        <v>0</v>
      </c>
      <c r="F408" s="43">
        <f t="shared" si="221"/>
        <v>0</v>
      </c>
      <c r="G408" s="43">
        <f t="shared" si="221"/>
        <v>0</v>
      </c>
      <c r="H408" s="43">
        <f t="shared" si="221"/>
        <v>0</v>
      </c>
      <c r="I408" s="43">
        <f t="shared" si="221"/>
        <v>0</v>
      </c>
      <c r="J408" s="43">
        <f t="shared" si="221"/>
        <v>0</v>
      </c>
      <c r="K408" s="43">
        <f t="shared" si="221"/>
        <v>0</v>
      </c>
      <c r="L408" s="43">
        <f t="shared" si="221"/>
        <v>0</v>
      </c>
      <c r="M408" s="43">
        <f t="shared" si="221"/>
        <v>0</v>
      </c>
      <c r="O408" s="29"/>
    </row>
    <row r="409" spans="1:15" ht="15">
      <c r="A409" s="26" t="s">
        <v>23</v>
      </c>
      <c r="B409" s="43">
        <f aca="true" t="shared" si="222" ref="B409:M409">+B43+B118</f>
        <v>0</v>
      </c>
      <c r="C409" s="43">
        <f t="shared" si="222"/>
        <v>0</v>
      </c>
      <c r="D409" s="43">
        <f t="shared" si="222"/>
        <v>0</v>
      </c>
      <c r="E409" s="43">
        <f t="shared" si="222"/>
        <v>0</v>
      </c>
      <c r="F409" s="43">
        <f t="shared" si="222"/>
        <v>0</v>
      </c>
      <c r="G409" s="43">
        <f t="shared" si="222"/>
        <v>0</v>
      </c>
      <c r="H409" s="43">
        <f t="shared" si="222"/>
        <v>0</v>
      </c>
      <c r="I409" s="43">
        <f t="shared" si="222"/>
        <v>0</v>
      </c>
      <c r="J409" s="43">
        <f t="shared" si="222"/>
        <v>0</v>
      </c>
      <c r="K409" s="43">
        <f t="shared" si="222"/>
        <v>0</v>
      </c>
      <c r="L409" s="43">
        <f t="shared" si="222"/>
        <v>0</v>
      </c>
      <c r="M409" s="43">
        <f t="shared" si="222"/>
        <v>0</v>
      </c>
      <c r="O409" s="29"/>
    </row>
    <row r="410" spans="1:15" ht="15">
      <c r="A410" s="26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O410" s="29"/>
    </row>
    <row r="411" spans="1:15" ht="15">
      <c r="A411" s="25" t="s">
        <v>30</v>
      </c>
      <c r="B411" s="9">
        <f aca="true" t="shared" si="223" ref="B411:M411">SUM(B412:B415)</f>
        <v>0</v>
      </c>
      <c r="C411" s="9">
        <f t="shared" si="223"/>
        <v>1100</v>
      </c>
      <c r="D411" s="9">
        <f t="shared" si="223"/>
        <v>1100</v>
      </c>
      <c r="E411" s="9">
        <f t="shared" si="223"/>
        <v>1100</v>
      </c>
      <c r="F411" s="9">
        <f t="shared" si="223"/>
        <v>1100</v>
      </c>
      <c r="G411" s="9">
        <f t="shared" si="223"/>
        <v>1100</v>
      </c>
      <c r="H411" s="9">
        <f t="shared" si="223"/>
        <v>1100</v>
      </c>
      <c r="I411" s="9">
        <f t="shared" si="223"/>
        <v>1100</v>
      </c>
      <c r="J411" s="9">
        <f t="shared" si="223"/>
        <v>1100</v>
      </c>
      <c r="K411" s="9">
        <f t="shared" si="223"/>
        <v>1100</v>
      </c>
      <c r="L411" s="9">
        <f t="shared" si="223"/>
        <v>1100</v>
      </c>
      <c r="M411" s="9">
        <f t="shared" si="223"/>
        <v>1100</v>
      </c>
      <c r="O411" s="29"/>
    </row>
    <row r="412" spans="1:15" ht="15">
      <c r="A412" s="26" t="s">
        <v>19</v>
      </c>
      <c r="B412" s="43">
        <f aca="true" t="shared" si="224" ref="B412:M412">+B46+B121</f>
        <v>0</v>
      </c>
      <c r="C412" s="43">
        <f t="shared" si="224"/>
        <v>1100</v>
      </c>
      <c r="D412" s="43">
        <f t="shared" si="224"/>
        <v>1100</v>
      </c>
      <c r="E412" s="43">
        <f t="shared" si="224"/>
        <v>1100</v>
      </c>
      <c r="F412" s="43">
        <f t="shared" si="224"/>
        <v>1100</v>
      </c>
      <c r="G412" s="43">
        <f t="shared" si="224"/>
        <v>1100</v>
      </c>
      <c r="H412" s="43">
        <f t="shared" si="224"/>
        <v>1100</v>
      </c>
      <c r="I412" s="43">
        <f t="shared" si="224"/>
        <v>1100</v>
      </c>
      <c r="J412" s="43">
        <f t="shared" si="224"/>
        <v>1100</v>
      </c>
      <c r="K412" s="43">
        <f t="shared" si="224"/>
        <v>1100</v>
      </c>
      <c r="L412" s="43">
        <f t="shared" si="224"/>
        <v>1100</v>
      </c>
      <c r="M412" s="43">
        <f t="shared" si="224"/>
        <v>1100</v>
      </c>
      <c r="O412" s="29"/>
    </row>
    <row r="413" spans="1:15" ht="15">
      <c r="A413" s="26" t="s">
        <v>21</v>
      </c>
      <c r="B413" s="43">
        <f aca="true" t="shared" si="225" ref="B413:M413">+B47+B122</f>
        <v>0</v>
      </c>
      <c r="C413" s="43">
        <f t="shared" si="225"/>
        <v>0</v>
      </c>
      <c r="D413" s="43">
        <f t="shared" si="225"/>
        <v>0</v>
      </c>
      <c r="E413" s="43">
        <f t="shared" si="225"/>
        <v>0</v>
      </c>
      <c r="F413" s="43">
        <f t="shared" si="225"/>
        <v>0</v>
      </c>
      <c r="G413" s="43">
        <f t="shared" si="225"/>
        <v>0</v>
      </c>
      <c r="H413" s="43">
        <f t="shared" si="225"/>
        <v>0</v>
      </c>
      <c r="I413" s="43">
        <f t="shared" si="225"/>
        <v>0</v>
      </c>
      <c r="J413" s="43">
        <f t="shared" si="225"/>
        <v>0</v>
      </c>
      <c r="K413" s="43">
        <f t="shared" si="225"/>
        <v>0</v>
      </c>
      <c r="L413" s="43">
        <f t="shared" si="225"/>
        <v>0</v>
      </c>
      <c r="M413" s="43">
        <f t="shared" si="225"/>
        <v>0</v>
      </c>
      <c r="O413" s="29"/>
    </row>
    <row r="414" spans="1:15" ht="15">
      <c r="A414" s="26" t="s">
        <v>22</v>
      </c>
      <c r="B414" s="43">
        <f aca="true" t="shared" si="226" ref="B414:M414">+B48+B123</f>
        <v>0</v>
      </c>
      <c r="C414" s="43">
        <f t="shared" si="226"/>
        <v>0</v>
      </c>
      <c r="D414" s="43">
        <f t="shared" si="226"/>
        <v>0</v>
      </c>
      <c r="E414" s="43">
        <f t="shared" si="226"/>
        <v>0</v>
      </c>
      <c r="F414" s="43">
        <f t="shared" si="226"/>
        <v>0</v>
      </c>
      <c r="G414" s="43">
        <f t="shared" si="226"/>
        <v>0</v>
      </c>
      <c r="H414" s="43">
        <f t="shared" si="226"/>
        <v>0</v>
      </c>
      <c r="I414" s="43">
        <f t="shared" si="226"/>
        <v>0</v>
      </c>
      <c r="J414" s="43">
        <f t="shared" si="226"/>
        <v>0</v>
      </c>
      <c r="K414" s="43">
        <f t="shared" si="226"/>
        <v>0</v>
      </c>
      <c r="L414" s="43">
        <f t="shared" si="226"/>
        <v>0</v>
      </c>
      <c r="M414" s="43">
        <f t="shared" si="226"/>
        <v>0</v>
      </c>
      <c r="O414" s="29"/>
    </row>
    <row r="415" spans="1:15" ht="15">
      <c r="A415" s="26" t="s">
        <v>23</v>
      </c>
      <c r="B415" s="43">
        <f aca="true" t="shared" si="227" ref="B415:M415">+B49+B124</f>
        <v>0</v>
      </c>
      <c r="C415" s="43">
        <f t="shared" si="227"/>
        <v>0</v>
      </c>
      <c r="D415" s="43">
        <f t="shared" si="227"/>
        <v>0</v>
      </c>
      <c r="E415" s="43">
        <f t="shared" si="227"/>
        <v>0</v>
      </c>
      <c r="F415" s="43">
        <f t="shared" si="227"/>
        <v>0</v>
      </c>
      <c r="G415" s="43">
        <f t="shared" si="227"/>
        <v>0</v>
      </c>
      <c r="H415" s="43">
        <f t="shared" si="227"/>
        <v>0</v>
      </c>
      <c r="I415" s="43">
        <f t="shared" si="227"/>
        <v>0</v>
      </c>
      <c r="J415" s="43">
        <f t="shared" si="227"/>
        <v>0</v>
      </c>
      <c r="K415" s="43">
        <f t="shared" si="227"/>
        <v>0</v>
      </c>
      <c r="L415" s="43">
        <f t="shared" si="227"/>
        <v>0</v>
      </c>
      <c r="M415" s="43">
        <f t="shared" si="227"/>
        <v>0</v>
      </c>
      <c r="O415" s="29"/>
    </row>
    <row r="416" spans="1:15" ht="15">
      <c r="A416" s="26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O416" s="29"/>
    </row>
    <row r="417" spans="1:15" ht="15">
      <c r="A417" s="25" t="s">
        <v>31</v>
      </c>
      <c r="B417" s="9">
        <f aca="true" t="shared" si="228" ref="B417:M417">SUM(B418:B421)</f>
        <v>0</v>
      </c>
      <c r="C417" s="9">
        <f t="shared" si="228"/>
        <v>3127.5</v>
      </c>
      <c r="D417" s="9">
        <f t="shared" si="228"/>
        <v>3303</v>
      </c>
      <c r="E417" s="9">
        <f t="shared" si="228"/>
        <v>3303</v>
      </c>
      <c r="F417" s="9">
        <f t="shared" si="228"/>
        <v>3303</v>
      </c>
      <c r="G417" s="9">
        <f t="shared" si="228"/>
        <v>3303</v>
      </c>
      <c r="H417" s="9">
        <f t="shared" si="228"/>
        <v>3303</v>
      </c>
      <c r="I417" s="9">
        <f t="shared" si="228"/>
        <v>3303</v>
      </c>
      <c r="J417" s="9">
        <f t="shared" si="228"/>
        <v>3303</v>
      </c>
      <c r="K417" s="9">
        <f t="shared" si="228"/>
        <v>3303</v>
      </c>
      <c r="L417" s="9">
        <f t="shared" si="228"/>
        <v>3303</v>
      </c>
      <c r="M417" s="9">
        <f t="shared" si="228"/>
        <v>3303</v>
      </c>
      <c r="O417" s="29"/>
    </row>
    <row r="418" spans="1:15" ht="15">
      <c r="A418" s="26" t="s">
        <v>19</v>
      </c>
      <c r="B418" s="43">
        <f aca="true" t="shared" si="229" ref="B418:M418">+B52+B127</f>
        <v>0</v>
      </c>
      <c r="C418" s="43">
        <f t="shared" si="229"/>
        <v>3127.5</v>
      </c>
      <c r="D418" s="43">
        <f t="shared" si="229"/>
        <v>3303</v>
      </c>
      <c r="E418" s="43">
        <f t="shared" si="229"/>
        <v>3303</v>
      </c>
      <c r="F418" s="43">
        <f t="shared" si="229"/>
        <v>3303</v>
      </c>
      <c r="G418" s="43">
        <f t="shared" si="229"/>
        <v>3303</v>
      </c>
      <c r="H418" s="43">
        <f t="shared" si="229"/>
        <v>3303</v>
      </c>
      <c r="I418" s="43">
        <f t="shared" si="229"/>
        <v>3303</v>
      </c>
      <c r="J418" s="43">
        <f t="shared" si="229"/>
        <v>3303</v>
      </c>
      <c r="K418" s="43">
        <f t="shared" si="229"/>
        <v>3303</v>
      </c>
      <c r="L418" s="43">
        <f t="shared" si="229"/>
        <v>3303</v>
      </c>
      <c r="M418" s="43">
        <f t="shared" si="229"/>
        <v>3303</v>
      </c>
      <c r="O418" s="29"/>
    </row>
    <row r="419" spans="1:15" ht="15">
      <c r="A419" s="26" t="s">
        <v>21</v>
      </c>
      <c r="B419" s="43">
        <f aca="true" t="shared" si="230" ref="B419:M419">+B53+B128</f>
        <v>0</v>
      </c>
      <c r="C419" s="43">
        <f t="shared" si="230"/>
        <v>0</v>
      </c>
      <c r="D419" s="43">
        <f t="shared" si="230"/>
        <v>0</v>
      </c>
      <c r="E419" s="43">
        <f t="shared" si="230"/>
        <v>0</v>
      </c>
      <c r="F419" s="43">
        <f t="shared" si="230"/>
        <v>0</v>
      </c>
      <c r="G419" s="43">
        <f t="shared" si="230"/>
        <v>0</v>
      </c>
      <c r="H419" s="43">
        <f t="shared" si="230"/>
        <v>0</v>
      </c>
      <c r="I419" s="43">
        <f t="shared" si="230"/>
        <v>0</v>
      </c>
      <c r="J419" s="43">
        <f t="shared" si="230"/>
        <v>0</v>
      </c>
      <c r="K419" s="43">
        <f t="shared" si="230"/>
        <v>0</v>
      </c>
      <c r="L419" s="43">
        <f t="shared" si="230"/>
        <v>0</v>
      </c>
      <c r="M419" s="43">
        <f t="shared" si="230"/>
        <v>0</v>
      </c>
      <c r="O419" s="29"/>
    </row>
    <row r="420" spans="1:15" ht="15">
      <c r="A420" s="26" t="s">
        <v>22</v>
      </c>
      <c r="B420" s="43">
        <f aca="true" t="shared" si="231" ref="B420:M420">+B54+B129</f>
        <v>0</v>
      </c>
      <c r="C420" s="43">
        <f t="shared" si="231"/>
        <v>0</v>
      </c>
      <c r="D420" s="43">
        <f t="shared" si="231"/>
        <v>0</v>
      </c>
      <c r="E420" s="43">
        <f t="shared" si="231"/>
        <v>0</v>
      </c>
      <c r="F420" s="43">
        <f t="shared" si="231"/>
        <v>0</v>
      </c>
      <c r="G420" s="43">
        <f t="shared" si="231"/>
        <v>0</v>
      </c>
      <c r="H420" s="43">
        <f t="shared" si="231"/>
        <v>0</v>
      </c>
      <c r="I420" s="43">
        <f t="shared" si="231"/>
        <v>0</v>
      </c>
      <c r="J420" s="43">
        <f t="shared" si="231"/>
        <v>0</v>
      </c>
      <c r="K420" s="43">
        <f t="shared" si="231"/>
        <v>0</v>
      </c>
      <c r="L420" s="43">
        <f t="shared" si="231"/>
        <v>0</v>
      </c>
      <c r="M420" s="43">
        <f t="shared" si="231"/>
        <v>0</v>
      </c>
      <c r="O420" s="29"/>
    </row>
    <row r="421" spans="1:15" ht="15">
      <c r="A421" s="26" t="s">
        <v>23</v>
      </c>
      <c r="B421" s="43">
        <f aca="true" t="shared" si="232" ref="B421:M421">+B55+B130</f>
        <v>0</v>
      </c>
      <c r="C421" s="43">
        <f t="shared" si="232"/>
        <v>0</v>
      </c>
      <c r="D421" s="43">
        <f t="shared" si="232"/>
        <v>0</v>
      </c>
      <c r="E421" s="43">
        <f t="shared" si="232"/>
        <v>0</v>
      </c>
      <c r="F421" s="43">
        <f t="shared" si="232"/>
        <v>0</v>
      </c>
      <c r="G421" s="43">
        <f t="shared" si="232"/>
        <v>0</v>
      </c>
      <c r="H421" s="43">
        <f t="shared" si="232"/>
        <v>0</v>
      </c>
      <c r="I421" s="43">
        <f t="shared" si="232"/>
        <v>0</v>
      </c>
      <c r="J421" s="43">
        <f t="shared" si="232"/>
        <v>0</v>
      </c>
      <c r="K421" s="43">
        <f t="shared" si="232"/>
        <v>0</v>
      </c>
      <c r="L421" s="43">
        <f t="shared" si="232"/>
        <v>0</v>
      </c>
      <c r="M421" s="43">
        <f t="shared" si="232"/>
        <v>0</v>
      </c>
      <c r="O421" s="29"/>
    </row>
    <row r="422" spans="1:15" ht="15">
      <c r="A422" s="26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O422" s="29"/>
    </row>
    <row r="423" spans="1:15" ht="15">
      <c r="A423" s="25" t="s">
        <v>32</v>
      </c>
      <c r="B423" s="9">
        <f aca="true" t="shared" si="233" ref="B423:M423">SUM(B424:B427)</f>
        <v>0</v>
      </c>
      <c r="C423" s="9">
        <f t="shared" si="233"/>
        <v>6429.1</v>
      </c>
      <c r="D423" s="9">
        <f t="shared" si="233"/>
        <v>5826.8</v>
      </c>
      <c r="E423" s="9">
        <f t="shared" si="233"/>
        <v>6051.8</v>
      </c>
      <c r="F423" s="9">
        <f t="shared" si="233"/>
        <v>6301.8</v>
      </c>
      <c r="G423" s="9">
        <f t="shared" si="233"/>
        <v>6451.8</v>
      </c>
      <c r="H423" s="9">
        <f t="shared" si="233"/>
        <v>6601.8</v>
      </c>
      <c r="I423" s="9">
        <f t="shared" si="233"/>
        <v>6751.8</v>
      </c>
      <c r="J423" s="9">
        <f t="shared" si="233"/>
        <v>6901.8</v>
      </c>
      <c r="K423" s="9">
        <f t="shared" si="233"/>
        <v>7051.8</v>
      </c>
      <c r="L423" s="9">
        <f t="shared" si="233"/>
        <v>7201.8</v>
      </c>
      <c r="M423" s="9">
        <f t="shared" si="233"/>
        <v>7351.8</v>
      </c>
      <c r="O423" s="29"/>
    </row>
    <row r="424" spans="1:15" ht="15">
      <c r="A424" s="26" t="s">
        <v>19</v>
      </c>
      <c r="B424" s="43">
        <f aca="true" t="shared" si="234" ref="B424:M424">+B58+B133</f>
        <v>0</v>
      </c>
      <c r="C424" s="43">
        <f t="shared" si="234"/>
        <v>6429.1</v>
      </c>
      <c r="D424" s="43">
        <f t="shared" si="234"/>
        <v>5826.8</v>
      </c>
      <c r="E424" s="43">
        <f t="shared" si="234"/>
        <v>6051.8</v>
      </c>
      <c r="F424" s="43">
        <f t="shared" si="234"/>
        <v>6301.8</v>
      </c>
      <c r="G424" s="43">
        <f t="shared" si="234"/>
        <v>6451.8</v>
      </c>
      <c r="H424" s="43">
        <f t="shared" si="234"/>
        <v>6601.8</v>
      </c>
      <c r="I424" s="43">
        <f t="shared" si="234"/>
        <v>6751.8</v>
      </c>
      <c r="J424" s="43">
        <f t="shared" si="234"/>
        <v>6901.8</v>
      </c>
      <c r="K424" s="43">
        <f t="shared" si="234"/>
        <v>7051.8</v>
      </c>
      <c r="L424" s="43">
        <f t="shared" si="234"/>
        <v>7201.8</v>
      </c>
      <c r="M424" s="43">
        <f t="shared" si="234"/>
        <v>7351.8</v>
      </c>
      <c r="O424" s="29"/>
    </row>
    <row r="425" spans="1:15" ht="15">
      <c r="A425" s="26" t="s">
        <v>21</v>
      </c>
      <c r="B425" s="43">
        <f aca="true" t="shared" si="235" ref="B425:M425">+B59+B134</f>
        <v>0</v>
      </c>
      <c r="C425" s="43">
        <f t="shared" si="235"/>
        <v>0</v>
      </c>
      <c r="D425" s="43">
        <f t="shared" si="235"/>
        <v>0</v>
      </c>
      <c r="E425" s="43">
        <f t="shared" si="235"/>
        <v>0</v>
      </c>
      <c r="F425" s="43">
        <f t="shared" si="235"/>
        <v>0</v>
      </c>
      <c r="G425" s="43">
        <f t="shared" si="235"/>
        <v>0</v>
      </c>
      <c r="H425" s="43">
        <f t="shared" si="235"/>
        <v>0</v>
      </c>
      <c r="I425" s="43">
        <f t="shared" si="235"/>
        <v>0</v>
      </c>
      <c r="J425" s="43">
        <f t="shared" si="235"/>
        <v>0</v>
      </c>
      <c r="K425" s="43">
        <f t="shared" si="235"/>
        <v>0</v>
      </c>
      <c r="L425" s="43">
        <f t="shared" si="235"/>
        <v>0</v>
      </c>
      <c r="M425" s="43">
        <f t="shared" si="235"/>
        <v>0</v>
      </c>
      <c r="O425" s="29"/>
    </row>
    <row r="426" spans="1:15" ht="15">
      <c r="A426" s="26" t="s">
        <v>22</v>
      </c>
      <c r="B426" s="43">
        <f aca="true" t="shared" si="236" ref="B426:M426">+B60+B135</f>
        <v>0</v>
      </c>
      <c r="C426" s="43">
        <f t="shared" si="236"/>
        <v>0</v>
      </c>
      <c r="D426" s="43">
        <f t="shared" si="236"/>
        <v>0</v>
      </c>
      <c r="E426" s="43">
        <f t="shared" si="236"/>
        <v>0</v>
      </c>
      <c r="F426" s="43">
        <f t="shared" si="236"/>
        <v>0</v>
      </c>
      <c r="G426" s="43">
        <f t="shared" si="236"/>
        <v>0</v>
      </c>
      <c r="H426" s="43">
        <f t="shared" si="236"/>
        <v>0</v>
      </c>
      <c r="I426" s="43">
        <f t="shared" si="236"/>
        <v>0</v>
      </c>
      <c r="J426" s="43">
        <f t="shared" si="236"/>
        <v>0</v>
      </c>
      <c r="K426" s="43">
        <f t="shared" si="236"/>
        <v>0</v>
      </c>
      <c r="L426" s="43">
        <f t="shared" si="236"/>
        <v>0</v>
      </c>
      <c r="M426" s="43">
        <f t="shared" si="236"/>
        <v>0</v>
      </c>
      <c r="O426" s="29"/>
    </row>
    <row r="427" spans="1:15" ht="15">
      <c r="A427" s="26" t="s">
        <v>23</v>
      </c>
      <c r="B427" s="43">
        <f aca="true" t="shared" si="237" ref="B427:M427">+B61+B136</f>
        <v>0</v>
      </c>
      <c r="C427" s="43">
        <f t="shared" si="237"/>
        <v>0</v>
      </c>
      <c r="D427" s="43">
        <f t="shared" si="237"/>
        <v>0</v>
      </c>
      <c r="E427" s="43">
        <f t="shared" si="237"/>
        <v>0</v>
      </c>
      <c r="F427" s="43">
        <f t="shared" si="237"/>
        <v>0</v>
      </c>
      <c r="G427" s="43">
        <f t="shared" si="237"/>
        <v>0</v>
      </c>
      <c r="H427" s="43">
        <f t="shared" si="237"/>
        <v>0</v>
      </c>
      <c r="I427" s="43">
        <f t="shared" si="237"/>
        <v>0</v>
      </c>
      <c r="J427" s="43">
        <f t="shared" si="237"/>
        <v>0</v>
      </c>
      <c r="K427" s="43">
        <f t="shared" si="237"/>
        <v>0</v>
      </c>
      <c r="L427" s="43">
        <f t="shared" si="237"/>
        <v>0</v>
      </c>
      <c r="M427" s="43">
        <f t="shared" si="237"/>
        <v>0</v>
      </c>
      <c r="O427" s="29"/>
    </row>
    <row r="428" spans="1:15" ht="12.75">
      <c r="A428" s="32"/>
      <c r="O428" s="29"/>
    </row>
    <row r="429" spans="1:15" ht="15.75">
      <c r="A429" s="18" t="s">
        <v>33</v>
      </c>
      <c r="B429" s="9">
        <f aca="true" t="shared" si="238" ref="B429:M429">SUM(B430:B433)</f>
        <v>0</v>
      </c>
      <c r="C429" s="9">
        <f t="shared" si="238"/>
        <v>336295</v>
      </c>
      <c r="D429" s="9">
        <f t="shared" si="238"/>
        <v>323216.69999999995</v>
      </c>
      <c r="E429" s="9">
        <f t="shared" si="238"/>
        <v>263303.8</v>
      </c>
      <c r="F429" s="9">
        <f t="shared" si="238"/>
        <v>263763.2</v>
      </c>
      <c r="G429" s="9">
        <f t="shared" si="238"/>
        <v>264226.4</v>
      </c>
      <c r="H429" s="9">
        <f t="shared" si="238"/>
        <v>264693.4</v>
      </c>
      <c r="I429" s="9">
        <f t="shared" si="238"/>
        <v>265164.39999999997</v>
      </c>
      <c r="J429" s="9">
        <f t="shared" si="238"/>
        <v>265764.6</v>
      </c>
      <c r="K429" s="9">
        <f t="shared" si="238"/>
        <v>266369.1</v>
      </c>
      <c r="L429" s="9">
        <f t="shared" si="238"/>
        <v>266978.1</v>
      </c>
      <c r="M429" s="9">
        <f t="shared" si="238"/>
        <v>267591.60000000003</v>
      </c>
      <c r="O429" s="29"/>
    </row>
    <row r="430" spans="1:15" ht="15">
      <c r="A430" s="17" t="s">
        <v>19</v>
      </c>
      <c r="B430" s="20">
        <f aca="true" t="shared" si="239" ref="B430:M430">+B64+B139</f>
        <v>0</v>
      </c>
      <c r="C430" s="20">
        <f t="shared" si="239"/>
        <v>40512.1</v>
      </c>
      <c r="D430" s="20">
        <f t="shared" si="239"/>
        <v>41028.5</v>
      </c>
      <c r="E430" s="20">
        <f t="shared" si="239"/>
        <v>45613.1</v>
      </c>
      <c r="F430" s="20">
        <f t="shared" si="239"/>
        <v>46067.299999999996</v>
      </c>
      <c r="G430" s="20">
        <f t="shared" si="239"/>
        <v>46525.100000000006</v>
      </c>
      <c r="H430" s="20">
        <f t="shared" si="239"/>
        <v>46986.5</v>
      </c>
      <c r="I430" s="20">
        <f t="shared" si="239"/>
        <v>47451.7</v>
      </c>
      <c r="J430" s="20">
        <f t="shared" si="239"/>
        <v>48045.799999999996</v>
      </c>
      <c r="K430" s="20">
        <f t="shared" si="239"/>
        <v>48644</v>
      </c>
      <c r="L430" s="20">
        <f t="shared" si="239"/>
        <v>49246.4</v>
      </c>
      <c r="M430" s="20">
        <f t="shared" si="239"/>
        <v>49853.1</v>
      </c>
      <c r="O430" s="29"/>
    </row>
    <row r="431" spans="1:15" ht="15">
      <c r="A431" s="17" t="s">
        <v>21</v>
      </c>
      <c r="B431" s="20">
        <f aca="true" t="shared" si="240" ref="B431:M431">+B65+B140</f>
        <v>0</v>
      </c>
      <c r="C431" s="20">
        <f t="shared" si="240"/>
        <v>947.1</v>
      </c>
      <c r="D431" s="20">
        <f t="shared" si="240"/>
        <v>947.1</v>
      </c>
      <c r="E431" s="20">
        <f t="shared" si="240"/>
        <v>947.1</v>
      </c>
      <c r="F431" s="20">
        <f t="shared" si="240"/>
        <v>947.1</v>
      </c>
      <c r="G431" s="20">
        <f t="shared" si="240"/>
        <v>947.1</v>
      </c>
      <c r="H431" s="20">
        <f t="shared" si="240"/>
        <v>947.1</v>
      </c>
      <c r="I431" s="20">
        <f t="shared" si="240"/>
        <v>947.1</v>
      </c>
      <c r="J431" s="20">
        <f t="shared" si="240"/>
        <v>947.1</v>
      </c>
      <c r="K431" s="20">
        <f t="shared" si="240"/>
        <v>947.1</v>
      </c>
      <c r="L431" s="20">
        <f t="shared" si="240"/>
        <v>947.1</v>
      </c>
      <c r="M431" s="20">
        <f t="shared" si="240"/>
        <v>947.1</v>
      </c>
      <c r="O431" s="29"/>
    </row>
    <row r="432" spans="1:15" ht="15">
      <c r="A432" s="17" t="s">
        <v>22</v>
      </c>
      <c r="B432" s="20">
        <f aca="true" t="shared" si="241" ref="B432:M432">+B66+B141</f>
        <v>0</v>
      </c>
      <c r="C432" s="20">
        <f t="shared" si="241"/>
        <v>272582.6</v>
      </c>
      <c r="D432" s="20">
        <f t="shared" si="241"/>
        <v>258589.3</v>
      </c>
      <c r="E432" s="20">
        <f t="shared" si="241"/>
        <v>194237.5</v>
      </c>
      <c r="F432" s="20">
        <f t="shared" si="241"/>
        <v>194237.5</v>
      </c>
      <c r="G432" s="20">
        <f t="shared" si="241"/>
        <v>194237.5</v>
      </c>
      <c r="H432" s="20">
        <f t="shared" si="241"/>
        <v>194237.5</v>
      </c>
      <c r="I432" s="20">
        <f t="shared" si="241"/>
        <v>194237.5</v>
      </c>
      <c r="J432" s="20">
        <f t="shared" si="241"/>
        <v>194237.5</v>
      </c>
      <c r="K432" s="20">
        <f t="shared" si="241"/>
        <v>194237.5</v>
      </c>
      <c r="L432" s="20">
        <f t="shared" si="241"/>
        <v>194237.5</v>
      </c>
      <c r="M432" s="20">
        <f t="shared" si="241"/>
        <v>194237.5</v>
      </c>
      <c r="O432" s="29"/>
    </row>
    <row r="433" spans="1:15" ht="15">
      <c r="A433" s="17" t="s">
        <v>23</v>
      </c>
      <c r="B433" s="20">
        <f aca="true" t="shared" si="242" ref="B433:M433">+B67+B142</f>
        <v>0</v>
      </c>
      <c r="C433" s="20">
        <f t="shared" si="242"/>
        <v>22253.2</v>
      </c>
      <c r="D433" s="20">
        <f t="shared" si="242"/>
        <v>22651.8</v>
      </c>
      <c r="E433" s="20">
        <f t="shared" si="242"/>
        <v>22506.1</v>
      </c>
      <c r="F433" s="20">
        <f t="shared" si="242"/>
        <v>22511.3</v>
      </c>
      <c r="G433" s="20">
        <f t="shared" si="242"/>
        <v>22516.7</v>
      </c>
      <c r="H433" s="20">
        <f t="shared" si="242"/>
        <v>22522.3</v>
      </c>
      <c r="I433" s="20">
        <f t="shared" si="242"/>
        <v>22528.1</v>
      </c>
      <c r="J433" s="20">
        <f t="shared" si="242"/>
        <v>22534.199999999997</v>
      </c>
      <c r="K433" s="20">
        <f t="shared" si="242"/>
        <v>22540.5</v>
      </c>
      <c r="L433" s="20">
        <f t="shared" si="242"/>
        <v>22547.1</v>
      </c>
      <c r="M433" s="20">
        <f t="shared" si="242"/>
        <v>22553.899999999998</v>
      </c>
      <c r="O433" s="29"/>
    </row>
    <row r="434" spans="1:15" ht="15">
      <c r="A434" s="34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O434" s="29"/>
    </row>
    <row r="435" spans="1:15" ht="15.75">
      <c r="A435" s="14" t="s">
        <v>34</v>
      </c>
      <c r="B435" s="9">
        <f aca="true" t="shared" si="243" ref="B435:M435">SUM(B436:B439)</f>
        <v>0</v>
      </c>
      <c r="C435" s="9">
        <f t="shared" si="243"/>
        <v>43443.5</v>
      </c>
      <c r="D435" s="9">
        <f t="shared" si="243"/>
        <v>26470.7</v>
      </c>
      <c r="E435" s="9">
        <f t="shared" si="243"/>
        <v>155000</v>
      </c>
      <c r="F435" s="9">
        <f t="shared" si="243"/>
        <v>155000</v>
      </c>
      <c r="G435" s="9">
        <f t="shared" si="243"/>
        <v>155000</v>
      </c>
      <c r="H435" s="9">
        <f t="shared" si="243"/>
        <v>155000</v>
      </c>
      <c r="I435" s="9">
        <f t="shared" si="243"/>
        <v>155000</v>
      </c>
      <c r="J435" s="9">
        <f t="shared" si="243"/>
        <v>155000</v>
      </c>
      <c r="K435" s="9">
        <f t="shared" si="243"/>
        <v>155000</v>
      </c>
      <c r="L435" s="9">
        <f t="shared" si="243"/>
        <v>155000</v>
      </c>
      <c r="M435" s="9">
        <f t="shared" si="243"/>
        <v>155000</v>
      </c>
      <c r="O435" s="29"/>
    </row>
    <row r="436" spans="1:26" ht="15">
      <c r="A436" s="35" t="s">
        <v>19</v>
      </c>
      <c r="B436" s="20">
        <f aca="true" t="shared" si="244" ref="B436:M436">+B70+B145</f>
        <v>0</v>
      </c>
      <c r="C436" s="20">
        <f t="shared" si="244"/>
        <v>43443.5</v>
      </c>
      <c r="D436" s="20">
        <f t="shared" si="244"/>
        <v>26470.7</v>
      </c>
      <c r="E436" s="20">
        <f t="shared" si="244"/>
        <v>155000</v>
      </c>
      <c r="F436" s="20">
        <f t="shared" si="244"/>
        <v>155000</v>
      </c>
      <c r="G436" s="20">
        <f t="shared" si="244"/>
        <v>155000</v>
      </c>
      <c r="H436" s="20">
        <f t="shared" si="244"/>
        <v>155000</v>
      </c>
      <c r="I436" s="20">
        <f t="shared" si="244"/>
        <v>155000</v>
      </c>
      <c r="J436" s="20">
        <f t="shared" si="244"/>
        <v>155000</v>
      </c>
      <c r="K436" s="20">
        <f t="shared" si="244"/>
        <v>155000</v>
      </c>
      <c r="L436" s="20">
        <f t="shared" si="244"/>
        <v>155000</v>
      </c>
      <c r="M436" s="20">
        <f t="shared" si="244"/>
        <v>155000</v>
      </c>
      <c r="O436" s="2" t="s">
        <v>20</v>
      </c>
      <c r="P436" s="11">
        <f aca="true" t="shared" si="245" ref="P436:Z436">+B436+B437</f>
        <v>0</v>
      </c>
      <c r="Q436" s="11">
        <f t="shared" si="245"/>
        <v>43443.5</v>
      </c>
      <c r="R436" s="11">
        <f t="shared" si="245"/>
        <v>26470.7</v>
      </c>
      <c r="S436" s="11">
        <f t="shared" si="245"/>
        <v>155000</v>
      </c>
      <c r="T436" s="11">
        <f t="shared" si="245"/>
        <v>155000</v>
      </c>
      <c r="U436" s="11">
        <f t="shared" si="245"/>
        <v>155000</v>
      </c>
      <c r="V436" s="11">
        <f t="shared" si="245"/>
        <v>155000</v>
      </c>
      <c r="W436" s="11">
        <f t="shared" si="245"/>
        <v>155000</v>
      </c>
      <c r="X436" s="11">
        <f t="shared" si="245"/>
        <v>155000</v>
      </c>
      <c r="Y436" s="11">
        <f t="shared" si="245"/>
        <v>155000</v>
      </c>
      <c r="Z436" s="11">
        <f t="shared" si="245"/>
        <v>155000</v>
      </c>
    </row>
    <row r="437" spans="1:13" ht="15">
      <c r="A437" s="35" t="s">
        <v>21</v>
      </c>
      <c r="B437" s="20">
        <f aca="true" t="shared" si="246" ref="B437:M437">+B71+B146</f>
        <v>0</v>
      </c>
      <c r="C437" s="20">
        <f t="shared" si="246"/>
        <v>0</v>
      </c>
      <c r="D437" s="20">
        <f t="shared" si="246"/>
        <v>0</v>
      </c>
      <c r="E437" s="20">
        <f t="shared" si="246"/>
        <v>0</v>
      </c>
      <c r="F437" s="20">
        <f t="shared" si="246"/>
        <v>0</v>
      </c>
      <c r="G437" s="20">
        <f t="shared" si="246"/>
        <v>0</v>
      </c>
      <c r="H437" s="20">
        <f t="shared" si="246"/>
        <v>0</v>
      </c>
      <c r="I437" s="20">
        <f t="shared" si="246"/>
        <v>0</v>
      </c>
      <c r="J437" s="20">
        <f t="shared" si="246"/>
        <v>0</v>
      </c>
      <c r="K437" s="20">
        <f t="shared" si="246"/>
        <v>0</v>
      </c>
      <c r="L437" s="20">
        <f t="shared" si="246"/>
        <v>0</v>
      </c>
      <c r="M437" s="20">
        <f t="shared" si="246"/>
        <v>0</v>
      </c>
    </row>
    <row r="438" spans="1:13" ht="15">
      <c r="A438" s="35" t="s">
        <v>22</v>
      </c>
      <c r="B438" s="20">
        <f aca="true" t="shared" si="247" ref="B438:M438">+B72+B147</f>
        <v>0</v>
      </c>
      <c r="C438" s="20">
        <f t="shared" si="247"/>
        <v>0</v>
      </c>
      <c r="D438" s="20">
        <f t="shared" si="247"/>
        <v>0</v>
      </c>
      <c r="E438" s="20">
        <f t="shared" si="247"/>
        <v>0</v>
      </c>
      <c r="F438" s="20">
        <f t="shared" si="247"/>
        <v>0</v>
      </c>
      <c r="G438" s="20">
        <f t="shared" si="247"/>
        <v>0</v>
      </c>
      <c r="H438" s="20">
        <f t="shared" si="247"/>
        <v>0</v>
      </c>
      <c r="I438" s="20">
        <f t="shared" si="247"/>
        <v>0</v>
      </c>
      <c r="J438" s="20">
        <f t="shared" si="247"/>
        <v>0</v>
      </c>
      <c r="K438" s="20">
        <f t="shared" si="247"/>
        <v>0</v>
      </c>
      <c r="L438" s="20">
        <f t="shared" si="247"/>
        <v>0</v>
      </c>
      <c r="M438" s="20">
        <f t="shared" si="247"/>
        <v>0</v>
      </c>
    </row>
    <row r="439" spans="1:13" ht="15">
      <c r="A439" s="35" t="s">
        <v>23</v>
      </c>
      <c r="B439" s="20">
        <f aca="true" t="shared" si="248" ref="B439:M439">+B73+B148</f>
        <v>0</v>
      </c>
      <c r="C439" s="20">
        <f t="shared" si="248"/>
        <v>0</v>
      </c>
      <c r="D439" s="20">
        <f t="shared" si="248"/>
        <v>0</v>
      </c>
      <c r="E439" s="20">
        <f t="shared" si="248"/>
        <v>0</v>
      </c>
      <c r="F439" s="20">
        <f t="shared" si="248"/>
        <v>0</v>
      </c>
      <c r="G439" s="20">
        <f t="shared" si="248"/>
        <v>0</v>
      </c>
      <c r="H439" s="20">
        <f t="shared" si="248"/>
        <v>0</v>
      </c>
      <c r="I439" s="20">
        <f t="shared" si="248"/>
        <v>0</v>
      </c>
      <c r="J439" s="20">
        <f t="shared" si="248"/>
        <v>0</v>
      </c>
      <c r="K439" s="20">
        <f t="shared" si="248"/>
        <v>0</v>
      </c>
      <c r="L439" s="20">
        <f t="shared" si="248"/>
        <v>0</v>
      </c>
      <c r="M439" s="20">
        <f t="shared" si="248"/>
        <v>0</v>
      </c>
    </row>
  </sheetData>
  <sheetProtection/>
  <mergeCells count="12">
    <mergeCell ref="A224:L224"/>
    <mergeCell ref="A76:N76"/>
    <mergeCell ref="A77:N77"/>
    <mergeCell ref="O77:U77"/>
    <mergeCell ref="A1:L1"/>
    <mergeCell ref="N374:N402"/>
    <mergeCell ref="N157:N185"/>
    <mergeCell ref="N230:N258"/>
    <mergeCell ref="N302:N330"/>
    <mergeCell ref="N8:N36"/>
    <mergeCell ref="N83:N111"/>
    <mergeCell ref="A151:L151"/>
  </mergeCells>
  <printOptions/>
  <pageMargins left="0.75" right="0.75" top="1.5" bottom="0.5" header="1" footer="0.25"/>
  <pageSetup fitToHeight="2" fitToWidth="1" horizontalDpi="600" verticalDpi="600" orientation="landscape" r:id="rId2"/>
  <headerFooter alignWithMargins="0">
    <oddHeader>&amp;L&amp;"Arial,Bold"&amp;20&amp;A</oddHeader>
    <oddFooter>&amp;LFY2010 10-year plan&amp;ROffice of Management and Budget</oddFooter>
  </headerFooter>
  <rowBreaks count="1" manualBreakCount="1">
    <brk id="5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JLBOUCHER</dc:creator>
  <cp:keywords/>
  <dc:description/>
  <cp:lastModifiedBy>ackim</cp:lastModifiedBy>
  <cp:lastPrinted>2010-01-25T18:02:17Z</cp:lastPrinted>
  <dcterms:created xsi:type="dcterms:W3CDTF">2009-08-17T19:06:52Z</dcterms:created>
  <dcterms:modified xsi:type="dcterms:W3CDTF">2010-01-25T18:02:35Z</dcterms:modified>
  <cp:category/>
  <cp:version/>
  <cp:contentType/>
  <cp:contentStatus/>
</cp:coreProperties>
</file>