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gov.local\omb1\JNU\OMB-Office\Annual Budget Folders\23Budget\Presentations\22.02.09 SFIN DM\"/>
    </mc:Choice>
  </mc:AlternateContent>
  <xr:revisionPtr revIDLastSave="0" documentId="13_ncr:1_{46AC3F7A-5ECB-4E15-BEF9-ED1D9E937A7A}" xr6:coauthVersionLast="47" xr6:coauthVersionMax="47" xr10:uidLastSave="{00000000-0000-0000-0000-000000000000}"/>
  <bookViews>
    <workbookView xWindow="25080" yWindow="0" windowWidth="25440" windowHeight="15390" tabRatio="805" firstSheet="1" activeTab="1" xr2:uid="{00000000-000D-0000-FFFF-FFFF00000000}"/>
  </bookViews>
  <sheets>
    <sheet name="Graphs" sheetId="27" state="hidden" r:id="rId1"/>
    <sheet name="Statewide Total" sheetId="17" r:id="rId2"/>
    <sheet name="05-DEED" sheetId="4" r:id="rId3"/>
    <sheet name="06-DHSS PH" sheetId="28" r:id="rId4"/>
    <sheet name="06-DHSS Non-PH" sheetId="29" r:id="rId5"/>
    <sheet name="07-DOLWD" sheetId="8" r:id="rId6"/>
    <sheet name="09-DMVA" sheetId="11" r:id="rId7"/>
    <sheet name="10-DNR" sheetId="12" r:id="rId8"/>
    <sheet name="11-DFG" sheetId="13" r:id="rId9"/>
    <sheet name="12-DPS" sheetId="14" r:id="rId10"/>
    <sheet name="18-DEC" sheetId="18" r:id="rId11"/>
    <sheet name="25-DOT&amp;PF" sheetId="36" r:id="rId12"/>
    <sheet name="25-DOT&amp;PF DFS PBF" sheetId="26" r:id="rId13"/>
    <sheet name="20-DOC" sheetId="15" r:id="rId14"/>
    <sheet name="41-COURTS" sheetId="2" r:id="rId15"/>
    <sheet name="UAA Main Campus" sheetId="30" r:id="rId16"/>
    <sheet name="UAA Community Campuses" sheetId="31" r:id="rId17"/>
    <sheet name="UAF Main Campus" sheetId="33" r:id="rId18"/>
    <sheet name="UAF Community Campuses" sheetId="34" r:id="rId19"/>
    <sheet name="UA System Office" sheetId="32" r:id="rId20"/>
    <sheet name="UAS Main &amp; Community Campuses" sheetId="35"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4" hidden="1">'06-DHSS Non-PH'!$A$4:$K$185</definedName>
    <definedName name="_xlnm._FilterDatabase" localSheetId="3" hidden="1">'06-DHSS PH'!$A$4:$K$132</definedName>
    <definedName name="_xlnm._FilterDatabase" localSheetId="19" hidden="1">'UA System Office'!#REF!</definedName>
    <definedName name="_xlnm._FilterDatabase" localSheetId="16" hidden="1">'UAA Community Campuses'!#REF!</definedName>
    <definedName name="_xlnm._FilterDatabase" localSheetId="15" hidden="1">'UAA Main Campus'!#REF!</definedName>
    <definedName name="_xlnm._FilterDatabase" localSheetId="18" hidden="1">'UAF Community Campuses'!#REF!</definedName>
    <definedName name="_xlnm._FilterDatabase" localSheetId="17" hidden="1">'UAF Main Campus'!#REF!</definedName>
    <definedName name="_xlnm._FilterDatabase" localSheetId="20" hidden="1">'UAS Main &amp; Community Campuses'!#REF!</definedName>
    <definedName name="Bldg_Inf">'[1]ALL INVEST Tables'!$H$23</definedName>
    <definedName name="Bldg_NCE">'[1]ALL INVEST Tables'!$C$66</definedName>
    <definedName name="Buckets">#REF!</definedName>
    <definedName name="Building_Number" localSheetId="19">#REF!</definedName>
    <definedName name="Building_Number" localSheetId="16">#REF!</definedName>
    <definedName name="Building_Number" localSheetId="15">#REF!</definedName>
    <definedName name="Building_Number" localSheetId="20">#REF!</definedName>
    <definedName name="Building_Number">#REF!</definedName>
    <definedName name="Crit2">[2]SUMMARY!$K$4:$L$5</definedName>
    <definedName name="Crit2006">'[2]OBJ Code'!$K$55:$K$56</definedName>
    <definedName name="Crit2010">'[2]OBJ Code'!$I$3:$I$4</definedName>
    <definedName name="Crit2110">'[2]OBJ Code'!$I$11:$I$12</definedName>
    <definedName name="Crit2130">'[2]OBJ Code'!$O$27:$O$28</definedName>
    <definedName name="Crit2210">'[2]OBJ Code'!$I$15:$I$16</definedName>
    <definedName name="Crit2451">'[2]OBJ Code'!$I$62:$I$63</definedName>
    <definedName name="Crit2452">'[2]OBJ Code'!$I$59:$I$60</definedName>
    <definedName name="Crit2501">'[2]OBJ Code'!$Q$19:$Q$20</definedName>
    <definedName name="Crit2502">'[2]OBJ Code'!$Q$3:$Q$4</definedName>
    <definedName name="Crit2503">'[2]OBJ Code'!$Q$7:$Q$8</definedName>
    <definedName name="Crit2504">'[2]OBJ Code'!$Q$11:$Q$12</definedName>
    <definedName name="Crit2507">'[2]OBJ Code'!$Q$15:$Q$16</definedName>
    <definedName name="Crit3">[2]SUMMARY!$K$8:$L$9</definedName>
    <definedName name="Crit3005">'[2]OBJ Code'!$O$23:$O$24</definedName>
    <definedName name="Crit3011">'[2]OBJ Code'!$K$59:$K$60</definedName>
    <definedName name="Crit3013">'[2]OBJ Code'!$O$35:$O$36</definedName>
    <definedName name="CRIT3062">'[2]OBJ Code'!$Q$23:$Q$24</definedName>
    <definedName name="Crit3112">'[2]OBJ Code'!$K$62:$K$63</definedName>
    <definedName name="Crit3117">'[2]OBJ Code'!$I$19:$I$20</definedName>
    <definedName name="Crit3118">'[2]OBJ Code'!$K$66:$K$67</definedName>
    <definedName name="Crit3221">'[2]OBJ Code'!$I$23:$I$24</definedName>
    <definedName name="Crit3222">'[2]OBJ Code'!$K$47:$K$48</definedName>
    <definedName name="Crit3331">'[2]OBJ Code'!$I$27:$I$28</definedName>
    <definedName name="Crit3333">'[2]OBJ Code'!$I$31:$I$32</definedName>
    <definedName name="Crit3441">'[2]OBJ Code'!$I$39:$I$40</definedName>
    <definedName name="Crit3442">'[2]OBJ Code'!$I$43:$I$44</definedName>
    <definedName name="Crit3443">'[2]OBJ Code'!$M$66:$M$67</definedName>
    <definedName name="Crit3444">'[2]OBJ Code'!$K$3:$K$4</definedName>
    <definedName name="Crit3446">'[2]OBJ Code'!$K$7:$K$8</definedName>
    <definedName name="crit3447">'[2]OBJ Code'!$I$66:$I$67</definedName>
    <definedName name="Crit3449">'[2]OBJ Code'!$O$19:$O$20</definedName>
    <definedName name="Crit3510">'[2]OBJ Code'!$K$11:$K$12</definedName>
    <definedName name="Crit3661">'[2]OBJ Code'!$K$15:$K$16</definedName>
    <definedName name="Crit3662">'[2]OBJ Code'!$O$47:$O$48</definedName>
    <definedName name="CRIT3771">'[2]OBJ Code'!$K$19:$K$20</definedName>
    <definedName name="Crit3772">'[2]OBJ Code'!$M$62:$M$63</definedName>
    <definedName name="CRIT3774">'[2]OBJ Code'!$K$23:$K$24</definedName>
    <definedName name="Crit3775">'[2]OBJ Code'!$O$43:$O$44</definedName>
    <definedName name="Crit3779">'[2]OBJ Code'!$O$66:$O$67</definedName>
    <definedName name="CRIT3799">'[2]OBJ Code'!$K$27:$K$28</definedName>
    <definedName name="Crit3886">'[2]OBJ Code'!$O$62:$O$63</definedName>
    <definedName name="Crit3991">'[2]OBJ Code'!$M$59:$M$60</definedName>
    <definedName name="Crit4">[2]SUMMARY!$K$13:$L$14</definedName>
    <definedName name="CRIT4010">'[2]OBJ Code'!$K$31:$K$32</definedName>
    <definedName name="CRIT4013">'[2]OBJ Code'!$K$35:$K$36</definedName>
    <definedName name="CRIT4014">'[2]OBJ Code'!$K$39:$K$40</definedName>
    <definedName name="Crit4077">'[2]OBJ Code'!$O$51:$O$52</definedName>
    <definedName name="CRIT4082">'[2]OBJ Code'!$K$43:$K$44</definedName>
    <definedName name="Crit4111">'[2]OBJ Code'!$M$55:$M$56</definedName>
    <definedName name="Crit4151">'[2]OBJ Code'!$K$51:$K$52</definedName>
    <definedName name="Crit4152">'[2]OBJ Code'!$M$51:$M$52</definedName>
    <definedName name="Crit4221">'[2]OBJ Code'!$M$3:$M$4</definedName>
    <definedName name="Crit4222">'[2]OBJ Code'!$I$70:$I$71</definedName>
    <definedName name="Crit4441">'[2]OBJ Code'!$M$7:$M$8</definedName>
    <definedName name="Crit4451">'[2]OBJ Code'!$M$11:$M$12</definedName>
    <definedName name="Crit5">[2]SUMMARY!$K$17:$L$18</definedName>
    <definedName name="Crit5010">'[2]OBJ Code'!$O$55:$O$56</definedName>
    <definedName name="Crit5113">'[2]OBJ Code'!$O$59:$O$60</definedName>
    <definedName name="Crit5117">'[2]OBJ Code'!$M$15:$M$16</definedName>
    <definedName name="Crit5221">'[2]OBJ Code'!$O$15:$O$16</definedName>
    <definedName name="Crit5334">'[2]OBJ Code'!$M$23:$M$24</definedName>
    <definedName name="Crit5335">'[2]OBJ Code'!$M$27:$M$28</definedName>
    <definedName name="Crit5336">'[2]OBJ Code'!$M$19:$M$20</definedName>
    <definedName name="Crit5442">'[2]OBJ Code'!$M$31:$M$32</definedName>
    <definedName name="Crit5443">'[2]OBJ Code'!$M$35:$M$36</definedName>
    <definedName name="Crit5444">'[2]OBJ Code'!$M$39:$M$40</definedName>
    <definedName name="Crit5445">'[2]OBJ Code'!$M$43:$M$44</definedName>
    <definedName name="Crit5990">'[2]OBJ Code'!$I$47:$I$48</definedName>
    <definedName name="Crit8">[2]SUMMARY!$K$21:$L$22</definedName>
    <definedName name="Crit8235">'[2]OBJ Code'!$M$47:$M$48</definedName>
    <definedName name="Crit8452">'[2]OBJ Code'!$O$39:$O$40</definedName>
    <definedName name="Crit8453">'[2]OBJ Code'!$O$3:$O$4</definedName>
    <definedName name="Crit8993">'[2]OBJ Code'!$O$7:$O$8</definedName>
    <definedName name="CYRSM">'[3]Infrastructure &amp;OCA'!$P$37</definedName>
    <definedName name="CYRSMBLDG" localSheetId="19">#REF!</definedName>
    <definedName name="CYRSMBLDG" localSheetId="16">#REF!</definedName>
    <definedName name="CYRSMBLDG" localSheetId="15">#REF!</definedName>
    <definedName name="CYRSMBLDG" localSheetId="20">#REF!</definedName>
    <definedName name="CYRSMBLDG">#REF!</definedName>
    <definedName name="Discipline">'[4]Pull Down Def.'!$A$17:$A$26</definedName>
    <definedName name="eul">[5]Sheet1!$A$3:$A$249</definedName>
    <definedName name="ExpectedUL" localSheetId="19">#REF!</definedName>
    <definedName name="ExpectedUL" localSheetId="16">#REF!</definedName>
    <definedName name="ExpectedUL" localSheetId="15">#REF!</definedName>
    <definedName name="ExpectedUL" localSheetId="20">#REF!</definedName>
    <definedName name="ExpectedUL">#REF!</definedName>
    <definedName name="OCA_Inf">'[1]ALL INVEST Tables'!$H$29</definedName>
    <definedName name="_xlnm.Print_Area" localSheetId="3">'06-DHSS PH'!$A$1:$K$132</definedName>
    <definedName name="_xlnm.Print_Area" localSheetId="14">'41-COURTS'!$A$1:$L$42</definedName>
    <definedName name="_xlnm.Print_Area" localSheetId="1">'Statewide Total'!$A$1:$S$34</definedName>
    <definedName name="_xlnm.Print_Titles" localSheetId="2">'05-DEED'!$3:$3</definedName>
    <definedName name="_xlnm.Print_Titles" localSheetId="4">'06-DHSS Non-PH'!$1:$4</definedName>
    <definedName name="_xlnm.Print_Titles" localSheetId="5">'07-DOLWD'!$3:$3</definedName>
    <definedName name="_xlnm.Print_Titles" localSheetId="6">'09-DMVA'!$3:$3</definedName>
    <definedName name="_xlnm.Print_Titles" localSheetId="7">'10-DNR'!$3:$3</definedName>
    <definedName name="_xlnm.Print_Titles" localSheetId="8">'11-DFG'!$3:$3</definedName>
    <definedName name="_xlnm.Print_Titles" localSheetId="9">'12-DPS'!$3:$3</definedName>
    <definedName name="_xlnm.Print_Titles" localSheetId="10">'18-DEC'!$3:$3</definedName>
    <definedName name="_xlnm.Print_Titles" localSheetId="13">'20-DOC'!$3:$3</definedName>
    <definedName name="_xlnm.Print_Titles" localSheetId="11">'25-DOT&amp;PF'!$1:$3</definedName>
    <definedName name="_xlnm.Print_Titles" localSheetId="12">'25-DOT&amp;PF DFS PBF'!$3:$3</definedName>
    <definedName name="_xlnm.Print_Titles" localSheetId="14">'41-COURTS'!$1:$2</definedName>
    <definedName name="_xlnm.Print_Titles" localSheetId="1">'Statewide Total'!$5:$7</definedName>
    <definedName name="_xlnm.Print_Titles" localSheetId="19">'UA System Office'!$1:$6</definedName>
    <definedName name="_xlnm.Print_Titles" localSheetId="16">'UAA Community Campuses'!$1:$6</definedName>
    <definedName name="_xlnm.Print_Titles" localSheetId="15">'UAA Main Campus'!$1:$6</definedName>
    <definedName name="_xlnm.Print_Titles" localSheetId="18">'UAF Community Campuses'!$1:$6</definedName>
    <definedName name="_xlnm.Print_Titles" localSheetId="17">'UAF Main Campus'!$1:$6</definedName>
    <definedName name="_xlnm.Print_Titles" localSheetId="20">'UAS Main &amp; Community Campuses'!$1:$6</definedName>
    <definedName name="PYAVBLDG" localSheetId="19">#REF!</definedName>
    <definedName name="PYAVBLDG" localSheetId="16">#REF!</definedName>
    <definedName name="PYAVBLDG" localSheetId="15">#REF!</definedName>
    <definedName name="PYAVBLDG" localSheetId="20">#REF!</definedName>
    <definedName name="PYAVBLDG">#REF!</definedName>
    <definedName name="PYRSMBLDG" localSheetId="19">#REF!</definedName>
    <definedName name="PYRSMBLDG" localSheetId="16">#REF!</definedName>
    <definedName name="PYRSMBLDG" localSheetId="15">#REF!</definedName>
    <definedName name="PYRSMBLDG" localSheetId="20">#REF!</definedName>
    <definedName name="PYRSMBLDG">#REF!</definedName>
    <definedName name="testeul" localSheetId="19">#REF!</definedName>
    <definedName name="testeul" localSheetId="16">#REF!</definedName>
    <definedName name="testeul" localSheetId="15">#REF!</definedName>
    <definedName name="testeul" localSheetId="20">#REF!</definedName>
    <definedName name="testeul">#REF!</definedName>
    <definedName name="Tot_Adj_Bldg_Cap">'[1]ALL INVEST Tables'!$D$9</definedName>
    <definedName name="Total_Nominal_Bldg_Cap">'[1]ALL INVEST Tables'!$C$9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27" l="1"/>
  <c r="B17" i="27"/>
  <c r="B16" i="27"/>
  <c r="B15" i="27"/>
  <c r="B14" i="27"/>
  <c r="B12" i="27"/>
  <c r="B11" i="27"/>
  <c r="B10" i="27"/>
  <c r="B9" i="27"/>
  <c r="B8" i="27"/>
  <c r="B7" i="27"/>
  <c r="B6" i="27"/>
  <c r="F98" i="13" l="1"/>
  <c r="F99" i="13"/>
  <c r="F100" i="13" s="1"/>
  <c r="F101" i="13" s="1"/>
  <c r="F97" i="13"/>
  <c r="F96" i="13"/>
  <c r="F95" i="13"/>
  <c r="E102" i="13"/>
  <c r="F94" i="13"/>
  <c r="F85" i="13"/>
  <c r="F86" i="13"/>
  <c r="F87" i="13"/>
  <c r="F88" i="13" s="1"/>
  <c r="F89" i="13" s="1"/>
  <c r="F90" i="13" s="1"/>
  <c r="F91" i="13" s="1"/>
  <c r="F84" i="13"/>
  <c r="F83" i="13"/>
  <c r="F82" i="13"/>
  <c r="F81" i="13"/>
  <c r="F79" i="13"/>
  <c r="F80" i="13" s="1"/>
  <c r="F5" i="13"/>
  <c r="F6" i="13" s="1"/>
  <c r="F7" i="13" s="1"/>
  <c r="F8" i="13" s="1"/>
  <c r="F9" i="13" s="1"/>
  <c r="F10" i="13" s="1"/>
  <c r="F11" i="13" s="1"/>
  <c r="F12" i="13" s="1"/>
  <c r="F13" i="13" s="1"/>
  <c r="F14" i="13" s="1"/>
  <c r="F15" i="13" s="1"/>
  <c r="F16" i="13" s="1"/>
  <c r="F17" i="13" s="1"/>
  <c r="F18" i="13" s="1"/>
  <c r="F19" i="13" s="1"/>
  <c r="F20" i="13" s="1"/>
  <c r="F21" i="13" s="1"/>
  <c r="F22" i="13" s="1"/>
  <c r="F23" i="13" s="1"/>
  <c r="F24" i="13" s="1"/>
  <c r="F25" i="13" s="1"/>
  <c r="F26" i="13" s="1"/>
  <c r="F27" i="13" s="1"/>
  <c r="F28" i="13" s="1"/>
  <c r="F29" i="13" s="1"/>
  <c r="F30" i="13" s="1"/>
  <c r="F31" i="13" s="1"/>
  <c r="F32" i="13" s="1"/>
  <c r="F33" i="13" s="1"/>
  <c r="F34" i="13" s="1"/>
  <c r="F35" i="13" s="1"/>
  <c r="F36" i="13" s="1"/>
  <c r="F37" i="13" s="1"/>
  <c r="F38" i="13" s="1"/>
  <c r="F39" i="13" s="1"/>
  <c r="F40" i="13" s="1"/>
  <c r="F41" i="13" s="1"/>
  <c r="F42" i="13" s="1"/>
  <c r="F43" i="13" s="1"/>
  <c r="F44" i="13" s="1"/>
  <c r="F45" i="13" s="1"/>
  <c r="F46" i="13" s="1"/>
  <c r="F47" i="13" s="1"/>
  <c r="F48" i="13" s="1"/>
  <c r="F49" i="13" s="1"/>
  <c r="F50" i="13" s="1"/>
  <c r="F51" i="13" s="1"/>
  <c r="F52" i="13" s="1"/>
  <c r="F53" i="13" s="1"/>
  <c r="F54" i="13" s="1"/>
  <c r="F55" i="13" s="1"/>
  <c r="F56" i="13" s="1"/>
  <c r="F57" i="13" s="1"/>
  <c r="F58" i="13" s="1"/>
  <c r="F59" i="13" s="1"/>
  <c r="F60" i="13" s="1"/>
  <c r="F61" i="13" s="1"/>
  <c r="F62" i="13" s="1"/>
  <c r="F63" i="13" s="1"/>
  <c r="F64" i="13" s="1"/>
  <c r="F65" i="13" s="1"/>
  <c r="F66" i="13" s="1"/>
  <c r="F67" i="13" s="1"/>
  <c r="F68" i="13" s="1"/>
  <c r="F69" i="13" s="1"/>
  <c r="F70" i="13" s="1"/>
  <c r="F71" i="13" s="1"/>
  <c r="F72" i="13" s="1"/>
  <c r="F73" i="13" s="1"/>
  <c r="F74" i="13" s="1"/>
  <c r="F75" i="13" s="1"/>
  <c r="F76" i="13" s="1"/>
  <c r="P9" i="17"/>
  <c r="P10" i="17"/>
  <c r="P40" i="17" l="1"/>
  <c r="O29" i="17"/>
  <c r="N35" i="17"/>
  <c r="O27" i="17"/>
  <c r="P26" i="17"/>
  <c r="O25" i="17"/>
  <c r="Q20" i="17" l="1"/>
  <c r="Q21" i="17"/>
  <c r="Q22" i="17"/>
  <c r="Q23" i="17"/>
  <c r="Q19" i="17"/>
  <c r="Q9" i="17"/>
  <c r="Q10" i="17"/>
  <c r="Q11" i="17"/>
  <c r="Q13" i="17"/>
  <c r="Q14" i="17"/>
  <c r="Q15" i="17"/>
  <c r="Q16" i="17"/>
  <c r="Q17" i="17"/>
  <c r="Q18" i="17"/>
  <c r="Q8" i="17"/>
  <c r="G104" i="36"/>
  <c r="E104" i="36"/>
  <c r="F4" i="36"/>
  <c r="F5" i="36" s="1"/>
  <c r="F6" i="36" s="1"/>
  <c r="F7" i="36" s="1"/>
  <c r="F8" i="36" s="1"/>
  <c r="F9" i="36" s="1"/>
  <c r="F10" i="36" s="1"/>
  <c r="F11" i="36" s="1"/>
  <c r="F12" i="36" s="1"/>
  <c r="F13" i="36" s="1"/>
  <c r="F14" i="36" s="1"/>
  <c r="F15" i="36" s="1"/>
  <c r="F16" i="36" s="1"/>
  <c r="F17" i="36" s="1"/>
  <c r="F18" i="36" s="1"/>
  <c r="F19" i="36" s="1"/>
  <c r="F20" i="36" s="1"/>
  <c r="F21" i="36" s="1"/>
  <c r="F22" i="36" s="1"/>
  <c r="F23" i="36" s="1"/>
  <c r="F24" i="36" s="1"/>
  <c r="F25" i="36" s="1"/>
  <c r="F26" i="36" s="1"/>
  <c r="F27" i="36" s="1"/>
  <c r="F28" i="36" s="1"/>
  <c r="F29" i="36" s="1"/>
  <c r="F30" i="36" s="1"/>
  <c r="F31" i="36" s="1"/>
  <c r="F32" i="36" s="1"/>
  <c r="F33" i="36" s="1"/>
  <c r="F34" i="36" s="1"/>
  <c r="F35" i="36" s="1"/>
  <c r="F36" i="36" s="1"/>
  <c r="F37" i="36" s="1"/>
  <c r="F38" i="36" s="1"/>
  <c r="F39" i="36" s="1"/>
  <c r="F40" i="36" s="1"/>
  <c r="F41" i="36" s="1"/>
  <c r="F42" i="36" s="1"/>
  <c r="F43" i="36" s="1"/>
  <c r="F44" i="36" s="1"/>
  <c r="F45" i="36" s="1"/>
  <c r="F46" i="36" s="1"/>
  <c r="F47" i="36" s="1"/>
  <c r="F48" i="36" s="1"/>
  <c r="F49" i="36" s="1"/>
  <c r="F50" i="36" s="1"/>
  <c r="F51" i="36" s="1"/>
  <c r="F52" i="36" s="1"/>
  <c r="F53" i="36" s="1"/>
  <c r="F54" i="36" s="1"/>
  <c r="F55" i="36" s="1"/>
  <c r="F56" i="36" s="1"/>
  <c r="F57" i="36" s="1"/>
  <c r="F58" i="36" s="1"/>
  <c r="F59" i="36" s="1"/>
  <c r="F60" i="36" s="1"/>
  <c r="F61" i="36" s="1"/>
  <c r="F62" i="36" s="1"/>
  <c r="F63" i="36" s="1"/>
  <c r="F64" i="36" s="1"/>
  <c r="F65" i="36" s="1"/>
  <c r="F66" i="36" s="1"/>
  <c r="F67" i="36" s="1"/>
  <c r="F68" i="36" s="1"/>
  <c r="F69" i="36" s="1"/>
  <c r="F70" i="36" s="1"/>
  <c r="F71" i="36" s="1"/>
  <c r="F72" i="36" s="1"/>
  <c r="F73" i="36" s="1"/>
  <c r="F74" i="36" s="1"/>
  <c r="F75" i="36" s="1"/>
  <c r="F76" i="36" s="1"/>
  <c r="F77" i="36" s="1"/>
  <c r="F78" i="36" s="1"/>
  <c r="F79" i="36" s="1"/>
  <c r="F80" i="36" s="1"/>
  <c r="F81" i="36" s="1"/>
  <c r="F82" i="36" s="1"/>
  <c r="F83" i="36" s="1"/>
  <c r="F84" i="36" s="1"/>
  <c r="F85" i="36" s="1"/>
  <c r="F86" i="36" s="1"/>
  <c r="F87" i="36" s="1"/>
  <c r="F88" i="36" s="1"/>
  <c r="F89" i="36" s="1"/>
  <c r="F90" i="36" s="1"/>
  <c r="F91" i="36" s="1"/>
  <c r="F92" i="36" s="1"/>
  <c r="F93" i="36" s="1"/>
  <c r="F94" i="36" s="1"/>
  <c r="F95" i="36" s="1"/>
  <c r="F96" i="36" s="1"/>
  <c r="F97" i="36" s="1"/>
  <c r="F98" i="36" s="1"/>
  <c r="F99" i="36" s="1"/>
  <c r="F100" i="36" s="1"/>
  <c r="F101" i="36" s="1"/>
  <c r="F102" i="36" s="1"/>
  <c r="F103" i="36" s="1"/>
  <c r="H4" i="36"/>
  <c r="H5" i="36" s="1"/>
  <c r="H6" i="36" s="1"/>
  <c r="H7" i="36" s="1"/>
  <c r="H8" i="36" s="1"/>
  <c r="H9" i="36" s="1"/>
  <c r="H10" i="36" s="1"/>
  <c r="H11" i="36" s="1"/>
  <c r="H12" i="36" s="1"/>
  <c r="H13" i="36" s="1"/>
  <c r="H14" i="36" s="1"/>
  <c r="H15" i="36" s="1"/>
  <c r="H16" i="36" s="1"/>
  <c r="H17" i="36" s="1"/>
  <c r="H18" i="36" s="1"/>
  <c r="H19" i="36" s="1"/>
  <c r="H20" i="36" s="1"/>
  <c r="H21" i="36" s="1"/>
  <c r="H22" i="36" s="1"/>
  <c r="H23" i="36" s="1"/>
  <c r="H24" i="36" s="1"/>
  <c r="H25" i="36" s="1"/>
  <c r="H26" i="36" s="1"/>
  <c r="H27" i="36" s="1"/>
  <c r="H28" i="36" s="1"/>
  <c r="H29" i="36" s="1"/>
  <c r="H30" i="36" s="1"/>
  <c r="H31" i="36" s="1"/>
  <c r="H32" i="36" s="1"/>
  <c r="H33" i="36" s="1"/>
  <c r="H34" i="36" s="1"/>
  <c r="H35" i="36" s="1"/>
  <c r="H36" i="36" s="1"/>
  <c r="H37" i="36" s="1"/>
  <c r="H38" i="36" s="1"/>
  <c r="H39" i="36" s="1"/>
  <c r="H40" i="36" s="1"/>
  <c r="H41" i="36" s="1"/>
  <c r="H42" i="36" s="1"/>
  <c r="H43" i="36" s="1"/>
  <c r="H44" i="36" s="1"/>
  <c r="H45" i="36" s="1"/>
  <c r="H46" i="36" s="1"/>
  <c r="H47" i="36" s="1"/>
  <c r="H48" i="36" s="1"/>
  <c r="H49" i="36" s="1"/>
  <c r="H50" i="36" s="1"/>
  <c r="H51" i="36" s="1"/>
  <c r="H52" i="36" s="1"/>
  <c r="H53" i="36" s="1"/>
  <c r="H54" i="36" s="1"/>
  <c r="H55" i="36" s="1"/>
  <c r="H56" i="36" s="1"/>
  <c r="H57" i="36" s="1"/>
  <c r="H58" i="36" s="1"/>
  <c r="H59" i="36" s="1"/>
  <c r="H60" i="36" s="1"/>
  <c r="H61" i="36" s="1"/>
  <c r="H62" i="36" s="1"/>
  <c r="H63" i="36" s="1"/>
  <c r="H64" i="36" s="1"/>
  <c r="H65" i="36" s="1"/>
  <c r="H66" i="36" s="1"/>
  <c r="H67" i="36" s="1"/>
  <c r="H68" i="36" s="1"/>
  <c r="H69" i="36" s="1"/>
  <c r="H70" i="36" s="1"/>
  <c r="H71" i="36" s="1"/>
  <c r="H72" i="36" s="1"/>
  <c r="H73" i="36" s="1"/>
  <c r="H74" i="36" s="1"/>
  <c r="H75" i="36" s="1"/>
  <c r="H76" i="36" s="1"/>
  <c r="H77" i="36" s="1"/>
  <c r="H78" i="36" s="1"/>
  <c r="H79" i="36" s="1"/>
  <c r="H80" i="36" s="1"/>
  <c r="H81" i="36" s="1"/>
  <c r="H82" i="36" s="1"/>
  <c r="H83" i="36" s="1"/>
  <c r="H84" i="36" s="1"/>
  <c r="H85" i="36" s="1"/>
  <c r="H86" i="36" s="1"/>
  <c r="H87" i="36" s="1"/>
  <c r="H88" i="36" s="1"/>
  <c r="H89" i="36" s="1"/>
  <c r="H90" i="36" s="1"/>
  <c r="H91" i="36" s="1"/>
  <c r="H92" i="36" s="1"/>
  <c r="H93" i="36" s="1"/>
  <c r="H94" i="36" s="1"/>
  <c r="H95" i="36" s="1"/>
  <c r="H96" i="36" s="1"/>
  <c r="H97" i="36" s="1"/>
  <c r="H98" i="36" s="1"/>
  <c r="H99" i="36" s="1"/>
  <c r="H100" i="36" s="1"/>
  <c r="H101" i="36" s="1"/>
  <c r="H102" i="36" s="1"/>
  <c r="H103" i="36" s="1"/>
  <c r="E122" i="15" l="1"/>
  <c r="A5" i="15"/>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H4" i="15"/>
  <c r="H5" i="15" s="1"/>
  <c r="H6" i="15" s="1"/>
  <c r="H7" i="15" s="1"/>
  <c r="H8" i="15" s="1"/>
  <c r="H9" i="15" s="1"/>
  <c r="H10" i="15" s="1"/>
  <c r="H11" i="15" s="1"/>
  <c r="H12" i="15" s="1"/>
  <c r="H13" i="15" s="1"/>
  <c r="H14" i="15" s="1"/>
  <c r="H15" i="15" s="1"/>
  <c r="H16" i="15" s="1"/>
  <c r="H17" i="15" s="1"/>
  <c r="H18" i="15" s="1"/>
  <c r="H19" i="15" s="1"/>
  <c r="H20" i="15" s="1"/>
  <c r="H21" i="15" s="1"/>
  <c r="H22" i="15" s="1"/>
  <c r="H23" i="15" s="1"/>
  <c r="H24" i="15" s="1"/>
  <c r="H25" i="15" s="1"/>
  <c r="H26" i="15" s="1"/>
  <c r="H27" i="15" s="1"/>
  <c r="H28" i="15" s="1"/>
  <c r="H29" i="15" s="1"/>
  <c r="H30" i="15" s="1"/>
  <c r="H31" i="15" s="1"/>
  <c r="H32" i="15" s="1"/>
  <c r="H33" i="15" s="1"/>
  <c r="H34" i="15" s="1"/>
  <c r="H35" i="15" s="1"/>
  <c r="H36" i="15" s="1"/>
  <c r="H37" i="15" s="1"/>
  <c r="H38" i="15" s="1"/>
  <c r="H39" i="15" s="1"/>
  <c r="H40" i="15" s="1"/>
  <c r="H41" i="15" s="1"/>
  <c r="H42" i="15" s="1"/>
  <c r="H43" i="15" s="1"/>
  <c r="H44" i="15" s="1"/>
  <c r="H45" i="15" s="1"/>
  <c r="H46" i="15" s="1"/>
  <c r="H47" i="15" s="1"/>
  <c r="H48" i="15" s="1"/>
  <c r="H49" i="15" s="1"/>
  <c r="H50" i="15" s="1"/>
  <c r="H51" i="15" s="1"/>
  <c r="H52" i="15" s="1"/>
  <c r="H53" i="15" s="1"/>
  <c r="H54" i="15" s="1"/>
  <c r="H55" i="15" s="1"/>
  <c r="H56" i="15" s="1"/>
  <c r="H57" i="15" s="1"/>
  <c r="H58" i="15" s="1"/>
  <c r="H59" i="15" s="1"/>
  <c r="H60" i="15" s="1"/>
  <c r="H61" i="15" s="1"/>
  <c r="H62" i="15" s="1"/>
  <c r="H63" i="15" s="1"/>
  <c r="H64" i="15" s="1"/>
  <c r="H65" i="15" s="1"/>
  <c r="H66" i="15" s="1"/>
  <c r="H67" i="15" s="1"/>
  <c r="H68" i="15" s="1"/>
  <c r="H69" i="15" s="1"/>
  <c r="H70" i="15" s="1"/>
  <c r="H71" i="15" s="1"/>
  <c r="H72" i="15" s="1"/>
  <c r="H73" i="15" s="1"/>
  <c r="H74" i="15" s="1"/>
  <c r="H75" i="15" s="1"/>
  <c r="H76" i="15" s="1"/>
  <c r="H77" i="15" s="1"/>
  <c r="H78" i="15" s="1"/>
  <c r="H79" i="15" s="1"/>
  <c r="H80" i="15" s="1"/>
  <c r="H81" i="15" s="1"/>
  <c r="H82" i="15" s="1"/>
  <c r="H83" i="15" s="1"/>
  <c r="H84" i="15" s="1"/>
  <c r="H85" i="15" s="1"/>
  <c r="H86" i="15" s="1"/>
  <c r="H87" i="15" s="1"/>
  <c r="H88" i="15" s="1"/>
  <c r="H89" i="15" s="1"/>
  <c r="H90" i="15" s="1"/>
  <c r="H91" i="15" s="1"/>
  <c r="H92" i="15" s="1"/>
  <c r="H93" i="15" s="1"/>
  <c r="H94" i="15" s="1"/>
  <c r="H95" i="15" s="1"/>
  <c r="H96" i="15" s="1"/>
  <c r="H97" i="15" s="1"/>
  <c r="H98" i="15" s="1"/>
  <c r="H99" i="15" s="1"/>
  <c r="H100" i="15" s="1"/>
  <c r="H101" i="15" s="1"/>
  <c r="H102" i="15" s="1"/>
  <c r="H103" i="15" s="1"/>
  <c r="H104" i="15" s="1"/>
  <c r="H105" i="15" s="1"/>
  <c r="H106" i="15" s="1"/>
  <c r="H107" i="15" s="1"/>
  <c r="H108" i="15" s="1"/>
  <c r="H109" i="15" s="1"/>
  <c r="H110" i="15" s="1"/>
  <c r="H111" i="15" s="1"/>
  <c r="H112" i="15" s="1"/>
  <c r="H113" i="15" s="1"/>
  <c r="H114" i="15" s="1"/>
  <c r="H115" i="15" s="1"/>
  <c r="H116" i="15" s="1"/>
  <c r="H117" i="15" s="1"/>
  <c r="H118" i="15" s="1"/>
  <c r="H119" i="15" s="1"/>
  <c r="H120" i="15" s="1"/>
  <c r="H121" i="15" s="1"/>
  <c r="F4" i="15"/>
  <c r="F5" i="15" s="1"/>
  <c r="F6" i="15" s="1"/>
  <c r="F7" i="15" s="1"/>
  <c r="F8" i="15" s="1"/>
  <c r="F9" i="15" s="1"/>
  <c r="F10" i="15" s="1"/>
  <c r="F11" i="15" s="1"/>
  <c r="F12" i="15" s="1"/>
  <c r="F13" i="15" s="1"/>
  <c r="F14" i="15" s="1"/>
  <c r="F15" i="15" s="1"/>
  <c r="F16" i="15" s="1"/>
  <c r="F17" i="15" s="1"/>
  <c r="F18" i="15" s="1"/>
  <c r="F19" i="15" s="1"/>
  <c r="F20" i="15" s="1"/>
  <c r="F21" i="15" s="1"/>
  <c r="F22" i="15" s="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P17" i="17" l="1"/>
  <c r="P16" i="17"/>
  <c r="P15" i="17"/>
  <c r="P14" i="17"/>
  <c r="P13" i="17"/>
  <c r="P11" i="17"/>
  <c r="G535" i="36"/>
  <c r="E535" i="36"/>
  <c r="E541" i="36" s="1"/>
  <c r="P22" i="17" s="1"/>
  <c r="G517" i="36"/>
  <c r="E517" i="36"/>
  <c r="E540" i="36" s="1"/>
  <c r="P20" i="17" s="1"/>
  <c r="G242" i="36"/>
  <c r="E242" i="36"/>
  <c r="E539" i="36" s="1"/>
  <c r="P21" i="17" s="1"/>
  <c r="G151" i="36"/>
  <c r="H150" i="36"/>
  <c r="G150" i="36"/>
  <c r="E150" i="36"/>
  <c r="H141" i="36"/>
  <c r="G141" i="36"/>
  <c r="E141" i="36"/>
  <c r="E151" i="36" s="1"/>
  <c r="E538" i="36" s="1"/>
  <c r="P23" i="17" s="1"/>
  <c r="E537" i="36"/>
  <c r="P19" i="17" s="1"/>
  <c r="E542" i="36" l="1"/>
  <c r="P18" i="17" s="1"/>
  <c r="E2487" i="30" l="1"/>
  <c r="E2486" i="30"/>
  <c r="E2485" i="30"/>
  <c r="E2483" i="30"/>
  <c r="E2484" i="30"/>
  <c r="E1027" i="33"/>
  <c r="E39" i="32"/>
  <c r="E89" i="35"/>
  <c r="F7" i="35" l="1"/>
  <c r="F8" i="35" s="1"/>
  <c r="F9" i="35" s="1"/>
  <c r="F10" i="35" s="1"/>
  <c r="F11" i="35" s="1"/>
  <c r="F12" i="35" s="1"/>
  <c r="F13" i="35" s="1"/>
  <c r="F14" i="35" s="1"/>
  <c r="F15" i="35" s="1"/>
  <c r="F16" i="35" s="1"/>
  <c r="F17" i="35" s="1"/>
  <c r="F18" i="35" s="1"/>
  <c r="F19" i="35" s="1"/>
  <c r="F20" i="35" s="1"/>
  <c r="F21" i="35" s="1"/>
  <c r="F22" i="35" s="1"/>
  <c r="F23" i="35" s="1"/>
  <c r="F24" i="35" s="1"/>
  <c r="F25" i="35" s="1"/>
  <c r="F26" i="35" s="1"/>
  <c r="F27" i="35" s="1"/>
  <c r="F28" i="35" s="1"/>
  <c r="F29" i="35" s="1"/>
  <c r="F30" i="35" s="1"/>
  <c r="F31" i="35" s="1"/>
  <c r="F32" i="35" s="1"/>
  <c r="F33" i="35" s="1"/>
  <c r="F34" i="35" s="1"/>
  <c r="F35" i="35" s="1"/>
  <c r="F36" i="35" s="1"/>
  <c r="F37" i="35" s="1"/>
  <c r="F38" i="35" s="1"/>
  <c r="F39" i="35" s="1"/>
  <c r="F40" i="35" s="1"/>
  <c r="F41" i="35" s="1"/>
  <c r="F42" i="35" s="1"/>
  <c r="F43" i="35" s="1"/>
  <c r="F44" i="35" s="1"/>
  <c r="F45" i="35" s="1"/>
  <c r="F46" i="35" s="1"/>
  <c r="F47" i="35" s="1"/>
  <c r="F48" i="35" s="1"/>
  <c r="F49" i="35" s="1"/>
  <c r="F50" i="35" s="1"/>
  <c r="F51" i="35" s="1"/>
  <c r="F52" i="35" s="1"/>
  <c r="F53" i="35" s="1"/>
  <c r="F54" i="35" s="1"/>
  <c r="F55" i="35" s="1"/>
  <c r="F56" i="35" s="1"/>
  <c r="F57" i="35" s="1"/>
  <c r="F58" i="35" s="1"/>
  <c r="F59" i="35" s="1"/>
  <c r="F60" i="35" s="1"/>
  <c r="F61" i="35" s="1"/>
  <c r="F62" i="35" s="1"/>
  <c r="F63" i="35" s="1"/>
  <c r="F64" i="35" s="1"/>
  <c r="F65" i="35" s="1"/>
  <c r="F66" i="35" s="1"/>
  <c r="F67" i="35" s="1"/>
  <c r="F68" i="35" s="1"/>
  <c r="F69" i="35" s="1"/>
  <c r="F70" i="35" s="1"/>
  <c r="F71" i="35" s="1"/>
  <c r="F72" i="35" s="1"/>
  <c r="F73" i="35" s="1"/>
  <c r="F74" i="35" s="1"/>
  <c r="F75" i="35" s="1"/>
  <c r="F76" i="35" s="1"/>
  <c r="F77" i="35" s="1"/>
  <c r="F78" i="35" s="1"/>
  <c r="F79" i="35" s="1"/>
  <c r="F80" i="35" s="1"/>
  <c r="F81" i="35" s="1"/>
  <c r="F82" i="35" s="1"/>
  <c r="F83" i="35" s="1"/>
  <c r="F84" i="35" s="1"/>
  <c r="F85" i="35" s="1"/>
  <c r="F86" i="35" s="1"/>
  <c r="F87" i="35" s="1"/>
  <c r="F88" i="35" s="1"/>
  <c r="G7" i="35"/>
  <c r="H7" i="35" s="1"/>
  <c r="H8" i="35" s="1"/>
  <c r="H9" i="35" s="1"/>
  <c r="H10" i="35" s="1"/>
  <c r="H11" i="35" s="1"/>
  <c r="H12" i="35" s="1"/>
  <c r="H13" i="35" s="1"/>
  <c r="H14" i="35" s="1"/>
  <c r="H15" i="35" s="1"/>
  <c r="H16" i="35" s="1"/>
  <c r="H17" i="35" s="1"/>
  <c r="H18" i="35" s="1"/>
  <c r="H19" i="35" s="1"/>
  <c r="H20" i="35" s="1"/>
  <c r="H21" i="35" s="1"/>
  <c r="H22" i="35" s="1"/>
  <c r="H23" i="35" s="1"/>
  <c r="H24" i="35" s="1"/>
  <c r="H25" i="35" s="1"/>
  <c r="H26" i="35" s="1"/>
  <c r="H27" i="35" s="1"/>
  <c r="H28" i="35" s="1"/>
  <c r="H29" i="35" s="1"/>
  <c r="H30" i="35" s="1"/>
  <c r="H31" i="35" s="1"/>
  <c r="H32" i="35" s="1"/>
  <c r="H33" i="35" s="1"/>
  <c r="H34" i="35" s="1"/>
  <c r="H35" i="35" s="1"/>
  <c r="H36" i="35" s="1"/>
  <c r="H37" i="35" s="1"/>
  <c r="H38" i="35" s="1"/>
  <c r="H39" i="35" s="1"/>
  <c r="H40" i="35" s="1"/>
  <c r="H41" i="35" s="1"/>
  <c r="H42" i="35" s="1"/>
  <c r="H43" i="35" s="1"/>
  <c r="H44" i="35" s="1"/>
  <c r="H45" i="35" s="1"/>
  <c r="H46" i="35" s="1"/>
  <c r="H47" i="35" s="1"/>
  <c r="H48" i="35" s="1"/>
  <c r="H49" i="35" s="1"/>
  <c r="H50" i="35" s="1"/>
  <c r="H51" i="35" s="1"/>
  <c r="H52" i="35" s="1"/>
  <c r="H53" i="35" s="1"/>
  <c r="H54" i="35" s="1"/>
  <c r="H55" i="35" s="1"/>
  <c r="H56" i="35" s="1"/>
  <c r="H57" i="35" s="1"/>
  <c r="H58" i="35" s="1"/>
  <c r="H59" i="35" s="1"/>
  <c r="H60" i="35" s="1"/>
  <c r="H61" i="35" s="1"/>
  <c r="H62" i="35" s="1"/>
  <c r="H63" i="35" s="1"/>
  <c r="H64" i="35" s="1"/>
  <c r="H65" i="35" s="1"/>
  <c r="H66" i="35" s="1"/>
  <c r="H67" i="35" s="1"/>
  <c r="H68" i="35" s="1"/>
  <c r="H69" i="35" s="1"/>
  <c r="H70" i="35" s="1"/>
  <c r="H71" i="35" s="1"/>
  <c r="H72" i="35" s="1"/>
  <c r="H73" i="35" s="1"/>
  <c r="H74" i="35" s="1"/>
  <c r="H75" i="35" s="1"/>
  <c r="H76" i="35" s="1"/>
  <c r="H77" i="35" s="1"/>
  <c r="H78" i="35" s="1"/>
  <c r="H79" i="35" s="1"/>
  <c r="H80" i="35" s="1"/>
  <c r="H81" i="35" s="1"/>
  <c r="H82" i="35" s="1"/>
  <c r="H83" i="35" s="1"/>
  <c r="H84" i="35" s="1"/>
  <c r="H85" i="35" s="1"/>
  <c r="H86" i="35" s="1"/>
  <c r="H87" i="35" s="1"/>
  <c r="H88" i="35" s="1"/>
  <c r="G8" i="35"/>
  <c r="G9" i="35"/>
  <c r="G10" i="35"/>
  <c r="G11" i="35"/>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G50" i="35"/>
  <c r="G51" i="35"/>
  <c r="G52" i="35"/>
  <c r="G53" i="35"/>
  <c r="G54" i="35"/>
  <c r="G55" i="35"/>
  <c r="G56" i="35"/>
  <c r="G57" i="35"/>
  <c r="G58" i="35"/>
  <c r="G59" i="35"/>
  <c r="G60" i="35"/>
  <c r="G61" i="35"/>
  <c r="G62" i="35"/>
  <c r="G63" i="35"/>
  <c r="G64" i="35"/>
  <c r="G65" i="35"/>
  <c r="G66" i="35"/>
  <c r="G67" i="35"/>
  <c r="G68" i="35"/>
  <c r="G69" i="35"/>
  <c r="G70" i="35"/>
  <c r="G71" i="35"/>
  <c r="G72" i="35"/>
  <c r="G73" i="35"/>
  <c r="G74" i="35"/>
  <c r="G75" i="35"/>
  <c r="G76" i="35"/>
  <c r="G77" i="35"/>
  <c r="G78" i="35"/>
  <c r="G79" i="35"/>
  <c r="G80" i="35"/>
  <c r="G81" i="35"/>
  <c r="G82" i="35"/>
  <c r="G83" i="35"/>
  <c r="G84" i="35"/>
  <c r="G85" i="35"/>
  <c r="G86" i="35"/>
  <c r="G87" i="35"/>
  <c r="G88" i="35"/>
  <c r="E343" i="34"/>
  <c r="F7" i="34"/>
  <c r="G7" i="34"/>
  <c r="H7" i="34" s="1"/>
  <c r="H8" i="34" s="1"/>
  <c r="H9" i="34" s="1"/>
  <c r="F8" i="34"/>
  <c r="G8" i="34"/>
  <c r="F9" i="34"/>
  <c r="G9" i="34"/>
  <c r="F10" i="34"/>
  <c r="F11" i="34" s="1"/>
  <c r="F12" i="34" s="1"/>
  <c r="F13" i="34" s="1"/>
  <c r="F14" i="34" s="1"/>
  <c r="F15" i="34" s="1"/>
  <c r="F16" i="34" s="1"/>
  <c r="F17" i="34" s="1"/>
  <c r="F18" i="34" s="1"/>
  <c r="F19" i="34" s="1"/>
  <c r="F20" i="34" s="1"/>
  <c r="F21" i="34" s="1"/>
  <c r="F22" i="34" s="1"/>
  <c r="F23" i="34" s="1"/>
  <c r="F24" i="34" s="1"/>
  <c r="F25" i="34" s="1"/>
  <c r="F26" i="34" s="1"/>
  <c r="F27" i="34" s="1"/>
  <c r="F28" i="34" s="1"/>
  <c r="F29" i="34" s="1"/>
  <c r="F30" i="34" s="1"/>
  <c r="F31" i="34" s="1"/>
  <c r="F32" i="34" s="1"/>
  <c r="F33" i="34" s="1"/>
  <c r="F34" i="34" s="1"/>
  <c r="F35" i="34" s="1"/>
  <c r="F36" i="34" s="1"/>
  <c r="F37" i="34" s="1"/>
  <c r="F38" i="34" s="1"/>
  <c r="F39" i="34" s="1"/>
  <c r="F40" i="34" s="1"/>
  <c r="F41" i="34" s="1"/>
  <c r="F42" i="34" s="1"/>
  <c r="F43" i="34" s="1"/>
  <c r="F44" i="34" s="1"/>
  <c r="F45" i="34" s="1"/>
  <c r="F46" i="34" s="1"/>
  <c r="F47" i="34" s="1"/>
  <c r="F48" i="34" s="1"/>
  <c r="F49" i="34" s="1"/>
  <c r="F50" i="34" s="1"/>
  <c r="F51" i="34" s="1"/>
  <c r="F52" i="34" s="1"/>
  <c r="F53" i="34" s="1"/>
  <c r="F54" i="34" s="1"/>
  <c r="F55" i="34" s="1"/>
  <c r="F56" i="34" s="1"/>
  <c r="F57" i="34" s="1"/>
  <c r="F58" i="34" s="1"/>
  <c r="F59" i="34" s="1"/>
  <c r="F60" i="34" s="1"/>
  <c r="F61" i="34" s="1"/>
  <c r="F62" i="34" s="1"/>
  <c r="F63" i="34" s="1"/>
  <c r="F64" i="34" s="1"/>
  <c r="F65" i="34" s="1"/>
  <c r="F66" i="34" s="1"/>
  <c r="F67" i="34" s="1"/>
  <c r="F68" i="34" s="1"/>
  <c r="F69" i="34" s="1"/>
  <c r="F70" i="34" s="1"/>
  <c r="F71" i="34" s="1"/>
  <c r="F72" i="34" s="1"/>
  <c r="F73" i="34" s="1"/>
  <c r="F74" i="34" s="1"/>
  <c r="F75" i="34" s="1"/>
  <c r="F76" i="34" s="1"/>
  <c r="F77" i="34" s="1"/>
  <c r="F78" i="34" s="1"/>
  <c r="F79" i="34" s="1"/>
  <c r="F80" i="34" s="1"/>
  <c r="F81" i="34" s="1"/>
  <c r="F82" i="34" s="1"/>
  <c r="F83" i="34" s="1"/>
  <c r="F84" i="34" s="1"/>
  <c r="F85" i="34" s="1"/>
  <c r="F86" i="34" s="1"/>
  <c r="F87" i="34" s="1"/>
  <c r="F88" i="34" s="1"/>
  <c r="F89" i="34" s="1"/>
  <c r="F90" i="34" s="1"/>
  <c r="F91" i="34" s="1"/>
  <c r="F92" i="34" s="1"/>
  <c r="F93" i="34" s="1"/>
  <c r="F94" i="34" s="1"/>
  <c r="F95" i="34" s="1"/>
  <c r="F96" i="34" s="1"/>
  <c r="F97" i="34" s="1"/>
  <c r="F98" i="34" s="1"/>
  <c r="F99" i="34" s="1"/>
  <c r="F100" i="34" s="1"/>
  <c r="F101" i="34" s="1"/>
  <c r="F102" i="34" s="1"/>
  <c r="F103" i="34" s="1"/>
  <c r="F104" i="34" s="1"/>
  <c r="F105" i="34" s="1"/>
  <c r="F106" i="34" s="1"/>
  <c r="F107" i="34" s="1"/>
  <c r="F108" i="34" s="1"/>
  <c r="F109" i="34" s="1"/>
  <c r="F110" i="34" s="1"/>
  <c r="F111" i="34" s="1"/>
  <c r="F112" i="34" s="1"/>
  <c r="F113" i="34" s="1"/>
  <c r="F114" i="34" s="1"/>
  <c r="F115" i="34" s="1"/>
  <c r="F116" i="34" s="1"/>
  <c r="F117" i="34" s="1"/>
  <c r="F118" i="34" s="1"/>
  <c r="F119" i="34" s="1"/>
  <c r="F120" i="34" s="1"/>
  <c r="F121" i="34" s="1"/>
  <c r="F122" i="34" s="1"/>
  <c r="F123" i="34" s="1"/>
  <c r="F124" i="34" s="1"/>
  <c r="F125" i="34" s="1"/>
  <c r="F126" i="34" s="1"/>
  <c r="F127" i="34" s="1"/>
  <c r="F128" i="34" s="1"/>
  <c r="F129" i="34" s="1"/>
  <c r="F130" i="34" s="1"/>
  <c r="F131" i="34" s="1"/>
  <c r="F132" i="34" s="1"/>
  <c r="F133" i="34" s="1"/>
  <c r="F134" i="34" s="1"/>
  <c r="F135" i="34" s="1"/>
  <c r="F136" i="34" s="1"/>
  <c r="F137" i="34" s="1"/>
  <c r="F138" i="34" s="1"/>
  <c r="F139" i="34" s="1"/>
  <c r="F140" i="34" s="1"/>
  <c r="F141" i="34" s="1"/>
  <c r="F142" i="34" s="1"/>
  <c r="F143" i="34" s="1"/>
  <c r="F144" i="34" s="1"/>
  <c r="F145" i="34" s="1"/>
  <c r="F146" i="34" s="1"/>
  <c r="F147" i="34" s="1"/>
  <c r="F148" i="34" s="1"/>
  <c r="F149" i="34" s="1"/>
  <c r="F150" i="34" s="1"/>
  <c r="F151" i="34" s="1"/>
  <c r="F152" i="34" s="1"/>
  <c r="F153" i="34" s="1"/>
  <c r="F154" i="34" s="1"/>
  <c r="F155" i="34" s="1"/>
  <c r="F156" i="34" s="1"/>
  <c r="F157" i="34" s="1"/>
  <c r="F158" i="34" s="1"/>
  <c r="F159" i="34" s="1"/>
  <c r="F160" i="34" s="1"/>
  <c r="F161" i="34" s="1"/>
  <c r="F162" i="34" s="1"/>
  <c r="F163" i="34" s="1"/>
  <c r="F164" i="34" s="1"/>
  <c r="F165" i="34" s="1"/>
  <c r="F166" i="34" s="1"/>
  <c r="F167" i="34" s="1"/>
  <c r="F168" i="34" s="1"/>
  <c r="F169" i="34" s="1"/>
  <c r="F170" i="34" s="1"/>
  <c r="F171" i="34" s="1"/>
  <c r="F172" i="34" s="1"/>
  <c r="F173" i="34" s="1"/>
  <c r="F174" i="34" s="1"/>
  <c r="F175" i="34" s="1"/>
  <c r="F176" i="34" s="1"/>
  <c r="F177" i="34" s="1"/>
  <c r="F178" i="34" s="1"/>
  <c r="F179" i="34" s="1"/>
  <c r="F180" i="34" s="1"/>
  <c r="F181" i="34" s="1"/>
  <c r="F182" i="34" s="1"/>
  <c r="F183" i="34" s="1"/>
  <c r="F184" i="34" s="1"/>
  <c r="F185" i="34" s="1"/>
  <c r="F186" i="34" s="1"/>
  <c r="F187" i="34" s="1"/>
  <c r="F188" i="34" s="1"/>
  <c r="F189" i="34" s="1"/>
  <c r="F190" i="34" s="1"/>
  <c r="F191" i="34" s="1"/>
  <c r="F192" i="34" s="1"/>
  <c r="F193" i="34" s="1"/>
  <c r="F194" i="34" s="1"/>
  <c r="F195" i="34" s="1"/>
  <c r="F196" i="34" s="1"/>
  <c r="F197" i="34" s="1"/>
  <c r="F198" i="34" s="1"/>
  <c r="F199" i="34" s="1"/>
  <c r="F200" i="34" s="1"/>
  <c r="F201" i="34" s="1"/>
  <c r="F202" i="34" s="1"/>
  <c r="F203" i="34" s="1"/>
  <c r="F204" i="34" s="1"/>
  <c r="F205" i="34" s="1"/>
  <c r="F206" i="34" s="1"/>
  <c r="F207" i="34" s="1"/>
  <c r="F208" i="34" s="1"/>
  <c r="F209" i="34" s="1"/>
  <c r="F210" i="34" s="1"/>
  <c r="F211" i="34" s="1"/>
  <c r="F212" i="34" s="1"/>
  <c r="F213" i="34" s="1"/>
  <c r="F214" i="34" s="1"/>
  <c r="F215" i="34" s="1"/>
  <c r="F216" i="34" s="1"/>
  <c r="F217" i="34" s="1"/>
  <c r="F218" i="34" s="1"/>
  <c r="F219" i="34" s="1"/>
  <c r="F220" i="34" s="1"/>
  <c r="F221" i="34" s="1"/>
  <c r="F222" i="34" s="1"/>
  <c r="F223" i="34" s="1"/>
  <c r="F224" i="34" s="1"/>
  <c r="F225" i="34" s="1"/>
  <c r="F226" i="34" s="1"/>
  <c r="F227" i="34" s="1"/>
  <c r="F228" i="34" s="1"/>
  <c r="F229" i="34" s="1"/>
  <c r="F230" i="34" s="1"/>
  <c r="F231" i="34" s="1"/>
  <c r="F232" i="34" s="1"/>
  <c r="F233" i="34" s="1"/>
  <c r="F234" i="34" s="1"/>
  <c r="F235" i="34" s="1"/>
  <c r="F236" i="34" s="1"/>
  <c r="F237" i="34" s="1"/>
  <c r="F238" i="34" s="1"/>
  <c r="F239" i="34" s="1"/>
  <c r="F240" i="34" s="1"/>
  <c r="F241" i="34" s="1"/>
  <c r="F242" i="34" s="1"/>
  <c r="F243" i="34" s="1"/>
  <c r="F244" i="34" s="1"/>
  <c r="F245" i="34" s="1"/>
  <c r="F246" i="34" s="1"/>
  <c r="F247" i="34" s="1"/>
  <c r="F248" i="34" s="1"/>
  <c r="F249" i="34" s="1"/>
  <c r="F250" i="34" s="1"/>
  <c r="F251" i="34" s="1"/>
  <c r="F252" i="34" s="1"/>
  <c r="F253" i="34" s="1"/>
  <c r="F254" i="34" s="1"/>
  <c r="F255" i="34" s="1"/>
  <c r="F256" i="34" s="1"/>
  <c r="F257" i="34" s="1"/>
  <c r="F258" i="34" s="1"/>
  <c r="F259" i="34" s="1"/>
  <c r="F260" i="34" s="1"/>
  <c r="F261" i="34" s="1"/>
  <c r="F262" i="34" s="1"/>
  <c r="F263" i="34" s="1"/>
  <c r="F264" i="34" s="1"/>
  <c r="F265" i="34" s="1"/>
  <c r="F266" i="34" s="1"/>
  <c r="F267" i="34" s="1"/>
  <c r="F268" i="34" s="1"/>
  <c r="F269" i="34" s="1"/>
  <c r="F270" i="34" s="1"/>
  <c r="F271" i="34" s="1"/>
  <c r="F272" i="34" s="1"/>
  <c r="F273" i="34" s="1"/>
  <c r="F274" i="34" s="1"/>
  <c r="F275" i="34" s="1"/>
  <c r="F276" i="34" s="1"/>
  <c r="F277" i="34" s="1"/>
  <c r="F278" i="34" s="1"/>
  <c r="F279" i="34" s="1"/>
  <c r="F280" i="34" s="1"/>
  <c r="F281" i="34" s="1"/>
  <c r="F282" i="34" s="1"/>
  <c r="F283" i="34" s="1"/>
  <c r="F284" i="34" s="1"/>
  <c r="F285" i="34" s="1"/>
  <c r="F286" i="34" s="1"/>
  <c r="F287" i="34" s="1"/>
  <c r="F288" i="34" s="1"/>
  <c r="F289" i="34" s="1"/>
  <c r="F290" i="34" s="1"/>
  <c r="F291" i="34" s="1"/>
  <c r="F292" i="34" s="1"/>
  <c r="F293" i="34" s="1"/>
  <c r="F294" i="34" s="1"/>
  <c r="F295" i="34" s="1"/>
  <c r="F296" i="34" s="1"/>
  <c r="F297" i="34" s="1"/>
  <c r="F298" i="34" s="1"/>
  <c r="F299" i="34" s="1"/>
  <c r="F300" i="34" s="1"/>
  <c r="F301" i="34" s="1"/>
  <c r="F302" i="34" s="1"/>
  <c r="F303" i="34" s="1"/>
  <c r="F304" i="34" s="1"/>
  <c r="F305" i="34" s="1"/>
  <c r="F306" i="34" s="1"/>
  <c r="F307" i="34" s="1"/>
  <c r="F308" i="34" s="1"/>
  <c r="F309" i="34" s="1"/>
  <c r="F310" i="34" s="1"/>
  <c r="F311" i="34" s="1"/>
  <c r="F312" i="34" s="1"/>
  <c r="F313" i="34" s="1"/>
  <c r="F314" i="34" s="1"/>
  <c r="F315" i="34" s="1"/>
  <c r="F316" i="34" s="1"/>
  <c r="F317" i="34" s="1"/>
  <c r="F318" i="34" s="1"/>
  <c r="F319" i="34" s="1"/>
  <c r="F320" i="34" s="1"/>
  <c r="F321" i="34" s="1"/>
  <c r="F322" i="34" s="1"/>
  <c r="F323" i="34" s="1"/>
  <c r="F324" i="34" s="1"/>
  <c r="F325" i="34" s="1"/>
  <c r="F326" i="34" s="1"/>
  <c r="F327" i="34" s="1"/>
  <c r="F328" i="34" s="1"/>
  <c r="F329" i="34" s="1"/>
  <c r="F330" i="34" s="1"/>
  <c r="F331" i="34" s="1"/>
  <c r="F332" i="34" s="1"/>
  <c r="F333" i="34" s="1"/>
  <c r="F334" i="34" s="1"/>
  <c r="F335" i="34" s="1"/>
  <c r="F336" i="34" s="1"/>
  <c r="F337" i="34" s="1"/>
  <c r="F338" i="34" s="1"/>
  <c r="F339" i="34" s="1"/>
  <c r="F340" i="34" s="1"/>
  <c r="F341" i="34" s="1"/>
  <c r="F342" i="34" s="1"/>
  <c r="G10" i="34"/>
  <c r="H10" i="34"/>
  <c r="H11" i="34" s="1"/>
  <c r="H12" i="34" s="1"/>
  <c r="H13" i="34" s="1"/>
  <c r="H14" i="34" s="1"/>
  <c r="H15" i="34" s="1"/>
  <c r="H16" i="34" s="1"/>
  <c r="H17" i="34" s="1"/>
  <c r="H18" i="34" s="1"/>
  <c r="H19" i="34" s="1"/>
  <c r="H20" i="34" s="1"/>
  <c r="H21" i="34" s="1"/>
  <c r="H22" i="34" s="1"/>
  <c r="H23" i="34" s="1"/>
  <c r="H24" i="34" s="1"/>
  <c r="H25" i="34" s="1"/>
  <c r="H26" i="34" s="1"/>
  <c r="H27" i="34" s="1"/>
  <c r="H28" i="34" s="1"/>
  <c r="H29" i="34" s="1"/>
  <c r="H30" i="34" s="1"/>
  <c r="H31" i="34" s="1"/>
  <c r="H32" i="34" s="1"/>
  <c r="H33" i="34" s="1"/>
  <c r="H34" i="34" s="1"/>
  <c r="H35" i="34" s="1"/>
  <c r="H36" i="34" s="1"/>
  <c r="H37" i="34" s="1"/>
  <c r="H38" i="34" s="1"/>
  <c r="H39" i="34" s="1"/>
  <c r="H40" i="34" s="1"/>
  <c r="H41" i="34" s="1"/>
  <c r="H42" i="34" s="1"/>
  <c r="H43" i="34" s="1"/>
  <c r="H44" i="34" s="1"/>
  <c r="H45" i="34" s="1"/>
  <c r="H46" i="34" s="1"/>
  <c r="H47" i="34" s="1"/>
  <c r="H48" i="34" s="1"/>
  <c r="H49" i="34" s="1"/>
  <c r="H50" i="34" s="1"/>
  <c r="H51" i="34" s="1"/>
  <c r="H52" i="34" s="1"/>
  <c r="H53" i="34" s="1"/>
  <c r="H54" i="34" s="1"/>
  <c r="H55" i="34" s="1"/>
  <c r="H56" i="34" s="1"/>
  <c r="H57" i="34" s="1"/>
  <c r="H58" i="34" s="1"/>
  <c r="H59" i="34" s="1"/>
  <c r="H60" i="34" s="1"/>
  <c r="H61" i="34" s="1"/>
  <c r="H62" i="34" s="1"/>
  <c r="H63" i="34" s="1"/>
  <c r="H64" i="34" s="1"/>
  <c r="H65" i="34" s="1"/>
  <c r="H66" i="34" s="1"/>
  <c r="H67" i="34" s="1"/>
  <c r="H68" i="34" s="1"/>
  <c r="H69" i="34" s="1"/>
  <c r="H70" i="34" s="1"/>
  <c r="H71" i="34" s="1"/>
  <c r="H72" i="34" s="1"/>
  <c r="H73" i="34" s="1"/>
  <c r="H74" i="34" s="1"/>
  <c r="H75" i="34" s="1"/>
  <c r="H76" i="34" s="1"/>
  <c r="H77" i="34" s="1"/>
  <c r="H78" i="34" s="1"/>
  <c r="H79" i="34" s="1"/>
  <c r="H80" i="34" s="1"/>
  <c r="H81" i="34" s="1"/>
  <c r="H82" i="34" s="1"/>
  <c r="H83" i="34" s="1"/>
  <c r="H84" i="34" s="1"/>
  <c r="H85" i="34" s="1"/>
  <c r="H86" i="34" s="1"/>
  <c r="H87" i="34" s="1"/>
  <c r="H88" i="34" s="1"/>
  <c r="H89" i="34" s="1"/>
  <c r="H90" i="34" s="1"/>
  <c r="H91" i="34" s="1"/>
  <c r="H92" i="34" s="1"/>
  <c r="H93" i="34" s="1"/>
  <c r="H94" i="34" s="1"/>
  <c r="H95" i="34" s="1"/>
  <c r="H96" i="34" s="1"/>
  <c r="H97" i="34" s="1"/>
  <c r="H98" i="34" s="1"/>
  <c r="H99" i="34" s="1"/>
  <c r="H100" i="34" s="1"/>
  <c r="H101" i="34" s="1"/>
  <c r="H102" i="34" s="1"/>
  <c r="H103" i="34" s="1"/>
  <c r="H104" i="34" s="1"/>
  <c r="H105" i="34" s="1"/>
  <c r="H106" i="34" s="1"/>
  <c r="H107" i="34" s="1"/>
  <c r="H108" i="34" s="1"/>
  <c r="H109" i="34" s="1"/>
  <c r="H110" i="34" s="1"/>
  <c r="H111" i="34" s="1"/>
  <c r="H112" i="34" s="1"/>
  <c r="H113" i="34" s="1"/>
  <c r="H114" i="34" s="1"/>
  <c r="H115" i="34" s="1"/>
  <c r="H116" i="34" s="1"/>
  <c r="H117" i="34" s="1"/>
  <c r="H118" i="34" s="1"/>
  <c r="H119" i="34" s="1"/>
  <c r="H120" i="34" s="1"/>
  <c r="H121" i="34" s="1"/>
  <c r="H122" i="34" s="1"/>
  <c r="H123" i="34" s="1"/>
  <c r="H124" i="34" s="1"/>
  <c r="H125" i="34" s="1"/>
  <c r="H126" i="34" s="1"/>
  <c r="H127" i="34" s="1"/>
  <c r="H128" i="34" s="1"/>
  <c r="H129" i="34" s="1"/>
  <c r="H130" i="34" s="1"/>
  <c r="H131" i="34" s="1"/>
  <c r="H132" i="34" s="1"/>
  <c r="H133" i="34" s="1"/>
  <c r="H134" i="34" s="1"/>
  <c r="H135" i="34" s="1"/>
  <c r="H136" i="34" s="1"/>
  <c r="H137" i="34" s="1"/>
  <c r="H138" i="34" s="1"/>
  <c r="H139" i="34" s="1"/>
  <c r="H140" i="34" s="1"/>
  <c r="H141" i="34" s="1"/>
  <c r="H142" i="34" s="1"/>
  <c r="H143" i="34" s="1"/>
  <c r="H144" i="34" s="1"/>
  <c r="H145" i="34" s="1"/>
  <c r="H146" i="34" s="1"/>
  <c r="H147" i="34" s="1"/>
  <c r="H148" i="34" s="1"/>
  <c r="H149" i="34" s="1"/>
  <c r="H150" i="34" s="1"/>
  <c r="H151" i="34" s="1"/>
  <c r="H152" i="34" s="1"/>
  <c r="H153" i="34" s="1"/>
  <c r="H154" i="34" s="1"/>
  <c r="H155" i="34" s="1"/>
  <c r="H156" i="34" s="1"/>
  <c r="H157" i="34" s="1"/>
  <c r="H158" i="34" s="1"/>
  <c r="H159" i="34" s="1"/>
  <c r="H160" i="34" s="1"/>
  <c r="H161" i="34" s="1"/>
  <c r="H162" i="34" s="1"/>
  <c r="H163" i="34" s="1"/>
  <c r="H164" i="34" s="1"/>
  <c r="H165" i="34" s="1"/>
  <c r="H166" i="34" s="1"/>
  <c r="H167" i="34" s="1"/>
  <c r="H168" i="34" s="1"/>
  <c r="H169" i="34" s="1"/>
  <c r="H170" i="34" s="1"/>
  <c r="H171" i="34" s="1"/>
  <c r="H172" i="34" s="1"/>
  <c r="H173" i="34" s="1"/>
  <c r="H174" i="34" s="1"/>
  <c r="H175" i="34" s="1"/>
  <c r="H176" i="34" s="1"/>
  <c r="H177" i="34" s="1"/>
  <c r="H178" i="34" s="1"/>
  <c r="H179" i="34" s="1"/>
  <c r="H180" i="34" s="1"/>
  <c r="H181" i="34" s="1"/>
  <c r="H182" i="34" s="1"/>
  <c r="H183" i="34" s="1"/>
  <c r="H184" i="34" s="1"/>
  <c r="H185" i="34" s="1"/>
  <c r="H186" i="34" s="1"/>
  <c r="H187" i="34" s="1"/>
  <c r="H188" i="34" s="1"/>
  <c r="H189" i="34" s="1"/>
  <c r="H190" i="34" s="1"/>
  <c r="H191" i="34" s="1"/>
  <c r="H192" i="34" s="1"/>
  <c r="H193" i="34" s="1"/>
  <c r="H194" i="34" s="1"/>
  <c r="H195" i="34" s="1"/>
  <c r="H196" i="34" s="1"/>
  <c r="H197" i="34" s="1"/>
  <c r="H198" i="34" s="1"/>
  <c r="H199" i="34" s="1"/>
  <c r="H200" i="34" s="1"/>
  <c r="H201" i="34" s="1"/>
  <c r="H202" i="34" s="1"/>
  <c r="H203" i="34" s="1"/>
  <c r="H204" i="34" s="1"/>
  <c r="H205" i="34" s="1"/>
  <c r="H206" i="34" s="1"/>
  <c r="H207" i="34" s="1"/>
  <c r="H208" i="34" s="1"/>
  <c r="H209" i="34" s="1"/>
  <c r="H210" i="34" s="1"/>
  <c r="H211" i="34" s="1"/>
  <c r="H212" i="34" s="1"/>
  <c r="H213" i="34" s="1"/>
  <c r="H214" i="34" s="1"/>
  <c r="H215" i="34" s="1"/>
  <c r="H216" i="34" s="1"/>
  <c r="H217" i="34" s="1"/>
  <c r="H218" i="34" s="1"/>
  <c r="H219" i="34" s="1"/>
  <c r="H220" i="34" s="1"/>
  <c r="H221" i="34" s="1"/>
  <c r="H222" i="34" s="1"/>
  <c r="H223" i="34" s="1"/>
  <c r="H224" i="34" s="1"/>
  <c r="H225" i="34" s="1"/>
  <c r="H226" i="34" s="1"/>
  <c r="H227" i="34" s="1"/>
  <c r="H228" i="34" s="1"/>
  <c r="H229" i="34" s="1"/>
  <c r="H230" i="34" s="1"/>
  <c r="H231" i="34" s="1"/>
  <c r="H232" i="34" s="1"/>
  <c r="H233" i="34" s="1"/>
  <c r="H234" i="34" s="1"/>
  <c r="H235" i="34" s="1"/>
  <c r="H236" i="34" s="1"/>
  <c r="H237" i="34" s="1"/>
  <c r="H238" i="34" s="1"/>
  <c r="H239" i="34" s="1"/>
  <c r="H240" i="34" s="1"/>
  <c r="H241" i="34" s="1"/>
  <c r="H242" i="34" s="1"/>
  <c r="H243" i="34" s="1"/>
  <c r="H244" i="34" s="1"/>
  <c r="H245" i="34" s="1"/>
  <c r="H246" i="34" s="1"/>
  <c r="H247" i="34" s="1"/>
  <c r="H248" i="34" s="1"/>
  <c r="H249" i="34" s="1"/>
  <c r="H250" i="34" s="1"/>
  <c r="H251" i="34" s="1"/>
  <c r="H252" i="34" s="1"/>
  <c r="H253" i="34" s="1"/>
  <c r="H254" i="34" s="1"/>
  <c r="H255" i="34" s="1"/>
  <c r="H256" i="34" s="1"/>
  <c r="H257" i="34" s="1"/>
  <c r="H258" i="34" s="1"/>
  <c r="H259" i="34" s="1"/>
  <c r="H260" i="34" s="1"/>
  <c r="H261" i="34" s="1"/>
  <c r="H262" i="34" s="1"/>
  <c r="H263" i="34" s="1"/>
  <c r="H264" i="34" s="1"/>
  <c r="H265" i="34" s="1"/>
  <c r="H266" i="34" s="1"/>
  <c r="H267" i="34" s="1"/>
  <c r="H268" i="34" s="1"/>
  <c r="H269" i="34" s="1"/>
  <c r="H270" i="34" s="1"/>
  <c r="H271" i="34" s="1"/>
  <c r="H272" i="34" s="1"/>
  <c r="H273" i="34" s="1"/>
  <c r="H274" i="34" s="1"/>
  <c r="H275" i="34" s="1"/>
  <c r="H276" i="34" s="1"/>
  <c r="H277" i="34" s="1"/>
  <c r="H278" i="34" s="1"/>
  <c r="H279" i="34" s="1"/>
  <c r="H280" i="34" s="1"/>
  <c r="H281" i="34" s="1"/>
  <c r="H282" i="34" s="1"/>
  <c r="H283" i="34" s="1"/>
  <c r="H284" i="34" s="1"/>
  <c r="H285" i="34" s="1"/>
  <c r="H286" i="34" s="1"/>
  <c r="H287" i="34" s="1"/>
  <c r="H288" i="34" s="1"/>
  <c r="H289" i="34" s="1"/>
  <c r="H290" i="34" s="1"/>
  <c r="H291" i="34" s="1"/>
  <c r="H292" i="34" s="1"/>
  <c r="H293" i="34" s="1"/>
  <c r="H294" i="34" s="1"/>
  <c r="H295" i="34" s="1"/>
  <c r="H296" i="34" s="1"/>
  <c r="H297" i="34" s="1"/>
  <c r="H298" i="34" s="1"/>
  <c r="H299" i="34" s="1"/>
  <c r="H300" i="34" s="1"/>
  <c r="H301" i="34" s="1"/>
  <c r="H302" i="34" s="1"/>
  <c r="H303" i="34" s="1"/>
  <c r="H304" i="34" s="1"/>
  <c r="H305" i="34" s="1"/>
  <c r="H306" i="34" s="1"/>
  <c r="H307" i="34" s="1"/>
  <c r="H308" i="34" s="1"/>
  <c r="H309" i="34" s="1"/>
  <c r="H310" i="34" s="1"/>
  <c r="H311" i="34" s="1"/>
  <c r="H312" i="34" s="1"/>
  <c r="H313" i="34" s="1"/>
  <c r="H314" i="34" s="1"/>
  <c r="H315" i="34" s="1"/>
  <c r="H316" i="34" s="1"/>
  <c r="H317" i="34" s="1"/>
  <c r="H318" i="34" s="1"/>
  <c r="H319" i="34" s="1"/>
  <c r="H320" i="34" s="1"/>
  <c r="H321" i="34" s="1"/>
  <c r="H322" i="34" s="1"/>
  <c r="H323" i="34" s="1"/>
  <c r="H324" i="34" s="1"/>
  <c r="H325" i="34" s="1"/>
  <c r="H326" i="34" s="1"/>
  <c r="H327" i="34" s="1"/>
  <c r="H328" i="34" s="1"/>
  <c r="H329" i="34" s="1"/>
  <c r="H330" i="34" s="1"/>
  <c r="H331" i="34" s="1"/>
  <c r="H332" i="34" s="1"/>
  <c r="H333" i="34" s="1"/>
  <c r="H334" i="34" s="1"/>
  <c r="H335" i="34" s="1"/>
  <c r="H336" i="34" s="1"/>
  <c r="H337" i="34" s="1"/>
  <c r="H338" i="34" s="1"/>
  <c r="H339" i="34" s="1"/>
  <c r="H340" i="34" s="1"/>
  <c r="H341" i="34" s="1"/>
  <c r="H342" i="34" s="1"/>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G63" i="34"/>
  <c r="G64" i="34"/>
  <c r="G65" i="34"/>
  <c r="G66" i="34"/>
  <c r="G67" i="34"/>
  <c r="G68" i="34"/>
  <c r="G69" i="34"/>
  <c r="G70" i="34"/>
  <c r="G71" i="34"/>
  <c r="G72" i="34"/>
  <c r="G73" i="34"/>
  <c r="G74" i="34"/>
  <c r="G75" i="34"/>
  <c r="G76" i="34"/>
  <c r="G77" i="34"/>
  <c r="G78" i="34"/>
  <c r="G79" i="34"/>
  <c r="G80" i="34"/>
  <c r="G81" i="34"/>
  <c r="G82" i="34"/>
  <c r="G83" i="34"/>
  <c r="G84" i="34"/>
  <c r="G85" i="34"/>
  <c r="G86" i="34"/>
  <c r="G87" i="34"/>
  <c r="G88" i="34"/>
  <c r="G89" i="34"/>
  <c r="G90" i="34"/>
  <c r="G91" i="34"/>
  <c r="G92" i="34"/>
  <c r="G93" i="34"/>
  <c r="G94" i="34"/>
  <c r="G95" i="34"/>
  <c r="G96" i="34"/>
  <c r="G97" i="34"/>
  <c r="G98" i="34"/>
  <c r="G99" i="34"/>
  <c r="G100" i="34"/>
  <c r="G101" i="34"/>
  <c r="G102" i="34"/>
  <c r="G103" i="34"/>
  <c r="G104" i="34"/>
  <c r="G105" i="34"/>
  <c r="G106" i="34"/>
  <c r="G107" i="34"/>
  <c r="G108" i="34"/>
  <c r="G109" i="34"/>
  <c r="G110" i="34"/>
  <c r="G111" i="34"/>
  <c r="G112" i="34"/>
  <c r="G113" i="34"/>
  <c r="G114" i="34"/>
  <c r="G115" i="34"/>
  <c r="G116" i="34"/>
  <c r="G117" i="34"/>
  <c r="G118" i="34"/>
  <c r="G119" i="34"/>
  <c r="G120" i="34"/>
  <c r="G121" i="34"/>
  <c r="G122" i="34"/>
  <c r="G123" i="34"/>
  <c r="G124" i="34"/>
  <c r="G125" i="34"/>
  <c r="G126" i="34"/>
  <c r="G127" i="34"/>
  <c r="G128" i="34"/>
  <c r="G129" i="34"/>
  <c r="G130" i="34"/>
  <c r="G131" i="34"/>
  <c r="G132" i="34"/>
  <c r="G133" i="34"/>
  <c r="G134" i="34"/>
  <c r="G135" i="34"/>
  <c r="G136" i="34"/>
  <c r="G137" i="34"/>
  <c r="G138" i="34"/>
  <c r="G139" i="34"/>
  <c r="G140" i="34"/>
  <c r="G141" i="34"/>
  <c r="G142" i="34"/>
  <c r="G143" i="34"/>
  <c r="G144" i="34"/>
  <c r="G145" i="34"/>
  <c r="G146" i="34"/>
  <c r="G147" i="34"/>
  <c r="G148" i="34"/>
  <c r="G149" i="34"/>
  <c r="G150" i="34"/>
  <c r="G151" i="34"/>
  <c r="G152" i="34"/>
  <c r="G153" i="34"/>
  <c r="G154" i="34"/>
  <c r="G155" i="34"/>
  <c r="G156" i="34"/>
  <c r="G157" i="34"/>
  <c r="G158" i="34"/>
  <c r="G159" i="34"/>
  <c r="G160" i="34"/>
  <c r="G161" i="34"/>
  <c r="G162" i="34"/>
  <c r="G163" i="34"/>
  <c r="G164" i="34"/>
  <c r="G165" i="34"/>
  <c r="G166" i="34"/>
  <c r="G167" i="34"/>
  <c r="G168" i="34"/>
  <c r="G169" i="34"/>
  <c r="G170" i="34"/>
  <c r="G171" i="34"/>
  <c r="G172" i="34"/>
  <c r="G173" i="34"/>
  <c r="G174" i="34"/>
  <c r="G175" i="34"/>
  <c r="G176" i="34"/>
  <c r="G177" i="34"/>
  <c r="G178" i="34"/>
  <c r="G179" i="34"/>
  <c r="G180" i="34"/>
  <c r="G181" i="34"/>
  <c r="G182" i="34"/>
  <c r="G183" i="34"/>
  <c r="G184" i="34"/>
  <c r="G185" i="34"/>
  <c r="G186" i="34"/>
  <c r="G187" i="34"/>
  <c r="G188" i="34"/>
  <c r="G189" i="34"/>
  <c r="G190" i="34"/>
  <c r="G191" i="34"/>
  <c r="G192" i="34"/>
  <c r="G193" i="34"/>
  <c r="G194" i="34"/>
  <c r="G195" i="34"/>
  <c r="G196" i="34"/>
  <c r="G197" i="34"/>
  <c r="G198" i="34"/>
  <c r="G199" i="34"/>
  <c r="G200" i="34"/>
  <c r="G201" i="34"/>
  <c r="G202" i="34"/>
  <c r="G203" i="34"/>
  <c r="G204" i="34"/>
  <c r="G205" i="34"/>
  <c r="G206" i="34"/>
  <c r="G207" i="34"/>
  <c r="G208" i="34"/>
  <c r="G209" i="34"/>
  <c r="G210" i="34"/>
  <c r="G211" i="34"/>
  <c r="G212" i="34"/>
  <c r="G213" i="34"/>
  <c r="G214" i="34"/>
  <c r="G215" i="34"/>
  <c r="G216" i="34"/>
  <c r="G217" i="34"/>
  <c r="G218" i="34"/>
  <c r="G219" i="34"/>
  <c r="G220" i="34"/>
  <c r="G221" i="34"/>
  <c r="G222" i="34"/>
  <c r="G223" i="34"/>
  <c r="G224" i="34"/>
  <c r="G225" i="34"/>
  <c r="G226" i="34"/>
  <c r="G227" i="34"/>
  <c r="G228" i="34"/>
  <c r="G229" i="34"/>
  <c r="G230" i="34"/>
  <c r="G231" i="34"/>
  <c r="G232" i="34"/>
  <c r="G233" i="34"/>
  <c r="G234" i="34"/>
  <c r="G235" i="34"/>
  <c r="G236" i="34"/>
  <c r="G237" i="34"/>
  <c r="G238" i="34"/>
  <c r="G239" i="34"/>
  <c r="G240" i="34"/>
  <c r="G241" i="34"/>
  <c r="G242" i="34"/>
  <c r="G243" i="34"/>
  <c r="G244" i="34"/>
  <c r="G245" i="34"/>
  <c r="G246" i="34"/>
  <c r="G247" i="34"/>
  <c r="G248" i="34"/>
  <c r="G249" i="34"/>
  <c r="G250" i="34"/>
  <c r="G251" i="34"/>
  <c r="G252" i="34"/>
  <c r="G253" i="34"/>
  <c r="G254" i="34"/>
  <c r="G255" i="34"/>
  <c r="G256" i="34"/>
  <c r="G257" i="34"/>
  <c r="G258" i="34"/>
  <c r="G259" i="34"/>
  <c r="G260" i="34"/>
  <c r="G261" i="34"/>
  <c r="G262" i="34"/>
  <c r="G263" i="34"/>
  <c r="G264" i="34"/>
  <c r="G265" i="34"/>
  <c r="G266" i="34"/>
  <c r="G267" i="34"/>
  <c r="G268" i="34"/>
  <c r="G269" i="34"/>
  <c r="G270" i="34"/>
  <c r="G271" i="34"/>
  <c r="G272" i="34"/>
  <c r="G273" i="34"/>
  <c r="G274" i="34"/>
  <c r="G275" i="34"/>
  <c r="G276" i="34"/>
  <c r="G277" i="34"/>
  <c r="G278" i="34"/>
  <c r="G279" i="34"/>
  <c r="G280" i="34"/>
  <c r="G281" i="34"/>
  <c r="G282" i="34"/>
  <c r="G283" i="34"/>
  <c r="G284" i="34"/>
  <c r="G285" i="34"/>
  <c r="G286" i="34"/>
  <c r="G287" i="34"/>
  <c r="G288" i="34"/>
  <c r="G289" i="34"/>
  <c r="G290" i="34"/>
  <c r="G291" i="34"/>
  <c r="G292" i="34"/>
  <c r="G293" i="34"/>
  <c r="G294" i="34"/>
  <c r="G295" i="34"/>
  <c r="G296" i="34"/>
  <c r="G297" i="34"/>
  <c r="G298" i="34"/>
  <c r="G299" i="34"/>
  <c r="G300" i="34"/>
  <c r="G301" i="34"/>
  <c r="G302" i="34"/>
  <c r="G303" i="34"/>
  <c r="G304" i="34"/>
  <c r="G305" i="34"/>
  <c r="G306" i="34"/>
  <c r="G307" i="34"/>
  <c r="G308" i="34"/>
  <c r="G309" i="34"/>
  <c r="G310" i="34"/>
  <c r="G311" i="34"/>
  <c r="G312" i="34"/>
  <c r="G313" i="34"/>
  <c r="G314" i="34"/>
  <c r="G315" i="34"/>
  <c r="G316" i="34"/>
  <c r="G317" i="34"/>
  <c r="G318" i="34"/>
  <c r="G319" i="34"/>
  <c r="G320" i="34"/>
  <c r="G321" i="34"/>
  <c r="G322" i="34"/>
  <c r="G323" i="34"/>
  <c r="G324" i="34"/>
  <c r="G325" i="34"/>
  <c r="G326" i="34"/>
  <c r="G327" i="34"/>
  <c r="G328" i="34"/>
  <c r="G329" i="34"/>
  <c r="G330" i="34"/>
  <c r="G331" i="34"/>
  <c r="G332" i="34"/>
  <c r="G333" i="34"/>
  <c r="G334" i="34"/>
  <c r="G335" i="34"/>
  <c r="G336" i="34"/>
  <c r="G337" i="34"/>
  <c r="G338" i="34"/>
  <c r="G339" i="34"/>
  <c r="G340" i="34"/>
  <c r="G341" i="34"/>
  <c r="G342" i="34"/>
  <c r="F7" i="33"/>
  <c r="F8" i="33" s="1"/>
  <c r="F9" i="33" s="1"/>
  <c r="F10" i="33" s="1"/>
  <c r="F11" i="33" s="1"/>
  <c r="F12" i="33" s="1"/>
  <c r="F13" i="33" s="1"/>
  <c r="F14" i="33" s="1"/>
  <c r="F15" i="33" s="1"/>
  <c r="F16" i="33" s="1"/>
  <c r="F17" i="33" s="1"/>
  <c r="F18" i="33" s="1"/>
  <c r="F19" i="33" s="1"/>
  <c r="F20" i="33" s="1"/>
  <c r="F21" i="33" s="1"/>
  <c r="F22" i="33" s="1"/>
  <c r="F23" i="33" s="1"/>
  <c r="F24" i="33" s="1"/>
  <c r="F25" i="33" s="1"/>
  <c r="F26" i="33" s="1"/>
  <c r="F27" i="33" s="1"/>
  <c r="F28" i="33" s="1"/>
  <c r="F29" i="33" s="1"/>
  <c r="F30" i="33" s="1"/>
  <c r="F31" i="33" s="1"/>
  <c r="F32" i="33" s="1"/>
  <c r="F33" i="33" s="1"/>
  <c r="F34" i="33" s="1"/>
  <c r="F35" i="33" s="1"/>
  <c r="F36" i="33" s="1"/>
  <c r="F37" i="33" s="1"/>
  <c r="F38" i="33" s="1"/>
  <c r="F39" i="33" s="1"/>
  <c r="F40" i="33" s="1"/>
  <c r="F41" i="33" s="1"/>
  <c r="F42" i="33" s="1"/>
  <c r="F43" i="33" s="1"/>
  <c r="F44" i="33" s="1"/>
  <c r="F45" i="33" s="1"/>
  <c r="F46" i="33" s="1"/>
  <c r="F47" i="33" s="1"/>
  <c r="F48" i="33" s="1"/>
  <c r="F49" i="33" s="1"/>
  <c r="F50" i="33" s="1"/>
  <c r="F51" i="33" s="1"/>
  <c r="F52" i="33" s="1"/>
  <c r="F53" i="33" s="1"/>
  <c r="F54" i="33" s="1"/>
  <c r="F55" i="33" s="1"/>
  <c r="F56" i="33" s="1"/>
  <c r="F57" i="33" s="1"/>
  <c r="F58" i="33" s="1"/>
  <c r="F59" i="33" s="1"/>
  <c r="F60" i="33" s="1"/>
  <c r="G7" i="33"/>
  <c r="H7" i="33" s="1"/>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F61" i="33"/>
  <c r="F62" i="33" s="1"/>
  <c r="F63" i="33" s="1"/>
  <c r="F64" i="33" s="1"/>
  <c r="F65" i="33" s="1"/>
  <c r="F66" i="33" s="1"/>
  <c r="F67" i="33" s="1"/>
  <c r="F68" i="33" s="1"/>
  <c r="F69" i="33" s="1"/>
  <c r="F70" i="33" s="1"/>
  <c r="F71" i="33" s="1"/>
  <c r="F72" i="33" s="1"/>
  <c r="F73" i="33" s="1"/>
  <c r="F74" i="33" s="1"/>
  <c r="F75" i="33" s="1"/>
  <c r="F76" i="33" s="1"/>
  <c r="F77" i="33" s="1"/>
  <c r="F78" i="33" s="1"/>
  <c r="F79" i="33" s="1"/>
  <c r="F80" i="33" s="1"/>
  <c r="F81" i="33" s="1"/>
  <c r="F82" i="33" s="1"/>
  <c r="F83" i="33" s="1"/>
  <c r="F84" i="33" s="1"/>
  <c r="F85" i="33" s="1"/>
  <c r="F86" i="33" s="1"/>
  <c r="F87" i="33" s="1"/>
  <c r="F88" i="33" s="1"/>
  <c r="F89" i="33" s="1"/>
  <c r="F90" i="33" s="1"/>
  <c r="F91" i="33" s="1"/>
  <c r="F92" i="33" s="1"/>
  <c r="F93" i="33" s="1"/>
  <c r="F94" i="33" s="1"/>
  <c r="F95" i="33" s="1"/>
  <c r="F96" i="33" s="1"/>
  <c r="F97" i="33" s="1"/>
  <c r="F98" i="33" s="1"/>
  <c r="F99" i="33" s="1"/>
  <c r="F100" i="33" s="1"/>
  <c r="F101" i="33" s="1"/>
  <c r="F102" i="33" s="1"/>
  <c r="F103" i="33" s="1"/>
  <c r="F104" i="33" s="1"/>
  <c r="F105" i="33" s="1"/>
  <c r="F106" i="33" s="1"/>
  <c r="F107" i="33" s="1"/>
  <c r="F108" i="33" s="1"/>
  <c r="F109" i="33" s="1"/>
  <c r="F110" i="33" s="1"/>
  <c r="F111" i="33" s="1"/>
  <c r="F112" i="33" s="1"/>
  <c r="F113" i="33" s="1"/>
  <c r="F114" i="33" s="1"/>
  <c r="F115" i="33" s="1"/>
  <c r="F116" i="33" s="1"/>
  <c r="F117" i="33" s="1"/>
  <c r="F118" i="33" s="1"/>
  <c r="F119" i="33" s="1"/>
  <c r="F120" i="33" s="1"/>
  <c r="F121" i="33" s="1"/>
  <c r="F122" i="33" s="1"/>
  <c r="F123" i="33" s="1"/>
  <c r="F124" i="33" s="1"/>
  <c r="F125" i="33" s="1"/>
  <c r="F126" i="33" s="1"/>
  <c r="F127" i="33" s="1"/>
  <c r="F128" i="33" s="1"/>
  <c r="F129" i="33" s="1"/>
  <c r="F130" i="33" s="1"/>
  <c r="F131" i="33" s="1"/>
  <c r="F132" i="33" s="1"/>
  <c r="F133" i="33" s="1"/>
  <c r="F134" i="33" s="1"/>
  <c r="F135" i="33" s="1"/>
  <c r="F136" i="33" s="1"/>
  <c r="F137" i="33" s="1"/>
  <c r="F138" i="33" s="1"/>
  <c r="F139" i="33" s="1"/>
  <c r="F140" i="33" s="1"/>
  <c r="F141" i="33" s="1"/>
  <c r="F142" i="33" s="1"/>
  <c r="F143" i="33" s="1"/>
  <c r="F144" i="33" s="1"/>
  <c r="F145" i="33" s="1"/>
  <c r="F146" i="33" s="1"/>
  <c r="F147" i="33" s="1"/>
  <c r="F148" i="33" s="1"/>
  <c r="F149" i="33" s="1"/>
  <c r="F150" i="33" s="1"/>
  <c r="F151" i="33" s="1"/>
  <c r="F152" i="33" s="1"/>
  <c r="F153" i="33" s="1"/>
  <c r="F154" i="33" s="1"/>
  <c r="F155" i="33" s="1"/>
  <c r="F156" i="33" s="1"/>
  <c r="F157" i="33" s="1"/>
  <c r="F158" i="33" s="1"/>
  <c r="F159" i="33" s="1"/>
  <c r="F160" i="33" s="1"/>
  <c r="F161" i="33" s="1"/>
  <c r="F162" i="33" s="1"/>
  <c r="F163" i="33" s="1"/>
  <c r="F164" i="33" s="1"/>
  <c r="F165" i="33" s="1"/>
  <c r="F166" i="33" s="1"/>
  <c r="F167" i="33" s="1"/>
  <c r="F168" i="33" s="1"/>
  <c r="F169" i="33" s="1"/>
  <c r="F170" i="33" s="1"/>
  <c r="F171" i="33" s="1"/>
  <c r="F172" i="33" s="1"/>
  <c r="F173" i="33" s="1"/>
  <c r="F174" i="33" s="1"/>
  <c r="F175" i="33" s="1"/>
  <c r="F176" i="33" s="1"/>
  <c r="F177" i="33" s="1"/>
  <c r="F178" i="33" s="1"/>
  <c r="F179" i="33" s="1"/>
  <c r="F180" i="33" s="1"/>
  <c r="F181" i="33" s="1"/>
  <c r="F182" i="33" s="1"/>
  <c r="F183" i="33" s="1"/>
  <c r="F184" i="33" s="1"/>
  <c r="F185" i="33" s="1"/>
  <c r="F186" i="33" s="1"/>
  <c r="F187" i="33" s="1"/>
  <c r="F188" i="33" s="1"/>
  <c r="F189" i="33" s="1"/>
  <c r="F190" i="33" s="1"/>
  <c r="F191" i="33" s="1"/>
  <c r="F192" i="33" s="1"/>
  <c r="F193" i="33" s="1"/>
  <c r="F194" i="33" s="1"/>
  <c r="F195" i="33" s="1"/>
  <c r="F196" i="33" s="1"/>
  <c r="F197" i="33" s="1"/>
  <c r="F198" i="33" s="1"/>
  <c r="F199" i="33" s="1"/>
  <c r="F200" i="33" s="1"/>
  <c r="F201" i="33" s="1"/>
  <c r="F202" i="33" s="1"/>
  <c r="F203" i="33" s="1"/>
  <c r="F204" i="33" s="1"/>
  <c r="F205" i="33" s="1"/>
  <c r="F206" i="33" s="1"/>
  <c r="F207" i="33" s="1"/>
  <c r="F208" i="33" s="1"/>
  <c r="F209" i="33" s="1"/>
  <c r="F210" i="33" s="1"/>
  <c r="F211" i="33" s="1"/>
  <c r="F212" i="33" s="1"/>
  <c r="F213" i="33" s="1"/>
  <c r="F214" i="33" s="1"/>
  <c r="F215" i="33" s="1"/>
  <c r="F216" i="33" s="1"/>
  <c r="F217" i="33" s="1"/>
  <c r="F218" i="33" s="1"/>
  <c r="F219" i="33" s="1"/>
  <c r="F220" i="33" s="1"/>
  <c r="F221" i="33" s="1"/>
  <c r="F222" i="33" s="1"/>
  <c r="F223" i="33" s="1"/>
  <c r="F224" i="33" s="1"/>
  <c r="F225" i="33" s="1"/>
  <c r="F226" i="33" s="1"/>
  <c r="F227" i="33" s="1"/>
  <c r="F228" i="33" s="1"/>
  <c r="F229" i="33" s="1"/>
  <c r="F230" i="33" s="1"/>
  <c r="F231" i="33" s="1"/>
  <c r="F232" i="33" s="1"/>
  <c r="F233" i="33" s="1"/>
  <c r="F234" i="33" s="1"/>
  <c r="F235" i="33" s="1"/>
  <c r="F236" i="33" s="1"/>
  <c r="F237" i="33" s="1"/>
  <c r="F238" i="33" s="1"/>
  <c r="F239" i="33" s="1"/>
  <c r="F240" i="33" s="1"/>
  <c r="F241" i="33" s="1"/>
  <c r="F242" i="33" s="1"/>
  <c r="F243" i="33" s="1"/>
  <c r="F244" i="33" s="1"/>
  <c r="F245" i="33" s="1"/>
  <c r="F246" i="33" s="1"/>
  <c r="F247" i="33" s="1"/>
  <c r="F248" i="33" s="1"/>
  <c r="F249" i="33" s="1"/>
  <c r="F250" i="33" s="1"/>
  <c r="F251" i="33" s="1"/>
  <c r="F252" i="33" s="1"/>
  <c r="F253" i="33" s="1"/>
  <c r="F254" i="33" s="1"/>
  <c r="F255" i="33" s="1"/>
  <c r="F256" i="33" s="1"/>
  <c r="F257" i="33" s="1"/>
  <c r="F258" i="33" s="1"/>
  <c r="F259" i="33" s="1"/>
  <c r="F260" i="33" s="1"/>
  <c r="F261" i="33" s="1"/>
  <c r="F262" i="33" s="1"/>
  <c r="F263" i="33" s="1"/>
  <c r="F264" i="33" s="1"/>
  <c r="F265" i="33" s="1"/>
  <c r="F266" i="33" s="1"/>
  <c r="F267" i="33" s="1"/>
  <c r="F268" i="33" s="1"/>
  <c r="F269" i="33" s="1"/>
  <c r="F270" i="33" s="1"/>
  <c r="F271" i="33" s="1"/>
  <c r="F272" i="33" s="1"/>
  <c r="F273" i="33" s="1"/>
  <c r="F274" i="33" s="1"/>
  <c r="F275" i="33" s="1"/>
  <c r="F276" i="33" s="1"/>
  <c r="F277" i="33" s="1"/>
  <c r="F278" i="33" s="1"/>
  <c r="F279" i="33" s="1"/>
  <c r="F280" i="33" s="1"/>
  <c r="F281" i="33" s="1"/>
  <c r="F282" i="33" s="1"/>
  <c r="F283" i="33" s="1"/>
  <c r="F284" i="33" s="1"/>
  <c r="F285" i="33" s="1"/>
  <c r="F286" i="33" s="1"/>
  <c r="F287" i="33" s="1"/>
  <c r="F288" i="33" s="1"/>
  <c r="F289" i="33" s="1"/>
  <c r="F290" i="33" s="1"/>
  <c r="F291" i="33" s="1"/>
  <c r="F292" i="33" s="1"/>
  <c r="F293" i="33" s="1"/>
  <c r="F294" i="33" s="1"/>
  <c r="F295" i="33" s="1"/>
  <c r="F296" i="33" s="1"/>
  <c r="F297" i="33" s="1"/>
  <c r="F298" i="33" s="1"/>
  <c r="F299" i="33" s="1"/>
  <c r="F300" i="33" s="1"/>
  <c r="F301" i="33" s="1"/>
  <c r="F302" i="33" s="1"/>
  <c r="F303" i="33" s="1"/>
  <c r="F304" i="33" s="1"/>
  <c r="F305" i="33" s="1"/>
  <c r="F306" i="33" s="1"/>
  <c r="F307" i="33" s="1"/>
  <c r="F308" i="33" s="1"/>
  <c r="F309" i="33" s="1"/>
  <c r="F310" i="33" s="1"/>
  <c r="F311" i="33" s="1"/>
  <c r="F312" i="33" s="1"/>
  <c r="F313" i="33" s="1"/>
  <c r="F314" i="33" s="1"/>
  <c r="F315" i="33" s="1"/>
  <c r="F316" i="33" s="1"/>
  <c r="F317" i="33" s="1"/>
  <c r="F318" i="33" s="1"/>
  <c r="F319" i="33" s="1"/>
  <c r="F320" i="33" s="1"/>
  <c r="F321" i="33" s="1"/>
  <c r="F322" i="33" s="1"/>
  <c r="F323" i="33" s="1"/>
  <c r="F324" i="33" s="1"/>
  <c r="F325" i="33" s="1"/>
  <c r="F326" i="33" s="1"/>
  <c r="F327" i="33" s="1"/>
  <c r="F328" i="33" s="1"/>
  <c r="F329" i="33" s="1"/>
  <c r="F330" i="33" s="1"/>
  <c r="F331" i="33" s="1"/>
  <c r="F332" i="33" s="1"/>
  <c r="F333" i="33" s="1"/>
  <c r="F334" i="33" s="1"/>
  <c r="F335" i="33" s="1"/>
  <c r="F336" i="33" s="1"/>
  <c r="F337" i="33" s="1"/>
  <c r="F338" i="33" s="1"/>
  <c r="F339" i="33" s="1"/>
  <c r="F340" i="33" s="1"/>
  <c r="F341" i="33" s="1"/>
  <c r="F342" i="33" s="1"/>
  <c r="F343" i="33" s="1"/>
  <c r="F344" i="33" s="1"/>
  <c r="F345" i="33" s="1"/>
  <c r="F346" i="33" s="1"/>
  <c r="F347" i="33" s="1"/>
  <c r="F348" i="33" s="1"/>
  <c r="F349" i="33" s="1"/>
  <c r="F350" i="33" s="1"/>
  <c r="F351" i="33" s="1"/>
  <c r="F352" i="33" s="1"/>
  <c r="F353" i="33" s="1"/>
  <c r="F354" i="33" s="1"/>
  <c r="F355" i="33" s="1"/>
  <c r="F356" i="33" s="1"/>
  <c r="F357" i="33" s="1"/>
  <c r="F358" i="33" s="1"/>
  <c r="F359" i="33" s="1"/>
  <c r="F360" i="33" s="1"/>
  <c r="F361" i="33" s="1"/>
  <c r="F362" i="33" s="1"/>
  <c r="F363" i="33" s="1"/>
  <c r="F364" i="33" s="1"/>
  <c r="F365" i="33" s="1"/>
  <c r="F366" i="33" s="1"/>
  <c r="F367" i="33" s="1"/>
  <c r="F368" i="33" s="1"/>
  <c r="F369" i="33" s="1"/>
  <c r="F370" i="33" s="1"/>
  <c r="F371" i="33" s="1"/>
  <c r="F372" i="33" s="1"/>
  <c r="F373" i="33" s="1"/>
  <c r="F374" i="33" s="1"/>
  <c r="F375" i="33" s="1"/>
  <c r="F376" i="33" s="1"/>
  <c r="F377" i="33" s="1"/>
  <c r="F378" i="33" s="1"/>
  <c r="F379" i="33" s="1"/>
  <c r="F380" i="33" s="1"/>
  <c r="F381" i="33" s="1"/>
  <c r="F382" i="33" s="1"/>
  <c r="F383" i="33" s="1"/>
  <c r="F384" i="33" s="1"/>
  <c r="F385" i="33" s="1"/>
  <c r="F386" i="33" s="1"/>
  <c r="F387" i="33" s="1"/>
  <c r="F388" i="33" s="1"/>
  <c r="F389" i="33" s="1"/>
  <c r="F390" i="33" s="1"/>
  <c r="F391" i="33" s="1"/>
  <c r="F392" i="33" s="1"/>
  <c r="F393" i="33" s="1"/>
  <c r="F394" i="33" s="1"/>
  <c r="F395" i="33" s="1"/>
  <c r="F396" i="33" s="1"/>
  <c r="F397" i="33" s="1"/>
  <c r="F398" i="33" s="1"/>
  <c r="F399" i="33" s="1"/>
  <c r="F400" i="33" s="1"/>
  <c r="F401" i="33" s="1"/>
  <c r="F402" i="33" s="1"/>
  <c r="F403" i="33" s="1"/>
  <c r="F404" i="33" s="1"/>
  <c r="F405" i="33" s="1"/>
  <c r="F406" i="33" s="1"/>
  <c r="F407" i="33" s="1"/>
  <c r="F408" i="33" s="1"/>
  <c r="F409" i="33" s="1"/>
  <c r="F410" i="33" s="1"/>
  <c r="F411" i="33" s="1"/>
  <c r="F412" i="33" s="1"/>
  <c r="F413" i="33" s="1"/>
  <c r="F414" i="33" s="1"/>
  <c r="F415" i="33" s="1"/>
  <c r="F416" i="33" s="1"/>
  <c r="F417" i="33" s="1"/>
  <c r="F418" i="33" s="1"/>
  <c r="F419" i="33" s="1"/>
  <c r="F420" i="33" s="1"/>
  <c r="F421" i="33" s="1"/>
  <c r="F422" i="33" s="1"/>
  <c r="F423" i="33" s="1"/>
  <c r="F424" i="33" s="1"/>
  <c r="F425" i="33" s="1"/>
  <c r="F426" i="33" s="1"/>
  <c r="F427" i="33" s="1"/>
  <c r="F428" i="33" s="1"/>
  <c r="F429" i="33" s="1"/>
  <c r="F430" i="33" s="1"/>
  <c r="F431" i="33" s="1"/>
  <c r="F432" i="33" s="1"/>
  <c r="F433" i="33" s="1"/>
  <c r="F434" i="33" s="1"/>
  <c r="F435" i="33" s="1"/>
  <c r="F436" i="33" s="1"/>
  <c r="F437" i="33" s="1"/>
  <c r="F438" i="33" s="1"/>
  <c r="F439" i="33" s="1"/>
  <c r="F440" i="33" s="1"/>
  <c r="F441" i="33" s="1"/>
  <c r="F442" i="33" s="1"/>
  <c r="F443" i="33" s="1"/>
  <c r="F444" i="33" s="1"/>
  <c r="F445" i="33" s="1"/>
  <c r="F446" i="33" s="1"/>
  <c r="F447" i="33" s="1"/>
  <c r="F448" i="33" s="1"/>
  <c r="F449" i="33" s="1"/>
  <c r="F450" i="33" s="1"/>
  <c r="F451" i="33" s="1"/>
  <c r="F452" i="33" s="1"/>
  <c r="F453" i="33" s="1"/>
  <c r="F454" i="33" s="1"/>
  <c r="F455" i="33" s="1"/>
  <c r="F456" i="33" s="1"/>
  <c r="F457" i="33" s="1"/>
  <c r="F458" i="33" s="1"/>
  <c r="F459" i="33" s="1"/>
  <c r="F460" i="33" s="1"/>
  <c r="F461" i="33" s="1"/>
  <c r="F462" i="33" s="1"/>
  <c r="F463" i="33" s="1"/>
  <c r="F464" i="33" s="1"/>
  <c r="F465" i="33" s="1"/>
  <c r="F466" i="33" s="1"/>
  <c r="F467" i="33" s="1"/>
  <c r="F468" i="33" s="1"/>
  <c r="F469" i="33" s="1"/>
  <c r="F470" i="33" s="1"/>
  <c r="F471" i="33" s="1"/>
  <c r="F472" i="33" s="1"/>
  <c r="F473" i="33" s="1"/>
  <c r="F474" i="33" s="1"/>
  <c r="F475" i="33" s="1"/>
  <c r="F476" i="33" s="1"/>
  <c r="F477" i="33" s="1"/>
  <c r="F478" i="33" s="1"/>
  <c r="F479" i="33" s="1"/>
  <c r="F480" i="33" s="1"/>
  <c r="F481" i="33" s="1"/>
  <c r="F482" i="33" s="1"/>
  <c r="F483" i="33" s="1"/>
  <c r="F484" i="33" s="1"/>
  <c r="F485" i="33" s="1"/>
  <c r="F486" i="33" s="1"/>
  <c r="F487" i="33" s="1"/>
  <c r="F488" i="33" s="1"/>
  <c r="F489" i="33" s="1"/>
  <c r="F490" i="33" s="1"/>
  <c r="F491" i="33" s="1"/>
  <c r="F492" i="33" s="1"/>
  <c r="F493" i="33" s="1"/>
  <c r="F494" i="33" s="1"/>
  <c r="F495" i="33" s="1"/>
  <c r="F496" i="33" s="1"/>
  <c r="F497" i="33" s="1"/>
  <c r="F498" i="33" s="1"/>
  <c r="F499" i="33" s="1"/>
  <c r="F500" i="33" s="1"/>
  <c r="F501" i="33" s="1"/>
  <c r="F502" i="33" s="1"/>
  <c r="F503" i="33" s="1"/>
  <c r="F504" i="33" s="1"/>
  <c r="F505" i="33" s="1"/>
  <c r="F506" i="33" s="1"/>
  <c r="F507" i="33" s="1"/>
  <c r="F508" i="33" s="1"/>
  <c r="F509" i="33" s="1"/>
  <c r="F510" i="33" s="1"/>
  <c r="F511" i="33" s="1"/>
  <c r="F512" i="33" s="1"/>
  <c r="F513" i="33" s="1"/>
  <c r="F514" i="33" s="1"/>
  <c r="F515" i="33" s="1"/>
  <c r="F516" i="33" s="1"/>
  <c r="F517" i="33" s="1"/>
  <c r="F518" i="33" s="1"/>
  <c r="F519" i="33" s="1"/>
  <c r="F520" i="33" s="1"/>
  <c r="F521" i="33" s="1"/>
  <c r="F522" i="33" s="1"/>
  <c r="F523" i="33" s="1"/>
  <c r="F524" i="33" s="1"/>
  <c r="F525" i="33" s="1"/>
  <c r="F526" i="33" s="1"/>
  <c r="F527" i="33" s="1"/>
  <c r="F528" i="33" s="1"/>
  <c r="F529" i="33" s="1"/>
  <c r="F530" i="33" s="1"/>
  <c r="F531" i="33" s="1"/>
  <c r="F532" i="33" s="1"/>
  <c r="F533" i="33" s="1"/>
  <c r="F534" i="33" s="1"/>
  <c r="F535" i="33" s="1"/>
  <c r="F536" i="33" s="1"/>
  <c r="F537" i="33" s="1"/>
  <c r="F538" i="33" s="1"/>
  <c r="F539" i="33" s="1"/>
  <c r="F540" i="33" s="1"/>
  <c r="F541" i="33" s="1"/>
  <c r="F542" i="33" s="1"/>
  <c r="F543" i="33" s="1"/>
  <c r="F544" i="33" s="1"/>
  <c r="F545" i="33" s="1"/>
  <c r="F546" i="33" s="1"/>
  <c r="F547" i="33" s="1"/>
  <c r="F548" i="33" s="1"/>
  <c r="F549" i="33" s="1"/>
  <c r="F550" i="33" s="1"/>
  <c r="F551" i="33" s="1"/>
  <c r="F552" i="33" s="1"/>
  <c r="F553" i="33" s="1"/>
  <c r="F554" i="33" s="1"/>
  <c r="F555" i="33" s="1"/>
  <c r="F556" i="33" s="1"/>
  <c r="F557" i="33" s="1"/>
  <c r="F558" i="33" s="1"/>
  <c r="F559" i="33" s="1"/>
  <c r="F560" i="33" s="1"/>
  <c r="F561" i="33" s="1"/>
  <c r="F562" i="33" s="1"/>
  <c r="F563" i="33" s="1"/>
  <c r="F564" i="33" s="1"/>
  <c r="F565" i="33" s="1"/>
  <c r="F566" i="33" s="1"/>
  <c r="F567" i="33" s="1"/>
  <c r="F568" i="33" s="1"/>
  <c r="F569" i="33" s="1"/>
  <c r="F570" i="33" s="1"/>
  <c r="F571" i="33" s="1"/>
  <c r="F572" i="33" s="1"/>
  <c r="F573" i="33" s="1"/>
  <c r="F574" i="33" s="1"/>
  <c r="F575" i="33" s="1"/>
  <c r="F576" i="33" s="1"/>
  <c r="F577" i="33" s="1"/>
  <c r="F578" i="33" s="1"/>
  <c r="F579" i="33" s="1"/>
  <c r="F580" i="33" s="1"/>
  <c r="F581" i="33" s="1"/>
  <c r="F582" i="33" s="1"/>
  <c r="F583" i="33" s="1"/>
  <c r="F584" i="33" s="1"/>
  <c r="F585" i="33" s="1"/>
  <c r="F586" i="33" s="1"/>
  <c r="F587" i="33" s="1"/>
  <c r="F588" i="33" s="1"/>
  <c r="F589" i="33" s="1"/>
  <c r="F590" i="33" s="1"/>
  <c r="F591" i="33" s="1"/>
  <c r="F592" i="33" s="1"/>
  <c r="F593" i="33" s="1"/>
  <c r="F594" i="33" s="1"/>
  <c r="F595" i="33" s="1"/>
  <c r="F596" i="33" s="1"/>
  <c r="F597" i="33" s="1"/>
  <c r="F598" i="33" s="1"/>
  <c r="F599" i="33" s="1"/>
  <c r="F600" i="33" s="1"/>
  <c r="F601" i="33" s="1"/>
  <c r="F602" i="33" s="1"/>
  <c r="F603" i="33" s="1"/>
  <c r="F604" i="33" s="1"/>
  <c r="F605" i="33" s="1"/>
  <c r="F606" i="33" s="1"/>
  <c r="F607" i="33" s="1"/>
  <c r="F608" i="33" s="1"/>
  <c r="F609" i="33" s="1"/>
  <c r="F610" i="33" s="1"/>
  <c r="F611" i="33" s="1"/>
  <c r="F612" i="33" s="1"/>
  <c r="F613" i="33" s="1"/>
  <c r="F614" i="33" s="1"/>
  <c r="F615" i="33" s="1"/>
  <c r="F616" i="33" s="1"/>
  <c r="F617" i="33" s="1"/>
  <c r="F618" i="33" s="1"/>
  <c r="F619" i="33" s="1"/>
  <c r="F620" i="33" s="1"/>
  <c r="F621" i="33" s="1"/>
  <c r="F622" i="33" s="1"/>
  <c r="F623" i="33" s="1"/>
  <c r="F624" i="33" s="1"/>
  <c r="F625" i="33" s="1"/>
  <c r="F626" i="33" s="1"/>
  <c r="F627" i="33" s="1"/>
  <c r="F628" i="33" s="1"/>
  <c r="F629" i="33" s="1"/>
  <c r="F630" i="33" s="1"/>
  <c r="F631" i="33" s="1"/>
  <c r="F632" i="33" s="1"/>
  <c r="F633" i="33" s="1"/>
  <c r="F634" i="33" s="1"/>
  <c r="F635" i="33" s="1"/>
  <c r="F636" i="33" s="1"/>
  <c r="F637" i="33" s="1"/>
  <c r="F638" i="33" s="1"/>
  <c r="F639" i="33" s="1"/>
  <c r="F640" i="33" s="1"/>
  <c r="F641" i="33" s="1"/>
  <c r="F642" i="33" s="1"/>
  <c r="F643" i="33" s="1"/>
  <c r="F644" i="33" s="1"/>
  <c r="F645" i="33" s="1"/>
  <c r="F646" i="33" s="1"/>
  <c r="F647" i="33" s="1"/>
  <c r="F648" i="33" s="1"/>
  <c r="F649" i="33" s="1"/>
  <c r="F650" i="33" s="1"/>
  <c r="F651" i="33" s="1"/>
  <c r="F652" i="33" s="1"/>
  <c r="F653" i="33" s="1"/>
  <c r="F654" i="33" s="1"/>
  <c r="F655" i="33" s="1"/>
  <c r="F656" i="33" s="1"/>
  <c r="F657" i="33" s="1"/>
  <c r="F658" i="33" s="1"/>
  <c r="F659" i="33" s="1"/>
  <c r="F660" i="33" s="1"/>
  <c r="F661" i="33" s="1"/>
  <c r="F662" i="33" s="1"/>
  <c r="F663" i="33" s="1"/>
  <c r="F664" i="33" s="1"/>
  <c r="F665" i="33" s="1"/>
  <c r="F666" i="33" s="1"/>
  <c r="F667" i="33" s="1"/>
  <c r="F668" i="33" s="1"/>
  <c r="F669" i="33" s="1"/>
  <c r="F670" i="33" s="1"/>
  <c r="F671" i="33" s="1"/>
  <c r="F672" i="33" s="1"/>
  <c r="F673" i="33" s="1"/>
  <c r="F674" i="33" s="1"/>
  <c r="F675" i="33" s="1"/>
  <c r="F676" i="33" s="1"/>
  <c r="F677" i="33" s="1"/>
  <c r="F678" i="33" s="1"/>
  <c r="F679" i="33" s="1"/>
  <c r="F680" i="33" s="1"/>
  <c r="F681" i="33" s="1"/>
  <c r="F682" i="33" s="1"/>
  <c r="F683" i="33" s="1"/>
  <c r="F684" i="33" s="1"/>
  <c r="F685" i="33" s="1"/>
  <c r="F686" i="33" s="1"/>
  <c r="F687" i="33" s="1"/>
  <c r="F688" i="33" s="1"/>
  <c r="F689" i="33" s="1"/>
  <c r="F690" i="33" s="1"/>
  <c r="F691" i="33" s="1"/>
  <c r="F692" i="33" s="1"/>
  <c r="F693" i="33" s="1"/>
  <c r="F694" i="33" s="1"/>
  <c r="F695" i="33" s="1"/>
  <c r="F696" i="33" s="1"/>
  <c r="F697" i="33" s="1"/>
  <c r="F698" i="33" s="1"/>
  <c r="F699" i="33" s="1"/>
  <c r="F700" i="33" s="1"/>
  <c r="F701" i="33" s="1"/>
  <c r="F702" i="33" s="1"/>
  <c r="F703" i="33" s="1"/>
  <c r="F704" i="33" s="1"/>
  <c r="F705" i="33" s="1"/>
  <c r="F706" i="33" s="1"/>
  <c r="F707" i="33" s="1"/>
  <c r="F708" i="33" s="1"/>
  <c r="F709" i="33" s="1"/>
  <c r="F710" i="33" s="1"/>
  <c r="F711" i="33" s="1"/>
  <c r="F712" i="33" s="1"/>
  <c r="F713" i="33" s="1"/>
  <c r="F714" i="33" s="1"/>
  <c r="F715" i="33" s="1"/>
  <c r="F716" i="33" s="1"/>
  <c r="F717" i="33" s="1"/>
  <c r="F718" i="33" s="1"/>
  <c r="F719" i="33" s="1"/>
  <c r="F720" i="33" s="1"/>
  <c r="F721" i="33" s="1"/>
  <c r="F722" i="33" s="1"/>
  <c r="F723" i="33" s="1"/>
  <c r="F724" i="33" s="1"/>
  <c r="F725" i="33" s="1"/>
  <c r="F726" i="33" s="1"/>
  <c r="F727" i="33" s="1"/>
  <c r="F728" i="33" s="1"/>
  <c r="F729" i="33" s="1"/>
  <c r="F730" i="33" s="1"/>
  <c r="F731" i="33" s="1"/>
  <c r="F732" i="33" s="1"/>
  <c r="F733" i="33" s="1"/>
  <c r="F734" i="33" s="1"/>
  <c r="F735" i="33" s="1"/>
  <c r="F736" i="33" s="1"/>
  <c r="F737" i="33" s="1"/>
  <c r="F738" i="33" s="1"/>
  <c r="F739" i="33" s="1"/>
  <c r="F740" i="33" s="1"/>
  <c r="F741" i="33" s="1"/>
  <c r="F742" i="33" s="1"/>
  <c r="F743" i="33" s="1"/>
  <c r="F744" i="33" s="1"/>
  <c r="F745" i="33" s="1"/>
  <c r="F746" i="33" s="1"/>
  <c r="F747" i="33" s="1"/>
  <c r="F748" i="33" s="1"/>
  <c r="F749" i="33" s="1"/>
  <c r="F750" i="33" s="1"/>
  <c r="F751" i="33" s="1"/>
  <c r="F752" i="33" s="1"/>
  <c r="F753" i="33" s="1"/>
  <c r="F754" i="33" s="1"/>
  <c r="F755" i="33" s="1"/>
  <c r="F756" i="33" s="1"/>
  <c r="F757" i="33" s="1"/>
  <c r="F758" i="33" s="1"/>
  <c r="F759" i="33" s="1"/>
  <c r="F760" i="33" s="1"/>
  <c r="F761" i="33" s="1"/>
  <c r="F762" i="33" s="1"/>
  <c r="F763" i="33" s="1"/>
  <c r="F764" i="33" s="1"/>
  <c r="F765" i="33" s="1"/>
  <c r="F766" i="33" s="1"/>
  <c r="F767" i="33" s="1"/>
  <c r="F768" i="33" s="1"/>
  <c r="F769" i="33" s="1"/>
  <c r="F770" i="33" s="1"/>
  <c r="F771" i="33" s="1"/>
  <c r="F772" i="33" s="1"/>
  <c r="F773" i="33" s="1"/>
  <c r="F774" i="33" s="1"/>
  <c r="F775" i="33" s="1"/>
  <c r="F776" i="33" s="1"/>
  <c r="F777" i="33" s="1"/>
  <c r="F778" i="33" s="1"/>
  <c r="F779" i="33" s="1"/>
  <c r="F780" i="33" s="1"/>
  <c r="F781" i="33" s="1"/>
  <c r="F782" i="33" s="1"/>
  <c r="F783" i="33" s="1"/>
  <c r="F784" i="33" s="1"/>
  <c r="F785" i="33" s="1"/>
  <c r="F786" i="33" s="1"/>
  <c r="F787" i="33" s="1"/>
  <c r="F788" i="33" s="1"/>
  <c r="F789" i="33" s="1"/>
  <c r="F790" i="33" s="1"/>
  <c r="F791" i="33" s="1"/>
  <c r="F792" i="33" s="1"/>
  <c r="F793" i="33" s="1"/>
  <c r="F794" i="33" s="1"/>
  <c r="F795" i="33" s="1"/>
  <c r="F796" i="33" s="1"/>
  <c r="F797" i="33" s="1"/>
  <c r="F798" i="33" s="1"/>
  <c r="F799" i="33" s="1"/>
  <c r="F800" i="33" s="1"/>
  <c r="F801" i="33" s="1"/>
  <c r="F802" i="33" s="1"/>
  <c r="F803" i="33" s="1"/>
  <c r="F804" i="33" s="1"/>
  <c r="F805" i="33" s="1"/>
  <c r="F806" i="33" s="1"/>
  <c r="F807" i="33" s="1"/>
  <c r="F808" i="33" s="1"/>
  <c r="F809" i="33" s="1"/>
  <c r="F810" i="33" s="1"/>
  <c r="F811" i="33" s="1"/>
  <c r="F812" i="33" s="1"/>
  <c r="F813" i="33" s="1"/>
  <c r="F814" i="33" s="1"/>
  <c r="F815" i="33" s="1"/>
  <c r="F816" i="33" s="1"/>
  <c r="F817" i="33" s="1"/>
  <c r="F818" i="33" s="1"/>
  <c r="F819" i="33" s="1"/>
  <c r="F820" i="33" s="1"/>
  <c r="F821" i="33" s="1"/>
  <c r="F822" i="33" s="1"/>
  <c r="F823" i="33" s="1"/>
  <c r="F824" i="33" s="1"/>
  <c r="F825" i="33" s="1"/>
  <c r="F826" i="33" s="1"/>
  <c r="F827" i="33" s="1"/>
  <c r="F828" i="33" s="1"/>
  <c r="F829" i="33" s="1"/>
  <c r="F830" i="33" s="1"/>
  <c r="F831" i="33" s="1"/>
  <c r="F832" i="33" s="1"/>
  <c r="F833" i="33" s="1"/>
  <c r="F834" i="33" s="1"/>
  <c r="F835" i="33" s="1"/>
  <c r="F836" i="33" s="1"/>
  <c r="F837" i="33" s="1"/>
  <c r="F838" i="33" s="1"/>
  <c r="F839" i="33" s="1"/>
  <c r="F840" i="33" s="1"/>
  <c r="F841" i="33" s="1"/>
  <c r="F842" i="33" s="1"/>
  <c r="F843" i="33" s="1"/>
  <c r="F844" i="33" s="1"/>
  <c r="F845" i="33" s="1"/>
  <c r="F846" i="33" s="1"/>
  <c r="F847" i="33" s="1"/>
  <c r="F848" i="33" s="1"/>
  <c r="F849" i="33" s="1"/>
  <c r="F850" i="33" s="1"/>
  <c r="F851" i="33" s="1"/>
  <c r="F852" i="33" s="1"/>
  <c r="F853" i="33" s="1"/>
  <c r="F854" i="33" s="1"/>
  <c r="F855" i="33" s="1"/>
  <c r="F856" i="33" s="1"/>
  <c r="F857" i="33" s="1"/>
  <c r="F858" i="33" s="1"/>
  <c r="F859" i="33" s="1"/>
  <c r="F860" i="33" s="1"/>
  <c r="F861" i="33" s="1"/>
  <c r="F862" i="33" s="1"/>
  <c r="F863" i="33" s="1"/>
  <c r="F864" i="33" s="1"/>
  <c r="F865" i="33" s="1"/>
  <c r="F866" i="33" s="1"/>
  <c r="F867" i="33" s="1"/>
  <c r="F868" i="33" s="1"/>
  <c r="F869" i="33" s="1"/>
  <c r="F870" i="33" s="1"/>
  <c r="F871" i="33" s="1"/>
  <c r="F872" i="33" s="1"/>
  <c r="F873" i="33" s="1"/>
  <c r="F874" i="33" s="1"/>
  <c r="F875" i="33" s="1"/>
  <c r="F876" i="33" s="1"/>
  <c r="F877" i="33" s="1"/>
  <c r="F878" i="33" s="1"/>
  <c r="F879" i="33" s="1"/>
  <c r="F880" i="33" s="1"/>
  <c r="F881" i="33" s="1"/>
  <c r="F882" i="33" s="1"/>
  <c r="F883" i="33" s="1"/>
  <c r="F884" i="33" s="1"/>
  <c r="F885" i="33" s="1"/>
  <c r="F886" i="33" s="1"/>
  <c r="F887" i="33" s="1"/>
  <c r="F888" i="33" s="1"/>
  <c r="F889" i="33" s="1"/>
  <c r="F890" i="33" s="1"/>
  <c r="F891" i="33" s="1"/>
  <c r="F892" i="33" s="1"/>
  <c r="F893" i="33" s="1"/>
  <c r="F894" i="33" s="1"/>
  <c r="F895" i="33" s="1"/>
  <c r="F896" i="33" s="1"/>
  <c r="F897" i="33" s="1"/>
  <c r="F898" i="33" s="1"/>
  <c r="F899" i="33" s="1"/>
  <c r="F900" i="33" s="1"/>
  <c r="F901" i="33" s="1"/>
  <c r="F902" i="33" s="1"/>
  <c r="F903" i="33" s="1"/>
  <c r="F904" i="33" s="1"/>
  <c r="F905" i="33" s="1"/>
  <c r="F906" i="33" s="1"/>
  <c r="F907" i="33" s="1"/>
  <c r="F908" i="33" s="1"/>
  <c r="F909" i="33" s="1"/>
  <c r="F910" i="33" s="1"/>
  <c r="F911" i="33" s="1"/>
  <c r="F912" i="33" s="1"/>
  <c r="F913" i="33" s="1"/>
  <c r="F914" i="33" s="1"/>
  <c r="F915" i="33" s="1"/>
  <c r="F916" i="33" s="1"/>
  <c r="F917" i="33" s="1"/>
  <c r="F918" i="33" s="1"/>
  <c r="F919" i="33" s="1"/>
  <c r="F920" i="33" s="1"/>
  <c r="F921" i="33" s="1"/>
  <c r="F922" i="33" s="1"/>
  <c r="F923" i="33" s="1"/>
  <c r="F924" i="33" s="1"/>
  <c r="F925" i="33" s="1"/>
  <c r="F926" i="33" s="1"/>
  <c r="F927" i="33" s="1"/>
  <c r="F928" i="33" s="1"/>
  <c r="F929" i="33" s="1"/>
  <c r="F930" i="33" s="1"/>
  <c r="F931" i="33" s="1"/>
  <c r="F932" i="33" s="1"/>
  <c r="F933" i="33" s="1"/>
  <c r="F934" i="33" s="1"/>
  <c r="F935" i="33" s="1"/>
  <c r="F936" i="33" s="1"/>
  <c r="F937" i="33" s="1"/>
  <c r="F938" i="33" s="1"/>
  <c r="F939" i="33" s="1"/>
  <c r="F940" i="33" s="1"/>
  <c r="F941" i="33" s="1"/>
  <c r="F942" i="33" s="1"/>
  <c r="F943" i="33" s="1"/>
  <c r="F944" i="33" s="1"/>
  <c r="F945" i="33" s="1"/>
  <c r="F946" i="33" s="1"/>
  <c r="F947" i="33" s="1"/>
  <c r="F948" i="33" s="1"/>
  <c r="F949" i="33" s="1"/>
  <c r="F950" i="33" s="1"/>
  <c r="F951" i="33" s="1"/>
  <c r="F952" i="33" s="1"/>
  <c r="F953" i="33" s="1"/>
  <c r="F954" i="33" s="1"/>
  <c r="F955" i="33" s="1"/>
  <c r="F956" i="33" s="1"/>
  <c r="F957" i="33" s="1"/>
  <c r="F958" i="33" s="1"/>
  <c r="F959" i="33" s="1"/>
  <c r="F960" i="33" s="1"/>
  <c r="F961" i="33" s="1"/>
  <c r="F962" i="33" s="1"/>
  <c r="F963" i="33" s="1"/>
  <c r="F964" i="33" s="1"/>
  <c r="F965" i="33" s="1"/>
  <c r="F966" i="33" s="1"/>
  <c r="F967" i="33" s="1"/>
  <c r="F968" i="33" s="1"/>
  <c r="F969" i="33" s="1"/>
  <c r="F970" i="33" s="1"/>
  <c r="F971" i="33" s="1"/>
  <c r="F972" i="33" s="1"/>
  <c r="F973" i="33" s="1"/>
  <c r="F974" i="33" s="1"/>
  <c r="F975" i="33" s="1"/>
  <c r="F976" i="33" s="1"/>
  <c r="F977" i="33" s="1"/>
  <c r="F978" i="33" s="1"/>
  <c r="F979" i="33" s="1"/>
  <c r="F980" i="33" s="1"/>
  <c r="F981" i="33" s="1"/>
  <c r="F982" i="33" s="1"/>
  <c r="F983" i="33" s="1"/>
  <c r="F984" i="33" s="1"/>
  <c r="F985" i="33" s="1"/>
  <c r="F986" i="33" s="1"/>
  <c r="F987" i="33" s="1"/>
  <c r="F988" i="33" s="1"/>
  <c r="F989" i="33" s="1"/>
  <c r="F990" i="33" s="1"/>
  <c r="F991" i="33" s="1"/>
  <c r="F992" i="33" s="1"/>
  <c r="F993" i="33" s="1"/>
  <c r="F994" i="33" s="1"/>
  <c r="F995" i="33" s="1"/>
  <c r="F996" i="33" s="1"/>
  <c r="F997" i="33" s="1"/>
  <c r="F998" i="33" s="1"/>
  <c r="F999" i="33" s="1"/>
  <c r="F1000" i="33" s="1"/>
  <c r="F1001" i="33" s="1"/>
  <c r="F1002" i="33" s="1"/>
  <c r="F1003" i="33" s="1"/>
  <c r="F1004" i="33" s="1"/>
  <c r="F1005" i="33" s="1"/>
  <c r="F1006" i="33" s="1"/>
  <c r="F1007" i="33" s="1"/>
  <c r="F1008" i="33" s="1"/>
  <c r="F1009" i="33" s="1"/>
  <c r="F1010" i="33" s="1"/>
  <c r="F1011" i="33" s="1"/>
  <c r="F1012" i="33" s="1"/>
  <c r="F1013" i="33" s="1"/>
  <c r="F1014" i="33" s="1"/>
  <c r="F1015" i="33" s="1"/>
  <c r="F1016" i="33" s="1"/>
  <c r="F1017" i="33" s="1"/>
  <c r="F1018" i="33" s="1"/>
  <c r="F1019" i="33" s="1"/>
  <c r="F1020" i="33" s="1"/>
  <c r="F1021" i="33" s="1"/>
  <c r="F1022" i="33" s="1"/>
  <c r="F1023" i="33" s="1"/>
  <c r="F1024" i="33" s="1"/>
  <c r="F1025" i="33" s="1"/>
  <c r="F1026" i="33" s="1"/>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2"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5" i="33"/>
  <c r="G266" i="33"/>
  <c r="G267" i="33"/>
  <c r="G268" i="33"/>
  <c r="G269" i="33"/>
  <c r="G270" i="33"/>
  <c r="G271" i="33"/>
  <c r="G272" i="33"/>
  <c r="G273" i="33"/>
  <c r="G274" i="33"/>
  <c r="G275" i="33"/>
  <c r="G276" i="33"/>
  <c r="G277" i="33"/>
  <c r="G278" i="33"/>
  <c r="G279" i="33"/>
  <c r="G280" i="33"/>
  <c r="G281" i="33"/>
  <c r="G282" i="33"/>
  <c r="G283"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1" i="33"/>
  <c r="G382" i="33"/>
  <c r="G383" i="33"/>
  <c r="G384" i="33"/>
  <c r="G385" i="33"/>
  <c r="G386" i="33"/>
  <c r="G387" i="33"/>
  <c r="G388" i="33"/>
  <c r="G389" i="33"/>
  <c r="G390"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8" i="33"/>
  <c r="G489" i="33"/>
  <c r="G490" i="33"/>
  <c r="G491" i="33"/>
  <c r="G492" i="33"/>
  <c r="G493" i="33"/>
  <c r="G494" i="33"/>
  <c r="G495" i="33"/>
  <c r="G496" i="33"/>
  <c r="G497" i="33"/>
  <c r="G498" i="33"/>
  <c r="G499" i="33"/>
  <c r="G500" i="33"/>
  <c r="G501" i="33"/>
  <c r="G502" i="33"/>
  <c r="G503" i="33"/>
  <c r="G504" i="33"/>
  <c r="G505" i="33"/>
  <c r="G506" i="33"/>
  <c r="G507" i="33"/>
  <c r="G508" i="33"/>
  <c r="G509" i="33"/>
  <c r="G510" i="33"/>
  <c r="G511" i="33"/>
  <c r="G512" i="33"/>
  <c r="G513" i="33"/>
  <c r="G514" i="33"/>
  <c r="G515" i="33"/>
  <c r="G516" i="33"/>
  <c r="G517" i="33"/>
  <c r="G518" i="33"/>
  <c r="G519" i="33"/>
  <c r="G520" i="33"/>
  <c r="G521" i="33"/>
  <c r="G522" i="33"/>
  <c r="G523" i="33"/>
  <c r="G524" i="33"/>
  <c r="G525" i="33"/>
  <c r="G526" i="33"/>
  <c r="G527" i="33"/>
  <c r="G528" i="33"/>
  <c r="G529" i="33"/>
  <c r="G530" i="33"/>
  <c r="G531" i="33"/>
  <c r="G532" i="33"/>
  <c r="G533" i="33"/>
  <c r="G534" i="33"/>
  <c r="G535" i="33"/>
  <c r="G536" i="33"/>
  <c r="G537" i="33"/>
  <c r="G538" i="33"/>
  <c r="G539" i="33"/>
  <c r="G540" i="33"/>
  <c r="G541" i="33"/>
  <c r="G542" i="33"/>
  <c r="G543" i="33"/>
  <c r="G544" i="33"/>
  <c r="G545" i="33"/>
  <c r="G546" i="33"/>
  <c r="G547" i="33"/>
  <c r="G548" i="33"/>
  <c r="G549" i="33"/>
  <c r="G550" i="33"/>
  <c r="G551" i="33"/>
  <c r="G552" i="33"/>
  <c r="G553" i="33"/>
  <c r="G554" i="33"/>
  <c r="G555" i="33"/>
  <c r="G556" i="33"/>
  <c r="G557" i="33"/>
  <c r="G558" i="33"/>
  <c r="G559" i="33"/>
  <c r="G560" i="33"/>
  <c r="G561" i="33"/>
  <c r="G562" i="33"/>
  <c r="G563" i="33"/>
  <c r="G564" i="33"/>
  <c r="G565" i="33"/>
  <c r="G566" i="33"/>
  <c r="G567" i="33"/>
  <c r="G568" i="33"/>
  <c r="G569" i="33"/>
  <c r="G570" i="33"/>
  <c r="G571" i="33"/>
  <c r="G572" i="33"/>
  <c r="G573" i="33"/>
  <c r="G574" i="33"/>
  <c r="G575" i="33"/>
  <c r="G576" i="33"/>
  <c r="G577" i="33"/>
  <c r="G578" i="33"/>
  <c r="G579" i="33"/>
  <c r="G580" i="33"/>
  <c r="G581" i="33"/>
  <c r="G582" i="33"/>
  <c r="G583" i="33"/>
  <c r="G584" i="33"/>
  <c r="G585" i="33"/>
  <c r="G586" i="33"/>
  <c r="G587" i="33"/>
  <c r="G588" i="33"/>
  <c r="G589" i="33"/>
  <c r="G590" i="33"/>
  <c r="G591" i="33"/>
  <c r="G592" i="33"/>
  <c r="G593" i="33"/>
  <c r="G594" i="33"/>
  <c r="G595" i="33"/>
  <c r="G596" i="33"/>
  <c r="G597" i="33"/>
  <c r="G598" i="33"/>
  <c r="G599" i="33"/>
  <c r="G600" i="33"/>
  <c r="G601" i="33"/>
  <c r="G602" i="33"/>
  <c r="G603" i="33"/>
  <c r="G604" i="33"/>
  <c r="G605" i="33"/>
  <c r="G606" i="33"/>
  <c r="G607" i="33"/>
  <c r="G608" i="33"/>
  <c r="G609" i="33"/>
  <c r="G610" i="33"/>
  <c r="G611" i="33"/>
  <c r="G612" i="33"/>
  <c r="G613" i="33"/>
  <c r="G614" i="33"/>
  <c r="G615" i="33"/>
  <c r="G616" i="33"/>
  <c r="G617" i="33"/>
  <c r="G618" i="33"/>
  <c r="G619" i="33"/>
  <c r="G620" i="33"/>
  <c r="G621" i="33"/>
  <c r="G622" i="33"/>
  <c r="G623" i="33"/>
  <c r="G624" i="33"/>
  <c r="G625" i="33"/>
  <c r="G626" i="33"/>
  <c r="G627" i="33"/>
  <c r="G628" i="33"/>
  <c r="G629" i="33"/>
  <c r="G630" i="33"/>
  <c r="G631" i="33"/>
  <c r="G632" i="33"/>
  <c r="G633" i="33"/>
  <c r="G634" i="33"/>
  <c r="G635" i="33"/>
  <c r="G636" i="33"/>
  <c r="G637" i="33"/>
  <c r="G638" i="33"/>
  <c r="G639" i="33"/>
  <c r="G640" i="33"/>
  <c r="G641" i="33"/>
  <c r="G642" i="33"/>
  <c r="G643" i="33"/>
  <c r="G644" i="33"/>
  <c r="G645" i="33"/>
  <c r="G646" i="33"/>
  <c r="G647" i="33"/>
  <c r="G648" i="33"/>
  <c r="G649" i="33"/>
  <c r="G650" i="33"/>
  <c r="G651" i="33"/>
  <c r="G652" i="33"/>
  <c r="G653" i="33"/>
  <c r="G654" i="33"/>
  <c r="G655" i="33"/>
  <c r="G656" i="33"/>
  <c r="G657" i="33"/>
  <c r="G658" i="33"/>
  <c r="G659" i="33"/>
  <c r="G660" i="33"/>
  <c r="G661" i="33"/>
  <c r="G662" i="33"/>
  <c r="G663" i="33"/>
  <c r="G664" i="33"/>
  <c r="G665" i="33"/>
  <c r="G666" i="33"/>
  <c r="G667" i="33"/>
  <c r="G668" i="33"/>
  <c r="G669" i="33"/>
  <c r="G670" i="33"/>
  <c r="G671" i="33"/>
  <c r="G672" i="33"/>
  <c r="G673" i="33"/>
  <c r="G674" i="33"/>
  <c r="G675" i="33"/>
  <c r="G676" i="33"/>
  <c r="G677" i="33"/>
  <c r="G678" i="33"/>
  <c r="G679" i="33"/>
  <c r="G680" i="33"/>
  <c r="G681" i="33"/>
  <c r="G682" i="33"/>
  <c r="G683" i="33"/>
  <c r="G684" i="33"/>
  <c r="G685" i="33"/>
  <c r="G686" i="33"/>
  <c r="G687" i="33"/>
  <c r="G688" i="33"/>
  <c r="G689" i="33"/>
  <c r="G690" i="33"/>
  <c r="G691" i="33"/>
  <c r="G692" i="33"/>
  <c r="G693" i="33"/>
  <c r="G694" i="33"/>
  <c r="G695" i="33"/>
  <c r="G696" i="33"/>
  <c r="G697" i="33"/>
  <c r="G698" i="33"/>
  <c r="G699" i="33"/>
  <c r="G700" i="33"/>
  <c r="G701" i="33"/>
  <c r="G702" i="33"/>
  <c r="G703" i="33"/>
  <c r="G704" i="33"/>
  <c r="G705" i="33"/>
  <c r="G706" i="33"/>
  <c r="G707" i="33"/>
  <c r="G708" i="33"/>
  <c r="G709" i="33"/>
  <c r="G710" i="33"/>
  <c r="G711" i="33"/>
  <c r="G712" i="33"/>
  <c r="G713" i="33"/>
  <c r="G714" i="33"/>
  <c r="G715" i="33"/>
  <c r="G716" i="33"/>
  <c r="G717" i="33"/>
  <c r="G718" i="33"/>
  <c r="G719" i="33"/>
  <c r="G720" i="33"/>
  <c r="G721" i="33"/>
  <c r="G722" i="33"/>
  <c r="G723" i="33"/>
  <c r="G724" i="33"/>
  <c r="G725" i="33"/>
  <c r="G726" i="33"/>
  <c r="G727" i="33"/>
  <c r="G728" i="33"/>
  <c r="G729" i="33"/>
  <c r="G730" i="33"/>
  <c r="G731" i="33"/>
  <c r="G732" i="33"/>
  <c r="G733" i="33"/>
  <c r="G734" i="33"/>
  <c r="G735" i="33"/>
  <c r="G736" i="33"/>
  <c r="G737" i="33"/>
  <c r="G738" i="33"/>
  <c r="G739" i="33"/>
  <c r="G740" i="33"/>
  <c r="G741" i="33"/>
  <c r="G742" i="33"/>
  <c r="G743" i="33"/>
  <c r="G744" i="33"/>
  <c r="G745" i="33"/>
  <c r="G746" i="33"/>
  <c r="G747" i="33"/>
  <c r="G748" i="33"/>
  <c r="G749" i="33"/>
  <c r="G750" i="33"/>
  <c r="G751" i="33"/>
  <c r="G752" i="33"/>
  <c r="G753" i="33"/>
  <c r="G754" i="33"/>
  <c r="G755" i="33"/>
  <c r="G756" i="33"/>
  <c r="G757" i="33"/>
  <c r="G758" i="33"/>
  <c r="G759" i="33"/>
  <c r="G760" i="33"/>
  <c r="G761" i="33"/>
  <c r="G762" i="33"/>
  <c r="G763" i="33"/>
  <c r="G764" i="33"/>
  <c r="G765" i="33"/>
  <c r="G766" i="33"/>
  <c r="G767" i="33"/>
  <c r="G768" i="33"/>
  <c r="G769" i="33"/>
  <c r="G770" i="33"/>
  <c r="G771" i="33"/>
  <c r="G772" i="33"/>
  <c r="G773" i="33"/>
  <c r="G774" i="33"/>
  <c r="G775" i="33"/>
  <c r="G776" i="33"/>
  <c r="G777" i="33"/>
  <c r="G778" i="33"/>
  <c r="G779" i="33"/>
  <c r="G780" i="33"/>
  <c r="G781" i="33"/>
  <c r="G782" i="33"/>
  <c r="G783" i="33"/>
  <c r="G784" i="33"/>
  <c r="G785" i="33"/>
  <c r="G786" i="33"/>
  <c r="G787" i="33"/>
  <c r="G788" i="33"/>
  <c r="G789" i="33"/>
  <c r="G790" i="33"/>
  <c r="G791" i="33"/>
  <c r="G792" i="33"/>
  <c r="G793" i="33"/>
  <c r="G794" i="33"/>
  <c r="G795" i="33"/>
  <c r="G796" i="33"/>
  <c r="G797" i="33"/>
  <c r="G798" i="33"/>
  <c r="G799" i="33"/>
  <c r="G800" i="33"/>
  <c r="G801" i="33"/>
  <c r="G802" i="33"/>
  <c r="G803" i="33"/>
  <c r="G804" i="33"/>
  <c r="G805" i="33"/>
  <c r="G806" i="33"/>
  <c r="G807" i="33"/>
  <c r="G808" i="33"/>
  <c r="G809" i="33"/>
  <c r="G810" i="33"/>
  <c r="G811" i="33"/>
  <c r="G812" i="33"/>
  <c r="G813" i="33"/>
  <c r="G814" i="33"/>
  <c r="G815" i="33"/>
  <c r="G816" i="33"/>
  <c r="G817" i="33"/>
  <c r="G818" i="33"/>
  <c r="G819" i="33"/>
  <c r="G820" i="33"/>
  <c r="G821" i="33"/>
  <c r="G822" i="33"/>
  <c r="G823" i="33"/>
  <c r="G824" i="33"/>
  <c r="G825" i="33"/>
  <c r="G826" i="33"/>
  <c r="G827" i="33"/>
  <c r="G828" i="33"/>
  <c r="G829" i="33"/>
  <c r="G830" i="33"/>
  <c r="G831" i="33"/>
  <c r="G832" i="33"/>
  <c r="G833" i="33"/>
  <c r="G834" i="33"/>
  <c r="G835" i="33"/>
  <c r="G836" i="33"/>
  <c r="G837" i="33"/>
  <c r="G838" i="33"/>
  <c r="G839" i="33"/>
  <c r="G840" i="33"/>
  <c r="G841" i="33"/>
  <c r="G842" i="33"/>
  <c r="G843" i="33"/>
  <c r="G844" i="33"/>
  <c r="G845" i="33"/>
  <c r="G846" i="33"/>
  <c r="G847" i="33"/>
  <c r="G848" i="33"/>
  <c r="G849" i="33"/>
  <c r="G850" i="33"/>
  <c r="G851" i="33"/>
  <c r="G852" i="33"/>
  <c r="G853" i="33"/>
  <c r="G854" i="33"/>
  <c r="G855" i="33"/>
  <c r="G856" i="33"/>
  <c r="G857" i="33"/>
  <c r="G858" i="33"/>
  <c r="G859" i="33"/>
  <c r="G860" i="33"/>
  <c r="G861" i="33"/>
  <c r="G862" i="33"/>
  <c r="G863" i="33"/>
  <c r="G864" i="33"/>
  <c r="G865" i="33"/>
  <c r="G866" i="33"/>
  <c r="G867" i="33"/>
  <c r="G868" i="33"/>
  <c r="G869" i="33"/>
  <c r="G870" i="33"/>
  <c r="G871" i="33"/>
  <c r="G872" i="33"/>
  <c r="G873" i="33"/>
  <c r="G874" i="33"/>
  <c r="G875" i="33"/>
  <c r="G876" i="33"/>
  <c r="G877" i="33"/>
  <c r="G878" i="33"/>
  <c r="G879" i="33"/>
  <c r="G880" i="33"/>
  <c r="G881" i="33"/>
  <c r="G882" i="33"/>
  <c r="G883" i="33"/>
  <c r="G884" i="33"/>
  <c r="G885" i="33"/>
  <c r="G886" i="33"/>
  <c r="G887" i="33"/>
  <c r="G888" i="33"/>
  <c r="G889" i="33"/>
  <c r="G890" i="33"/>
  <c r="G891" i="33"/>
  <c r="G892" i="33"/>
  <c r="G893" i="33"/>
  <c r="G894" i="33"/>
  <c r="G895" i="33"/>
  <c r="G896" i="33"/>
  <c r="G897" i="33"/>
  <c r="G898" i="33"/>
  <c r="G899" i="33"/>
  <c r="G900" i="33"/>
  <c r="G901" i="33"/>
  <c r="G902" i="33"/>
  <c r="G903" i="33"/>
  <c r="G904" i="33"/>
  <c r="G905" i="33"/>
  <c r="G906" i="33"/>
  <c r="G907" i="33"/>
  <c r="G908" i="33"/>
  <c r="G909" i="33"/>
  <c r="G910" i="33"/>
  <c r="G911" i="33"/>
  <c r="G912" i="33"/>
  <c r="G913" i="33"/>
  <c r="G914" i="33"/>
  <c r="G915" i="33"/>
  <c r="G916" i="33"/>
  <c r="G917" i="33"/>
  <c r="G918" i="33"/>
  <c r="G919" i="33"/>
  <c r="G920" i="33"/>
  <c r="G921" i="33"/>
  <c r="G922" i="33"/>
  <c r="G923" i="33"/>
  <c r="G924" i="33"/>
  <c r="G925" i="33"/>
  <c r="G926" i="33"/>
  <c r="G927" i="33"/>
  <c r="G928" i="33"/>
  <c r="G929" i="33"/>
  <c r="G930" i="33"/>
  <c r="G931" i="33"/>
  <c r="G932" i="33"/>
  <c r="G933" i="33"/>
  <c r="G934" i="33"/>
  <c r="G935" i="33"/>
  <c r="G936" i="33"/>
  <c r="G937" i="33"/>
  <c r="G938" i="33"/>
  <c r="G939" i="33"/>
  <c r="G940" i="33"/>
  <c r="G941" i="33"/>
  <c r="G942" i="33"/>
  <c r="G943" i="33"/>
  <c r="G944" i="33"/>
  <c r="G945" i="33"/>
  <c r="G946" i="33"/>
  <c r="G947" i="33"/>
  <c r="G948" i="33"/>
  <c r="G949" i="33"/>
  <c r="G950" i="33"/>
  <c r="G951" i="33"/>
  <c r="G952" i="33"/>
  <c r="G953" i="33"/>
  <c r="G954" i="33"/>
  <c r="G955" i="33"/>
  <c r="G956" i="33"/>
  <c r="G957" i="33"/>
  <c r="G958" i="33"/>
  <c r="G959" i="33"/>
  <c r="G960" i="33"/>
  <c r="G961" i="33"/>
  <c r="G962" i="33"/>
  <c r="G963" i="33"/>
  <c r="G964" i="33"/>
  <c r="G965" i="33"/>
  <c r="G966" i="33"/>
  <c r="G967" i="33"/>
  <c r="G968" i="33"/>
  <c r="G969" i="33"/>
  <c r="G970" i="33"/>
  <c r="G971" i="33"/>
  <c r="G972" i="33"/>
  <c r="G973" i="33"/>
  <c r="G974" i="33"/>
  <c r="G975" i="33"/>
  <c r="G976" i="33"/>
  <c r="G977" i="33"/>
  <c r="G978" i="33"/>
  <c r="G979" i="33"/>
  <c r="G980" i="33"/>
  <c r="G981" i="33"/>
  <c r="G982" i="33"/>
  <c r="G983" i="33"/>
  <c r="G984" i="33"/>
  <c r="G985" i="33"/>
  <c r="G986" i="33"/>
  <c r="G987" i="33"/>
  <c r="G988" i="33"/>
  <c r="G989" i="33"/>
  <c r="G990" i="33"/>
  <c r="G991" i="33"/>
  <c r="G992" i="33"/>
  <c r="G993" i="33"/>
  <c r="G994" i="33"/>
  <c r="G995" i="33"/>
  <c r="G996" i="33"/>
  <c r="G997" i="33"/>
  <c r="G998" i="33"/>
  <c r="G999" i="33"/>
  <c r="G1000" i="33"/>
  <c r="G1001" i="33"/>
  <c r="G1002" i="33"/>
  <c r="G1003" i="33"/>
  <c r="G1004" i="33"/>
  <c r="G1005" i="33"/>
  <c r="G1006" i="33"/>
  <c r="G1007" i="33"/>
  <c r="G1008" i="33"/>
  <c r="G1009" i="33"/>
  <c r="G1010" i="33"/>
  <c r="G1011" i="33"/>
  <c r="G1012" i="33"/>
  <c r="G1013" i="33"/>
  <c r="G1014" i="33"/>
  <c r="G1015" i="33"/>
  <c r="G1016" i="33"/>
  <c r="G1017" i="33"/>
  <c r="G1018" i="33"/>
  <c r="G1019" i="33"/>
  <c r="G1020" i="33"/>
  <c r="G1021" i="33"/>
  <c r="G1022" i="33"/>
  <c r="G1023" i="33"/>
  <c r="G1024" i="33"/>
  <c r="G1025" i="33"/>
  <c r="G1026" i="33"/>
  <c r="F7" i="32"/>
  <c r="G7" i="32"/>
  <c r="H7" i="32"/>
  <c r="F8" i="32"/>
  <c r="G8" i="32"/>
  <c r="H8" i="32"/>
  <c r="F9" i="32"/>
  <c r="G9" i="32"/>
  <c r="H9" i="32"/>
  <c r="F10" i="32"/>
  <c r="F11" i="32" s="1"/>
  <c r="F12" i="32" s="1"/>
  <c r="F13" i="32" s="1"/>
  <c r="F14" i="32" s="1"/>
  <c r="F15" i="32" s="1"/>
  <c r="F16" i="32" s="1"/>
  <c r="F17" i="32" s="1"/>
  <c r="F18" i="32" s="1"/>
  <c r="F19" i="32" s="1"/>
  <c r="F20" i="32" s="1"/>
  <c r="F21" i="32" s="1"/>
  <c r="F22" i="32" s="1"/>
  <c r="F23" i="32" s="1"/>
  <c r="F24" i="32" s="1"/>
  <c r="F25" i="32" s="1"/>
  <c r="F26" i="32" s="1"/>
  <c r="F27" i="32" s="1"/>
  <c r="F28" i="32" s="1"/>
  <c r="F29" i="32" s="1"/>
  <c r="F30" i="32" s="1"/>
  <c r="F31" i="32" s="1"/>
  <c r="F32" i="32" s="1"/>
  <c r="F33" i="32" s="1"/>
  <c r="F34" i="32" s="1"/>
  <c r="F35" i="32" s="1"/>
  <c r="F36" i="32" s="1"/>
  <c r="F37" i="32" s="1"/>
  <c r="F38" i="32" s="1"/>
  <c r="G10" i="32"/>
  <c r="H10" i="32"/>
  <c r="H11" i="32" s="1"/>
  <c r="H12" i="32" s="1"/>
  <c r="H13" i="32" s="1"/>
  <c r="H14" i="32" s="1"/>
  <c r="H15" i="32" s="1"/>
  <c r="H16" i="32" s="1"/>
  <c r="H17" i="32" s="1"/>
  <c r="H18" i="32" s="1"/>
  <c r="H19" i="32" s="1"/>
  <c r="H20" i="32" s="1"/>
  <c r="H21" i="32" s="1"/>
  <c r="H22" i="32" s="1"/>
  <c r="H23" i="32" s="1"/>
  <c r="H24" i="32" s="1"/>
  <c r="H25" i="32" s="1"/>
  <c r="H26" i="32" s="1"/>
  <c r="H27" i="32" s="1"/>
  <c r="H28" i="32" s="1"/>
  <c r="H29" i="32" s="1"/>
  <c r="H30" i="32" s="1"/>
  <c r="H31" i="32" s="1"/>
  <c r="H32" i="32" s="1"/>
  <c r="H33" i="32" s="1"/>
  <c r="H34" i="32" s="1"/>
  <c r="H35" i="32" s="1"/>
  <c r="H36" i="32" s="1"/>
  <c r="H37" i="32" s="1"/>
  <c r="H38" i="32" s="1"/>
  <c r="G11" i="32"/>
  <c r="G12" i="32"/>
  <c r="G13" i="32"/>
  <c r="G14" i="32"/>
  <c r="G15" i="32"/>
  <c r="G16" i="32"/>
  <c r="G17" i="32"/>
  <c r="G18" i="32"/>
  <c r="G19" i="32"/>
  <c r="G20" i="32"/>
  <c r="G21" i="32"/>
  <c r="G22" i="32"/>
  <c r="G23" i="32"/>
  <c r="G24" i="32"/>
  <c r="G25" i="32"/>
  <c r="G26" i="32"/>
  <c r="G27" i="32"/>
  <c r="G28" i="32"/>
  <c r="G29" i="32"/>
  <c r="G30" i="32"/>
  <c r="G31" i="32"/>
  <c r="G32" i="32"/>
  <c r="G33" i="32"/>
  <c r="G34" i="32"/>
  <c r="G35" i="32"/>
  <c r="G36" i="32"/>
  <c r="G37" i="32"/>
  <c r="G38" i="32"/>
  <c r="E2482" i="30"/>
  <c r="E242" i="31"/>
  <c r="F7" i="31"/>
  <c r="G7" i="31"/>
  <c r="H7" i="31" s="1"/>
  <c r="H8" i="31" s="1"/>
  <c r="H9" i="31" s="1"/>
  <c r="H10" i="31" s="1"/>
  <c r="H11" i="31" s="1"/>
  <c r="H12" i="31" s="1"/>
  <c r="H13" i="31" s="1"/>
  <c r="H14" i="31" s="1"/>
  <c r="H15" i="31" s="1"/>
  <c r="H16" i="31" s="1"/>
  <c r="H17" i="31" s="1"/>
  <c r="H18" i="31" s="1"/>
  <c r="H19" i="31" s="1"/>
  <c r="H20" i="31" s="1"/>
  <c r="H21" i="31" s="1"/>
  <c r="H22" i="31" s="1"/>
  <c r="H23" i="31" s="1"/>
  <c r="H24" i="31" s="1"/>
  <c r="H25" i="31" s="1"/>
  <c r="H26" i="31" s="1"/>
  <c r="H27" i="31" s="1"/>
  <c r="H28" i="31" s="1"/>
  <c r="H29" i="31" s="1"/>
  <c r="H30" i="31" s="1"/>
  <c r="H31" i="31" s="1"/>
  <c r="H32" i="31" s="1"/>
  <c r="H33" i="31" s="1"/>
  <c r="H34" i="31" s="1"/>
  <c r="H35" i="31" s="1"/>
  <c r="H36" i="31" s="1"/>
  <c r="H37" i="31" s="1"/>
  <c r="H38" i="31" s="1"/>
  <c r="H39" i="31" s="1"/>
  <c r="H40" i="31" s="1"/>
  <c r="H41" i="31" s="1"/>
  <c r="H42" i="31" s="1"/>
  <c r="H43" i="31" s="1"/>
  <c r="H44" i="31" s="1"/>
  <c r="H45" i="31" s="1"/>
  <c r="H46" i="31" s="1"/>
  <c r="H47" i="31" s="1"/>
  <c r="H48" i="31" s="1"/>
  <c r="H49" i="31" s="1"/>
  <c r="H50" i="31" s="1"/>
  <c r="H51" i="31" s="1"/>
  <c r="H52" i="31" s="1"/>
  <c r="H53" i="31" s="1"/>
  <c r="H54" i="31" s="1"/>
  <c r="H55" i="31" s="1"/>
  <c r="H56" i="31" s="1"/>
  <c r="H57" i="31" s="1"/>
  <c r="H58" i="31" s="1"/>
  <c r="H59" i="31" s="1"/>
  <c r="H60" i="31" s="1"/>
  <c r="H61" i="31" s="1"/>
  <c r="H62" i="31" s="1"/>
  <c r="H63" i="31" s="1"/>
  <c r="H64" i="31" s="1"/>
  <c r="H65" i="31" s="1"/>
  <c r="H66" i="31" s="1"/>
  <c r="H67" i="31" s="1"/>
  <c r="H68" i="31" s="1"/>
  <c r="H69" i="31" s="1"/>
  <c r="H70" i="31" s="1"/>
  <c r="H71" i="31" s="1"/>
  <c r="H72" i="31" s="1"/>
  <c r="H73" i="31" s="1"/>
  <c r="H74" i="31" s="1"/>
  <c r="H75" i="31" s="1"/>
  <c r="H76" i="31" s="1"/>
  <c r="H77" i="31" s="1"/>
  <c r="H78" i="31" s="1"/>
  <c r="H79" i="31" s="1"/>
  <c r="H80" i="31" s="1"/>
  <c r="H81" i="31" s="1"/>
  <c r="H82" i="31" s="1"/>
  <c r="H83" i="31" s="1"/>
  <c r="H84" i="31" s="1"/>
  <c r="H85" i="31" s="1"/>
  <c r="H86" i="31" s="1"/>
  <c r="H87" i="31" s="1"/>
  <c r="H88" i="31" s="1"/>
  <c r="H89" i="31" s="1"/>
  <c r="H90" i="31" s="1"/>
  <c r="H91" i="31" s="1"/>
  <c r="H92" i="31" s="1"/>
  <c r="H93" i="31" s="1"/>
  <c r="H94" i="31" s="1"/>
  <c r="H95" i="31" s="1"/>
  <c r="H96" i="31" s="1"/>
  <c r="H97" i="31" s="1"/>
  <c r="H98" i="31" s="1"/>
  <c r="H99" i="31" s="1"/>
  <c r="H100" i="31" s="1"/>
  <c r="H101" i="31" s="1"/>
  <c r="H102" i="31" s="1"/>
  <c r="H103" i="31" s="1"/>
  <c r="H104" i="31" s="1"/>
  <c r="H105" i="31" s="1"/>
  <c r="H106" i="31" s="1"/>
  <c r="H107" i="31" s="1"/>
  <c r="H108" i="31" s="1"/>
  <c r="H109" i="31" s="1"/>
  <c r="H110" i="31" s="1"/>
  <c r="H111" i="31" s="1"/>
  <c r="H112" i="31" s="1"/>
  <c r="H113" i="31" s="1"/>
  <c r="H114" i="31" s="1"/>
  <c r="H115" i="31" s="1"/>
  <c r="H116" i="31" s="1"/>
  <c r="H117" i="31" s="1"/>
  <c r="H118" i="31" s="1"/>
  <c r="H119" i="31" s="1"/>
  <c r="H120" i="31" s="1"/>
  <c r="H121" i="31" s="1"/>
  <c r="H122" i="31" s="1"/>
  <c r="H123" i="31" s="1"/>
  <c r="H124" i="31" s="1"/>
  <c r="H125" i="31" s="1"/>
  <c r="H126" i="31" s="1"/>
  <c r="H127" i="31" s="1"/>
  <c r="H128" i="31" s="1"/>
  <c r="H129" i="31" s="1"/>
  <c r="H130" i="31" s="1"/>
  <c r="H131" i="31" s="1"/>
  <c r="H132" i="31" s="1"/>
  <c r="H133" i="31" s="1"/>
  <c r="H134" i="31" s="1"/>
  <c r="H135" i="31" s="1"/>
  <c r="H136" i="31" s="1"/>
  <c r="H137" i="31" s="1"/>
  <c r="H138" i="31" s="1"/>
  <c r="H139" i="31" s="1"/>
  <c r="H140" i="31" s="1"/>
  <c r="H141" i="31" s="1"/>
  <c r="H142" i="31" s="1"/>
  <c r="H143" i="31" s="1"/>
  <c r="H144" i="31" s="1"/>
  <c r="H145" i="31" s="1"/>
  <c r="H146" i="31" s="1"/>
  <c r="H147" i="31" s="1"/>
  <c r="H148" i="31" s="1"/>
  <c r="H149" i="31" s="1"/>
  <c r="H150" i="31" s="1"/>
  <c r="H151" i="31" s="1"/>
  <c r="H152" i="31" s="1"/>
  <c r="H153" i="31" s="1"/>
  <c r="H154" i="31" s="1"/>
  <c r="H155" i="31" s="1"/>
  <c r="H156" i="31" s="1"/>
  <c r="H157" i="31" s="1"/>
  <c r="H158" i="31" s="1"/>
  <c r="H159" i="31" s="1"/>
  <c r="H160" i="31" s="1"/>
  <c r="H161" i="31" s="1"/>
  <c r="H162" i="31" s="1"/>
  <c r="H163" i="31" s="1"/>
  <c r="H164" i="31" s="1"/>
  <c r="H165" i="31" s="1"/>
  <c r="H166" i="31" s="1"/>
  <c r="H167" i="31" s="1"/>
  <c r="H168" i="31" s="1"/>
  <c r="H169" i="31" s="1"/>
  <c r="H170" i="31" s="1"/>
  <c r="H171" i="31" s="1"/>
  <c r="H172" i="31" s="1"/>
  <c r="H173" i="31" s="1"/>
  <c r="H174" i="31" s="1"/>
  <c r="H175" i="31" s="1"/>
  <c r="H176" i="31" s="1"/>
  <c r="H177" i="31" s="1"/>
  <c r="H178" i="31" s="1"/>
  <c r="H179" i="31" s="1"/>
  <c r="H180" i="31" s="1"/>
  <c r="H181" i="31" s="1"/>
  <c r="H182" i="31" s="1"/>
  <c r="H183" i="31" s="1"/>
  <c r="H184" i="31" s="1"/>
  <c r="H185" i="31" s="1"/>
  <c r="H186" i="31" s="1"/>
  <c r="H187" i="31" s="1"/>
  <c r="H188" i="31" s="1"/>
  <c r="H189" i="31" s="1"/>
  <c r="H190" i="31" s="1"/>
  <c r="H191" i="31" s="1"/>
  <c r="H192" i="31" s="1"/>
  <c r="H193" i="31" s="1"/>
  <c r="H194" i="31" s="1"/>
  <c r="H195" i="31" s="1"/>
  <c r="H196" i="31" s="1"/>
  <c r="H197" i="31" s="1"/>
  <c r="H198" i="31" s="1"/>
  <c r="H199" i="31" s="1"/>
  <c r="H200" i="31" s="1"/>
  <c r="H201" i="31" s="1"/>
  <c r="H202" i="31" s="1"/>
  <c r="H203" i="31" s="1"/>
  <c r="H204" i="31" s="1"/>
  <c r="H205" i="31" s="1"/>
  <c r="H206" i="31" s="1"/>
  <c r="H207" i="31" s="1"/>
  <c r="H208" i="31" s="1"/>
  <c r="H209" i="31" s="1"/>
  <c r="H210" i="31" s="1"/>
  <c r="H211" i="31" s="1"/>
  <c r="H212" i="31" s="1"/>
  <c r="H213" i="31" s="1"/>
  <c r="H214" i="31" s="1"/>
  <c r="H215" i="31" s="1"/>
  <c r="H216" i="31" s="1"/>
  <c r="H217" i="31" s="1"/>
  <c r="H218" i="31" s="1"/>
  <c r="H219" i="31" s="1"/>
  <c r="H220" i="31" s="1"/>
  <c r="H221" i="31" s="1"/>
  <c r="H222" i="31" s="1"/>
  <c r="H223" i="31" s="1"/>
  <c r="H224" i="31" s="1"/>
  <c r="H225" i="31" s="1"/>
  <c r="H226" i="31" s="1"/>
  <c r="H227" i="31" s="1"/>
  <c r="H228" i="31" s="1"/>
  <c r="H229" i="31" s="1"/>
  <c r="H230" i="31" s="1"/>
  <c r="H231" i="31" s="1"/>
  <c r="H232" i="31" s="1"/>
  <c r="H233" i="31" s="1"/>
  <c r="H234" i="31" s="1"/>
  <c r="H235" i="31" s="1"/>
  <c r="H236" i="31" s="1"/>
  <c r="H237" i="31" s="1"/>
  <c r="H238" i="31" s="1"/>
  <c r="H239" i="31" s="1"/>
  <c r="H240" i="31" s="1"/>
  <c r="H241" i="31" s="1"/>
  <c r="F8" i="31"/>
  <c r="F9" i="31" s="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F31" i="31" s="1"/>
  <c r="F32" i="31" s="1"/>
  <c r="F33" i="31" s="1"/>
  <c r="F34" i="31" s="1"/>
  <c r="F35" i="31" s="1"/>
  <c r="F36" i="31" s="1"/>
  <c r="F37" i="31" s="1"/>
  <c r="F38" i="31" s="1"/>
  <c r="F39" i="31" s="1"/>
  <c r="F40" i="31" s="1"/>
  <c r="F41" i="31" s="1"/>
  <c r="F42" i="31" s="1"/>
  <c r="F43" i="31" s="1"/>
  <c r="F44" i="31" s="1"/>
  <c r="F45" i="31" s="1"/>
  <c r="F46" i="31" s="1"/>
  <c r="F47" i="31" s="1"/>
  <c r="F48" i="31" s="1"/>
  <c r="F49" i="31" s="1"/>
  <c r="F50" i="31" s="1"/>
  <c r="F51" i="31" s="1"/>
  <c r="F52" i="31" s="1"/>
  <c r="F53" i="31" s="1"/>
  <c r="F54" i="31" s="1"/>
  <c r="F55" i="31" s="1"/>
  <c r="F56" i="31" s="1"/>
  <c r="F57" i="31" s="1"/>
  <c r="F58" i="31" s="1"/>
  <c r="F59" i="31" s="1"/>
  <c r="F60" i="31" s="1"/>
  <c r="F61" i="31" s="1"/>
  <c r="F62" i="31" s="1"/>
  <c r="F63" i="31" s="1"/>
  <c r="F64" i="31" s="1"/>
  <c r="F65" i="31" s="1"/>
  <c r="F66" i="31" s="1"/>
  <c r="F67" i="31" s="1"/>
  <c r="F68" i="31" s="1"/>
  <c r="F69" i="31" s="1"/>
  <c r="F70" i="31" s="1"/>
  <c r="F71" i="31" s="1"/>
  <c r="F72" i="31" s="1"/>
  <c r="F73" i="31" s="1"/>
  <c r="F74" i="31" s="1"/>
  <c r="F75" i="31" s="1"/>
  <c r="F76" i="31" s="1"/>
  <c r="F77" i="31" s="1"/>
  <c r="F78" i="31" s="1"/>
  <c r="F79" i="31" s="1"/>
  <c r="F80" i="31" s="1"/>
  <c r="F81" i="31" s="1"/>
  <c r="F82" i="31" s="1"/>
  <c r="F83" i="31" s="1"/>
  <c r="F84" i="31" s="1"/>
  <c r="F85" i="31" s="1"/>
  <c r="F86" i="31" s="1"/>
  <c r="F87" i="31" s="1"/>
  <c r="F88" i="31" s="1"/>
  <c r="F89" i="31" s="1"/>
  <c r="F90" i="31" s="1"/>
  <c r="F91" i="31" s="1"/>
  <c r="F92" i="31" s="1"/>
  <c r="F93" i="31" s="1"/>
  <c r="F94" i="31" s="1"/>
  <c r="F95" i="31" s="1"/>
  <c r="F96" i="31" s="1"/>
  <c r="F97" i="31" s="1"/>
  <c r="F98" i="31" s="1"/>
  <c r="F99" i="31" s="1"/>
  <c r="F100" i="31" s="1"/>
  <c r="F101" i="31" s="1"/>
  <c r="F102" i="31" s="1"/>
  <c r="F103" i="31" s="1"/>
  <c r="F104" i="31" s="1"/>
  <c r="F105" i="31" s="1"/>
  <c r="F106" i="31" s="1"/>
  <c r="F107" i="31" s="1"/>
  <c r="F108" i="31" s="1"/>
  <c r="F109" i="31" s="1"/>
  <c r="F110" i="31" s="1"/>
  <c r="F111" i="31" s="1"/>
  <c r="F112" i="31" s="1"/>
  <c r="F113" i="31" s="1"/>
  <c r="F114" i="31" s="1"/>
  <c r="F115" i="31" s="1"/>
  <c r="F116" i="31" s="1"/>
  <c r="F117" i="31" s="1"/>
  <c r="F118" i="31" s="1"/>
  <c r="F119" i="31" s="1"/>
  <c r="F120" i="31" s="1"/>
  <c r="F121" i="31" s="1"/>
  <c r="F122" i="31" s="1"/>
  <c r="F123" i="31" s="1"/>
  <c r="F124" i="31" s="1"/>
  <c r="F125" i="31" s="1"/>
  <c r="F126" i="31" s="1"/>
  <c r="F127" i="31" s="1"/>
  <c r="F128" i="31" s="1"/>
  <c r="F129" i="31" s="1"/>
  <c r="F130" i="31" s="1"/>
  <c r="F131" i="31" s="1"/>
  <c r="F132" i="31" s="1"/>
  <c r="F133" i="31" s="1"/>
  <c r="F134" i="31" s="1"/>
  <c r="F135" i="31" s="1"/>
  <c r="F136" i="31" s="1"/>
  <c r="F137" i="31" s="1"/>
  <c r="F138" i="31" s="1"/>
  <c r="F139" i="31" s="1"/>
  <c r="F140" i="31" s="1"/>
  <c r="F141" i="31" s="1"/>
  <c r="F142" i="31" s="1"/>
  <c r="F143" i="31" s="1"/>
  <c r="F144" i="31" s="1"/>
  <c r="F145" i="31" s="1"/>
  <c r="F146" i="31" s="1"/>
  <c r="F147" i="31" s="1"/>
  <c r="F148" i="31" s="1"/>
  <c r="F149" i="31" s="1"/>
  <c r="F150" i="31" s="1"/>
  <c r="F151" i="31" s="1"/>
  <c r="F152" i="31" s="1"/>
  <c r="F153" i="31" s="1"/>
  <c r="F154" i="31" s="1"/>
  <c r="F155" i="31" s="1"/>
  <c r="F156" i="31" s="1"/>
  <c r="F157" i="31" s="1"/>
  <c r="F158" i="31" s="1"/>
  <c r="F159" i="31" s="1"/>
  <c r="F160" i="31" s="1"/>
  <c r="F161" i="31" s="1"/>
  <c r="F162" i="31" s="1"/>
  <c r="F163" i="31" s="1"/>
  <c r="F164" i="31" s="1"/>
  <c r="F165" i="31" s="1"/>
  <c r="F166" i="31" s="1"/>
  <c r="F167" i="31" s="1"/>
  <c r="F168" i="31" s="1"/>
  <c r="F169" i="31" s="1"/>
  <c r="F170" i="31" s="1"/>
  <c r="F171" i="31" s="1"/>
  <c r="F172" i="31" s="1"/>
  <c r="F173" i="31" s="1"/>
  <c r="F174" i="31" s="1"/>
  <c r="F175" i="31" s="1"/>
  <c r="F176" i="31" s="1"/>
  <c r="F177" i="31" s="1"/>
  <c r="F178" i="31" s="1"/>
  <c r="F179" i="31" s="1"/>
  <c r="F180" i="31" s="1"/>
  <c r="F181" i="31" s="1"/>
  <c r="F182" i="31" s="1"/>
  <c r="F183" i="31" s="1"/>
  <c r="F184" i="31" s="1"/>
  <c r="F185" i="31" s="1"/>
  <c r="F186" i="31" s="1"/>
  <c r="F187" i="31" s="1"/>
  <c r="F188" i="31" s="1"/>
  <c r="F189" i="31" s="1"/>
  <c r="F190" i="31" s="1"/>
  <c r="F191" i="31" s="1"/>
  <c r="F192" i="31" s="1"/>
  <c r="F193" i="31" s="1"/>
  <c r="F194" i="31" s="1"/>
  <c r="F195" i="31" s="1"/>
  <c r="F196" i="31" s="1"/>
  <c r="F197" i="31" s="1"/>
  <c r="F198" i="31" s="1"/>
  <c r="F199" i="31" s="1"/>
  <c r="F200" i="31" s="1"/>
  <c r="F201" i="31" s="1"/>
  <c r="F202" i="31" s="1"/>
  <c r="F203" i="31" s="1"/>
  <c r="F204" i="31" s="1"/>
  <c r="F205" i="31" s="1"/>
  <c r="F206" i="31" s="1"/>
  <c r="F207" i="31" s="1"/>
  <c r="F208" i="31" s="1"/>
  <c r="F209" i="31" s="1"/>
  <c r="F210" i="31" s="1"/>
  <c r="F211" i="31" s="1"/>
  <c r="F212" i="31" s="1"/>
  <c r="F213" i="31" s="1"/>
  <c r="F214" i="31" s="1"/>
  <c r="F215" i="31" s="1"/>
  <c r="F216" i="31" s="1"/>
  <c r="F217" i="31" s="1"/>
  <c r="F218" i="31" s="1"/>
  <c r="F219" i="31" s="1"/>
  <c r="F220" i="31" s="1"/>
  <c r="F221" i="31" s="1"/>
  <c r="F222" i="31" s="1"/>
  <c r="F223" i="31" s="1"/>
  <c r="F224" i="31" s="1"/>
  <c r="F225" i="31" s="1"/>
  <c r="F226" i="31" s="1"/>
  <c r="F227" i="31" s="1"/>
  <c r="F228" i="31" s="1"/>
  <c r="F229" i="31" s="1"/>
  <c r="F230" i="31" s="1"/>
  <c r="F231" i="31" s="1"/>
  <c r="F232" i="31" s="1"/>
  <c r="F233" i="31" s="1"/>
  <c r="F234" i="31" s="1"/>
  <c r="F235" i="31" s="1"/>
  <c r="F236" i="31" s="1"/>
  <c r="F237" i="31" s="1"/>
  <c r="F238" i="31" s="1"/>
  <c r="F239" i="31" s="1"/>
  <c r="F240" i="31" s="1"/>
  <c r="F241" i="31" s="1"/>
  <c r="G8" i="31"/>
  <c r="G9" i="31"/>
  <c r="G10" i="31"/>
  <c r="G11" i="31"/>
  <c r="G12" i="31"/>
  <c r="G13" i="31"/>
  <c r="G14" i="31"/>
  <c r="G15" i="31"/>
  <c r="G16" i="31"/>
  <c r="G17" i="31"/>
  <c r="G18"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E2481" i="30"/>
  <c r="F7" i="30"/>
  <c r="F8" i="30" s="1"/>
  <c r="F9" i="30" s="1"/>
  <c r="F10" i="30" s="1"/>
  <c r="F11" i="30" s="1"/>
  <c r="F12" i="30" s="1"/>
  <c r="F13" i="30" s="1"/>
  <c r="F14" i="30" s="1"/>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F36" i="30" s="1"/>
  <c r="F37" i="30" s="1"/>
  <c r="F38" i="30" s="1"/>
  <c r="F39" i="30" s="1"/>
  <c r="F40" i="30" s="1"/>
  <c r="F41" i="30" s="1"/>
  <c r="F42" i="30" s="1"/>
  <c r="F43" i="30" s="1"/>
  <c r="F44" i="30" s="1"/>
  <c r="F45" i="30" s="1"/>
  <c r="F46" i="30" s="1"/>
  <c r="F47" i="30" s="1"/>
  <c r="F48" i="30" s="1"/>
  <c r="F49" i="30" s="1"/>
  <c r="F50" i="30" s="1"/>
  <c r="F51" i="30" s="1"/>
  <c r="F52" i="30" s="1"/>
  <c r="F53" i="30" s="1"/>
  <c r="F54" i="30" s="1"/>
  <c r="F55" i="30" s="1"/>
  <c r="F56" i="30" s="1"/>
  <c r="F57" i="30" s="1"/>
  <c r="F58" i="30" s="1"/>
  <c r="F59" i="30" s="1"/>
  <c r="F60" i="30" s="1"/>
  <c r="F61" i="30" s="1"/>
  <c r="F62" i="30" s="1"/>
  <c r="F63" i="30" s="1"/>
  <c r="F64" i="30" s="1"/>
  <c r="F65" i="30" s="1"/>
  <c r="F66" i="30" s="1"/>
  <c r="F67" i="30" s="1"/>
  <c r="F68" i="30" s="1"/>
  <c r="F69" i="30" s="1"/>
  <c r="F70" i="30" s="1"/>
  <c r="F71" i="30" s="1"/>
  <c r="F72" i="30" s="1"/>
  <c r="F73" i="30" s="1"/>
  <c r="F74" i="30" s="1"/>
  <c r="F75" i="30" s="1"/>
  <c r="F76" i="30" s="1"/>
  <c r="F77" i="30" s="1"/>
  <c r="F78" i="30" s="1"/>
  <c r="F79" i="30" s="1"/>
  <c r="F80" i="30" s="1"/>
  <c r="F81" i="30" s="1"/>
  <c r="F82" i="30" s="1"/>
  <c r="F83" i="30" s="1"/>
  <c r="F84" i="30" s="1"/>
  <c r="F85" i="30" s="1"/>
  <c r="F86" i="30" s="1"/>
  <c r="F87" i="30" s="1"/>
  <c r="F88" i="30" s="1"/>
  <c r="F89" i="30" s="1"/>
  <c r="F90" i="30" s="1"/>
  <c r="F91" i="30" s="1"/>
  <c r="F92" i="30" s="1"/>
  <c r="F93" i="30" s="1"/>
  <c r="F94" i="30" s="1"/>
  <c r="F95" i="30" s="1"/>
  <c r="F96" i="30" s="1"/>
  <c r="F97" i="30" s="1"/>
  <c r="F98" i="30" s="1"/>
  <c r="F99" i="30" s="1"/>
  <c r="F100" i="30" s="1"/>
  <c r="F101" i="30" s="1"/>
  <c r="F102" i="30" s="1"/>
  <c r="F103" i="30" s="1"/>
  <c r="F104" i="30" s="1"/>
  <c r="F105" i="30" s="1"/>
  <c r="F106" i="30" s="1"/>
  <c r="F107" i="30" s="1"/>
  <c r="F108" i="30" s="1"/>
  <c r="F109" i="30" s="1"/>
  <c r="F110" i="30" s="1"/>
  <c r="F111" i="30" s="1"/>
  <c r="F112" i="30" s="1"/>
  <c r="F113" i="30" s="1"/>
  <c r="F114" i="30" s="1"/>
  <c r="F115" i="30" s="1"/>
  <c r="F116" i="30" s="1"/>
  <c r="F117" i="30" s="1"/>
  <c r="F118" i="30" s="1"/>
  <c r="F119" i="30" s="1"/>
  <c r="F120" i="30" s="1"/>
  <c r="F121" i="30" s="1"/>
  <c r="F122" i="30" s="1"/>
  <c r="F123" i="30" s="1"/>
  <c r="F124" i="30" s="1"/>
  <c r="F125" i="30" s="1"/>
  <c r="F126" i="30" s="1"/>
  <c r="F127" i="30" s="1"/>
  <c r="F128" i="30" s="1"/>
  <c r="F129" i="30" s="1"/>
  <c r="F130" i="30" s="1"/>
  <c r="F131" i="30" s="1"/>
  <c r="F132" i="30" s="1"/>
  <c r="F133" i="30" s="1"/>
  <c r="F134" i="30" s="1"/>
  <c r="F135" i="30" s="1"/>
  <c r="F136" i="30" s="1"/>
  <c r="F137" i="30" s="1"/>
  <c r="F138" i="30" s="1"/>
  <c r="F139" i="30" s="1"/>
  <c r="F140" i="30" s="1"/>
  <c r="F141" i="30" s="1"/>
  <c r="F142" i="30" s="1"/>
  <c r="F143" i="30" s="1"/>
  <c r="F144" i="30" s="1"/>
  <c r="F145" i="30" s="1"/>
  <c r="F146" i="30" s="1"/>
  <c r="F147" i="30" s="1"/>
  <c r="F148" i="30" s="1"/>
  <c r="F149" i="30" s="1"/>
  <c r="F150" i="30" s="1"/>
  <c r="F151" i="30" s="1"/>
  <c r="F152" i="30" s="1"/>
  <c r="F153" i="30" s="1"/>
  <c r="F154" i="30" s="1"/>
  <c r="F155" i="30" s="1"/>
  <c r="F156" i="30" s="1"/>
  <c r="F157" i="30" s="1"/>
  <c r="F158" i="30" s="1"/>
  <c r="F159" i="30" s="1"/>
  <c r="F160" i="30" s="1"/>
  <c r="F161" i="30" s="1"/>
  <c r="F162" i="30" s="1"/>
  <c r="F163" i="30" s="1"/>
  <c r="F164" i="30" s="1"/>
  <c r="F165" i="30" s="1"/>
  <c r="F166" i="30" s="1"/>
  <c r="F167" i="30" s="1"/>
  <c r="F168" i="30" s="1"/>
  <c r="F169" i="30" s="1"/>
  <c r="F170" i="30" s="1"/>
  <c r="F171" i="30" s="1"/>
  <c r="F172" i="30" s="1"/>
  <c r="F173" i="30" s="1"/>
  <c r="F174" i="30" s="1"/>
  <c r="F175" i="30" s="1"/>
  <c r="F176" i="30" s="1"/>
  <c r="F177" i="30" s="1"/>
  <c r="F178" i="30" s="1"/>
  <c r="F179" i="30" s="1"/>
  <c r="F180" i="30" s="1"/>
  <c r="F181" i="30" s="1"/>
  <c r="F182" i="30" s="1"/>
  <c r="F183" i="30" s="1"/>
  <c r="F184" i="30" s="1"/>
  <c r="F185" i="30" s="1"/>
  <c r="F186" i="30" s="1"/>
  <c r="F187" i="30" s="1"/>
  <c r="F188" i="30" s="1"/>
  <c r="F189" i="30" s="1"/>
  <c r="F190" i="30" s="1"/>
  <c r="F191" i="30" s="1"/>
  <c r="F192" i="30" s="1"/>
  <c r="F193" i="30" s="1"/>
  <c r="F194" i="30" s="1"/>
  <c r="F195" i="30" s="1"/>
  <c r="F196" i="30" s="1"/>
  <c r="F197" i="30" s="1"/>
  <c r="F198" i="30" s="1"/>
  <c r="F199" i="30" s="1"/>
  <c r="F200" i="30" s="1"/>
  <c r="F201" i="30" s="1"/>
  <c r="F202" i="30" s="1"/>
  <c r="F203" i="30" s="1"/>
  <c r="F204" i="30" s="1"/>
  <c r="F205" i="30" s="1"/>
  <c r="F206" i="30" s="1"/>
  <c r="F207" i="30" s="1"/>
  <c r="F208" i="30" s="1"/>
  <c r="F209" i="30" s="1"/>
  <c r="F210" i="30" s="1"/>
  <c r="F211" i="30" s="1"/>
  <c r="F212" i="30" s="1"/>
  <c r="F213" i="30" s="1"/>
  <c r="F214" i="30" s="1"/>
  <c r="F215" i="30" s="1"/>
  <c r="F216" i="30" s="1"/>
  <c r="F217" i="30" s="1"/>
  <c r="F218" i="30" s="1"/>
  <c r="F219" i="30" s="1"/>
  <c r="G7" i="30"/>
  <c r="H7" i="30" s="1"/>
  <c r="G8" i="30"/>
  <c r="G9" i="30"/>
  <c r="G10" i="30"/>
  <c r="G11" i="30"/>
  <c r="G12" i="30"/>
  <c r="G13" i="30"/>
  <c r="G14" i="30"/>
  <c r="G15" i="30"/>
  <c r="G16" i="30"/>
  <c r="G17" i="30"/>
  <c r="G18" i="30"/>
  <c r="G19" i="30"/>
  <c r="G20" i="30"/>
  <c r="G21" i="30"/>
  <c r="G22" i="30"/>
  <c r="G23" i="30"/>
  <c r="G24" i="30"/>
  <c r="G25" i="30"/>
  <c r="G26" i="30"/>
  <c r="G27" i="30"/>
  <c r="G28" i="30"/>
  <c r="G29" i="30"/>
  <c r="G30" i="30"/>
  <c r="G31" i="30"/>
  <c r="G32" i="30"/>
  <c r="G33" i="30"/>
  <c r="G34" i="30"/>
  <c r="G35" i="30"/>
  <c r="G36" i="30"/>
  <c r="G37" i="30"/>
  <c r="G38" i="30"/>
  <c r="G39" i="30"/>
  <c r="G40" i="30"/>
  <c r="G41" i="30"/>
  <c r="G42" i="30"/>
  <c r="G43" i="30"/>
  <c r="G44" i="30"/>
  <c r="G45" i="30"/>
  <c r="G46" i="30"/>
  <c r="G47" i="30"/>
  <c r="G48" i="30"/>
  <c r="G49" i="30"/>
  <c r="G50" i="30"/>
  <c r="G51" i="30"/>
  <c r="G52" i="30"/>
  <c r="G53" i="30"/>
  <c r="G54" i="30"/>
  <c r="G55" i="30"/>
  <c r="G56" i="30"/>
  <c r="G57" i="30"/>
  <c r="G58" i="30"/>
  <c r="G59" i="30"/>
  <c r="G60" i="30"/>
  <c r="G61" i="30"/>
  <c r="G62" i="30"/>
  <c r="G63" i="30"/>
  <c r="G64" i="30"/>
  <c r="G65" i="30"/>
  <c r="G66" i="30"/>
  <c r="G67" i="30"/>
  <c r="G68" i="30"/>
  <c r="G69" i="30"/>
  <c r="G70" i="30"/>
  <c r="G71" i="30"/>
  <c r="G72" i="30"/>
  <c r="G73" i="30"/>
  <c r="G74" i="30"/>
  <c r="G75" i="30"/>
  <c r="G76" i="30"/>
  <c r="G77" i="30"/>
  <c r="G78" i="30"/>
  <c r="G79" i="30"/>
  <c r="G80" i="30"/>
  <c r="G81" i="30"/>
  <c r="G82" i="30"/>
  <c r="G83" i="30"/>
  <c r="G84" i="30"/>
  <c r="G85" i="30"/>
  <c r="G86" i="30"/>
  <c r="G87" i="30"/>
  <c r="G88" i="30"/>
  <c r="G89" i="30"/>
  <c r="G90" i="30"/>
  <c r="G91" i="30"/>
  <c r="G92" i="30"/>
  <c r="G93" i="30"/>
  <c r="G94" i="30"/>
  <c r="G95" i="30"/>
  <c r="G96" i="30"/>
  <c r="G97" i="30"/>
  <c r="G98" i="30"/>
  <c r="G99" i="30"/>
  <c r="G100" i="30"/>
  <c r="G101" i="30"/>
  <c r="G102" i="30"/>
  <c r="G103" i="30"/>
  <c r="G104" i="30"/>
  <c r="G105" i="30"/>
  <c r="G106" i="30"/>
  <c r="G107" i="30"/>
  <c r="G108" i="30"/>
  <c r="G109" i="30"/>
  <c r="G110" i="30"/>
  <c r="G111" i="30"/>
  <c r="G112" i="30"/>
  <c r="G113" i="30"/>
  <c r="G114" i="30"/>
  <c r="G115" i="30"/>
  <c r="G116" i="30"/>
  <c r="G117" i="30"/>
  <c r="G118" i="30"/>
  <c r="G119" i="30"/>
  <c r="G120" i="30"/>
  <c r="G121" i="30"/>
  <c r="G122" i="30"/>
  <c r="G123" i="30"/>
  <c r="G124" i="30"/>
  <c r="G125" i="30"/>
  <c r="G126" i="30"/>
  <c r="G127" i="30"/>
  <c r="G128" i="30"/>
  <c r="G129" i="30"/>
  <c r="G130" i="30"/>
  <c r="G131" i="30"/>
  <c r="G132" i="30"/>
  <c r="G133" i="30"/>
  <c r="G134" i="30"/>
  <c r="G135" i="30"/>
  <c r="G136" i="30"/>
  <c r="G137" i="30"/>
  <c r="G138" i="30"/>
  <c r="G139" i="30"/>
  <c r="G140" i="30"/>
  <c r="G141" i="30"/>
  <c r="G142" i="30"/>
  <c r="G143" i="30"/>
  <c r="G144" i="30"/>
  <c r="G145" i="30"/>
  <c r="G146" i="30"/>
  <c r="G147" i="30"/>
  <c r="G148" i="30"/>
  <c r="G149" i="30"/>
  <c r="G150" i="30"/>
  <c r="G151" i="30"/>
  <c r="G152" i="30"/>
  <c r="G153" i="30"/>
  <c r="G154" i="30"/>
  <c r="G155" i="30"/>
  <c r="G156" i="30"/>
  <c r="G157" i="30"/>
  <c r="G158" i="30"/>
  <c r="G159" i="30"/>
  <c r="G160" i="30"/>
  <c r="G161" i="30"/>
  <c r="G162" i="30"/>
  <c r="G163" i="30"/>
  <c r="G164" i="30"/>
  <c r="G165" i="30"/>
  <c r="G166" i="30"/>
  <c r="G167" i="30"/>
  <c r="G168" i="30"/>
  <c r="G169" i="30"/>
  <c r="G170" i="30"/>
  <c r="G171" i="30"/>
  <c r="G172" i="30"/>
  <c r="G173" i="30"/>
  <c r="G174" i="30"/>
  <c r="G175" i="30"/>
  <c r="G176" i="30"/>
  <c r="G177" i="30"/>
  <c r="G178" i="30"/>
  <c r="G179" i="30"/>
  <c r="G180" i="30"/>
  <c r="G181" i="30"/>
  <c r="G182" i="30"/>
  <c r="G183" i="30"/>
  <c r="G184" i="30"/>
  <c r="G185" i="30"/>
  <c r="G186" i="30"/>
  <c r="G187" i="30"/>
  <c r="G188" i="30"/>
  <c r="G189" i="30"/>
  <c r="G190" i="30"/>
  <c r="G191" i="30"/>
  <c r="G192" i="30"/>
  <c r="G193" i="30"/>
  <c r="G194" i="30"/>
  <c r="G195" i="30"/>
  <c r="G196" i="30"/>
  <c r="G197" i="30"/>
  <c r="G198" i="30"/>
  <c r="G199" i="30"/>
  <c r="G200" i="30"/>
  <c r="G201" i="30"/>
  <c r="G202" i="30"/>
  <c r="G203" i="30"/>
  <c r="G204" i="30"/>
  <c r="G205" i="30"/>
  <c r="G206" i="30"/>
  <c r="G207" i="30"/>
  <c r="G208" i="30"/>
  <c r="G209" i="30"/>
  <c r="G210" i="30"/>
  <c r="G211" i="30"/>
  <c r="G212" i="30"/>
  <c r="G213" i="30"/>
  <c r="G214" i="30"/>
  <c r="G215" i="30"/>
  <c r="G216" i="30"/>
  <c r="G217" i="30"/>
  <c r="G218" i="30"/>
  <c r="G219" i="30"/>
  <c r="F220" i="30"/>
  <c r="F221" i="30" s="1"/>
  <c r="F222" i="30" s="1"/>
  <c r="F223" i="30" s="1"/>
  <c r="F224" i="30" s="1"/>
  <c r="F225" i="30" s="1"/>
  <c r="F226" i="30" s="1"/>
  <c r="F227" i="30" s="1"/>
  <c r="F228" i="30" s="1"/>
  <c r="F229" i="30" s="1"/>
  <c r="F230" i="30" s="1"/>
  <c r="F231" i="30" s="1"/>
  <c r="F232" i="30" s="1"/>
  <c r="F233" i="30" s="1"/>
  <c r="F234" i="30" s="1"/>
  <c r="F235" i="30" s="1"/>
  <c r="F236" i="30" s="1"/>
  <c r="F237" i="30" s="1"/>
  <c r="F238" i="30" s="1"/>
  <c r="F239" i="30" s="1"/>
  <c r="F240" i="30" s="1"/>
  <c r="F241" i="30" s="1"/>
  <c r="F242" i="30" s="1"/>
  <c r="F243" i="30" s="1"/>
  <c r="F244" i="30" s="1"/>
  <c r="F245" i="30" s="1"/>
  <c r="F246" i="30" s="1"/>
  <c r="F247" i="30" s="1"/>
  <c r="F248" i="30" s="1"/>
  <c r="F249" i="30" s="1"/>
  <c r="F250" i="30" s="1"/>
  <c r="F251" i="30" s="1"/>
  <c r="F252" i="30" s="1"/>
  <c r="F253" i="30" s="1"/>
  <c r="F254" i="30" s="1"/>
  <c r="F255" i="30" s="1"/>
  <c r="F256" i="30" s="1"/>
  <c r="F257" i="30" s="1"/>
  <c r="F258" i="30" s="1"/>
  <c r="F259" i="30" s="1"/>
  <c r="F260" i="30" s="1"/>
  <c r="F261" i="30" s="1"/>
  <c r="F262" i="30" s="1"/>
  <c r="G220" i="30"/>
  <c r="G221" i="30"/>
  <c r="G222" i="30"/>
  <c r="G223" i="30"/>
  <c r="G224" i="30"/>
  <c r="G225" i="30"/>
  <c r="G226" i="30"/>
  <c r="G227" i="30"/>
  <c r="G228" i="30"/>
  <c r="G229" i="30"/>
  <c r="G230" i="30"/>
  <c r="G231" i="30"/>
  <c r="G232" i="30"/>
  <c r="G233" i="30"/>
  <c r="G234" i="30"/>
  <c r="G235" i="30"/>
  <c r="G236" i="30"/>
  <c r="G237" i="30"/>
  <c r="G238" i="30"/>
  <c r="G239" i="30"/>
  <c r="G240" i="30"/>
  <c r="G241" i="30"/>
  <c r="G242" i="30"/>
  <c r="G243" i="30"/>
  <c r="G244" i="30"/>
  <c r="G245" i="30"/>
  <c r="G246" i="30"/>
  <c r="G247" i="30"/>
  <c r="G248" i="30"/>
  <c r="G249" i="30"/>
  <c r="G250" i="30"/>
  <c r="G251" i="30"/>
  <c r="G252" i="30"/>
  <c r="G253" i="30"/>
  <c r="G254" i="30"/>
  <c r="G255" i="30"/>
  <c r="G256" i="30"/>
  <c r="G257" i="30"/>
  <c r="G258" i="30"/>
  <c r="G259" i="30"/>
  <c r="G260" i="30"/>
  <c r="G261" i="30"/>
  <c r="G262" i="30"/>
  <c r="F263" i="30"/>
  <c r="F264" i="30" s="1"/>
  <c r="F265" i="30" s="1"/>
  <c r="F266" i="30" s="1"/>
  <c r="F267" i="30" s="1"/>
  <c r="F268" i="30" s="1"/>
  <c r="F269" i="30" s="1"/>
  <c r="F270" i="30" s="1"/>
  <c r="F271" i="30" s="1"/>
  <c r="F272" i="30" s="1"/>
  <c r="F273" i="30" s="1"/>
  <c r="F274" i="30" s="1"/>
  <c r="F275" i="30" s="1"/>
  <c r="F276" i="30" s="1"/>
  <c r="F277" i="30" s="1"/>
  <c r="F278" i="30" s="1"/>
  <c r="F279" i="30" s="1"/>
  <c r="F280" i="30" s="1"/>
  <c r="F281" i="30" s="1"/>
  <c r="F282" i="30" s="1"/>
  <c r="F283" i="30" s="1"/>
  <c r="G263" i="30"/>
  <c r="G264" i="30"/>
  <c r="G265" i="30"/>
  <c r="G266" i="30"/>
  <c r="G267" i="30"/>
  <c r="G268" i="30"/>
  <c r="G269" i="30"/>
  <c r="G270" i="30"/>
  <c r="G271" i="30"/>
  <c r="G272" i="30"/>
  <c r="G273" i="30"/>
  <c r="G274" i="30"/>
  <c r="G275" i="30"/>
  <c r="G276" i="30"/>
  <c r="G277" i="30"/>
  <c r="G278" i="30"/>
  <c r="G279" i="30"/>
  <c r="G280" i="30"/>
  <c r="G281" i="30"/>
  <c r="G282" i="30"/>
  <c r="G283" i="30"/>
  <c r="F284" i="30"/>
  <c r="F285" i="30" s="1"/>
  <c r="F286" i="30" s="1"/>
  <c r="F287" i="30" s="1"/>
  <c r="F288" i="30" s="1"/>
  <c r="F289" i="30" s="1"/>
  <c r="F290" i="30" s="1"/>
  <c r="F291" i="30" s="1"/>
  <c r="F292" i="30" s="1"/>
  <c r="F293" i="30" s="1"/>
  <c r="F294" i="30" s="1"/>
  <c r="F295" i="30" s="1"/>
  <c r="F296" i="30" s="1"/>
  <c r="F297" i="30" s="1"/>
  <c r="F298" i="30" s="1"/>
  <c r="F299" i="30" s="1"/>
  <c r="F300" i="30" s="1"/>
  <c r="F301" i="30" s="1"/>
  <c r="F302" i="30" s="1"/>
  <c r="F303" i="30" s="1"/>
  <c r="F304" i="30" s="1"/>
  <c r="F305" i="30" s="1"/>
  <c r="F306" i="30" s="1"/>
  <c r="F307" i="30" s="1"/>
  <c r="F308" i="30" s="1"/>
  <c r="F309" i="30" s="1"/>
  <c r="F310" i="30" s="1"/>
  <c r="F311" i="30" s="1"/>
  <c r="F312" i="30" s="1"/>
  <c r="F313" i="30" s="1"/>
  <c r="F314" i="30" s="1"/>
  <c r="F315" i="30" s="1"/>
  <c r="F316" i="30" s="1"/>
  <c r="F317" i="30" s="1"/>
  <c r="F318" i="30" s="1"/>
  <c r="F319" i="30" s="1"/>
  <c r="F320" i="30" s="1"/>
  <c r="F321" i="30" s="1"/>
  <c r="F322" i="30" s="1"/>
  <c r="F323" i="30" s="1"/>
  <c r="F324" i="30" s="1"/>
  <c r="F325" i="30" s="1"/>
  <c r="F326" i="30" s="1"/>
  <c r="F327" i="30" s="1"/>
  <c r="F328" i="30" s="1"/>
  <c r="F329" i="30" s="1"/>
  <c r="F330" i="30" s="1"/>
  <c r="F331" i="30" s="1"/>
  <c r="F332" i="30" s="1"/>
  <c r="F333" i="30" s="1"/>
  <c r="F334" i="30" s="1"/>
  <c r="F335" i="30" s="1"/>
  <c r="F336" i="30" s="1"/>
  <c r="F337" i="30" s="1"/>
  <c r="F338" i="30" s="1"/>
  <c r="F339" i="30" s="1"/>
  <c r="F340" i="30" s="1"/>
  <c r="F341" i="30" s="1"/>
  <c r="F342" i="30" s="1"/>
  <c r="F343" i="30" s="1"/>
  <c r="F344" i="30" s="1"/>
  <c r="F345" i="30" s="1"/>
  <c r="F346" i="30" s="1"/>
  <c r="F347" i="30" s="1"/>
  <c r="F348" i="30" s="1"/>
  <c r="F349" i="30" s="1"/>
  <c r="F350" i="30" s="1"/>
  <c r="F351" i="30" s="1"/>
  <c r="F352" i="30" s="1"/>
  <c r="F353" i="30" s="1"/>
  <c r="F354" i="30" s="1"/>
  <c r="F355" i="30" s="1"/>
  <c r="F356" i="30" s="1"/>
  <c r="F357" i="30" s="1"/>
  <c r="F358" i="30" s="1"/>
  <c r="F359" i="30" s="1"/>
  <c r="F360" i="30" s="1"/>
  <c r="F361" i="30" s="1"/>
  <c r="F362" i="30" s="1"/>
  <c r="F363" i="30" s="1"/>
  <c r="F364" i="30" s="1"/>
  <c r="F365" i="30" s="1"/>
  <c r="F366" i="30" s="1"/>
  <c r="F367" i="30" s="1"/>
  <c r="F368" i="30" s="1"/>
  <c r="F369" i="30" s="1"/>
  <c r="F370" i="30" s="1"/>
  <c r="F371" i="30" s="1"/>
  <c r="F372" i="30" s="1"/>
  <c r="F373" i="30" s="1"/>
  <c r="F374" i="30" s="1"/>
  <c r="F375" i="30" s="1"/>
  <c r="F376" i="30" s="1"/>
  <c r="F377" i="30" s="1"/>
  <c r="F378" i="30" s="1"/>
  <c r="F379" i="30" s="1"/>
  <c r="F380" i="30" s="1"/>
  <c r="F381" i="30" s="1"/>
  <c r="F382" i="30" s="1"/>
  <c r="F383" i="30" s="1"/>
  <c r="F384" i="30" s="1"/>
  <c r="F385" i="30" s="1"/>
  <c r="F386" i="30" s="1"/>
  <c r="F387" i="30" s="1"/>
  <c r="G284" i="30"/>
  <c r="G285" i="30"/>
  <c r="G286" i="30"/>
  <c r="G287" i="30"/>
  <c r="G288" i="30"/>
  <c r="G289" i="30"/>
  <c r="G290" i="30"/>
  <c r="G291" i="30"/>
  <c r="G292" i="30"/>
  <c r="G293" i="30"/>
  <c r="G294" i="30"/>
  <c r="G295" i="30"/>
  <c r="G296" i="30"/>
  <c r="G297" i="30"/>
  <c r="G298" i="30"/>
  <c r="G299" i="30"/>
  <c r="G300" i="30"/>
  <c r="G301" i="30"/>
  <c r="G302" i="30"/>
  <c r="G303" i="30"/>
  <c r="G304" i="30"/>
  <c r="G305" i="30"/>
  <c r="G306" i="30"/>
  <c r="G307" i="30"/>
  <c r="G308" i="30"/>
  <c r="G309" i="30"/>
  <c r="G310" i="30"/>
  <c r="G311" i="30"/>
  <c r="G312" i="30"/>
  <c r="G313" i="30"/>
  <c r="G314" i="30"/>
  <c r="G315" i="30"/>
  <c r="G316" i="30"/>
  <c r="G317" i="30"/>
  <c r="G318" i="30"/>
  <c r="G319" i="30"/>
  <c r="G320" i="30"/>
  <c r="G321" i="30"/>
  <c r="G322" i="30"/>
  <c r="G323" i="30"/>
  <c r="G324" i="30"/>
  <c r="G325" i="30"/>
  <c r="G326" i="30"/>
  <c r="G327" i="30"/>
  <c r="G328" i="30"/>
  <c r="G329" i="30"/>
  <c r="G330" i="30"/>
  <c r="G331" i="30"/>
  <c r="G332" i="30"/>
  <c r="G333" i="30"/>
  <c r="G334" i="30"/>
  <c r="G335" i="30"/>
  <c r="G336" i="30"/>
  <c r="G337" i="30"/>
  <c r="G338" i="30"/>
  <c r="G339" i="30"/>
  <c r="G340" i="30"/>
  <c r="G341" i="30"/>
  <c r="G342" i="30"/>
  <c r="G343" i="30"/>
  <c r="G344" i="30"/>
  <c r="G345" i="30"/>
  <c r="G346" i="30"/>
  <c r="G347" i="30"/>
  <c r="G348" i="30"/>
  <c r="G349" i="30"/>
  <c r="G350" i="30"/>
  <c r="G351" i="30"/>
  <c r="G352" i="30"/>
  <c r="G353" i="30"/>
  <c r="G354" i="30"/>
  <c r="G355" i="30"/>
  <c r="G356" i="30"/>
  <c r="G357" i="30"/>
  <c r="G358" i="30"/>
  <c r="G359" i="30"/>
  <c r="G360" i="30"/>
  <c r="G361" i="30"/>
  <c r="G362" i="30"/>
  <c r="G363" i="30"/>
  <c r="G364" i="30"/>
  <c r="G365" i="30"/>
  <c r="G366" i="30"/>
  <c r="G367" i="30"/>
  <c r="G368" i="30"/>
  <c r="G369" i="30"/>
  <c r="G370" i="30"/>
  <c r="G371" i="30"/>
  <c r="G372" i="30"/>
  <c r="G373" i="30"/>
  <c r="G374" i="30"/>
  <c r="G375" i="30"/>
  <c r="G376" i="30"/>
  <c r="G377" i="30"/>
  <c r="G378" i="30"/>
  <c r="G379" i="30"/>
  <c r="G380" i="30"/>
  <c r="G381" i="30"/>
  <c r="G382" i="30"/>
  <c r="G383" i="30"/>
  <c r="G384" i="30"/>
  <c r="G385" i="30"/>
  <c r="G386" i="30"/>
  <c r="G387" i="30"/>
  <c r="F388" i="30"/>
  <c r="F389" i="30" s="1"/>
  <c r="F390" i="30" s="1"/>
  <c r="F391" i="30" s="1"/>
  <c r="F392" i="30" s="1"/>
  <c r="F393" i="30" s="1"/>
  <c r="F394" i="30" s="1"/>
  <c r="F395" i="30" s="1"/>
  <c r="F396" i="30" s="1"/>
  <c r="F397" i="30" s="1"/>
  <c r="F398" i="30" s="1"/>
  <c r="F399" i="30" s="1"/>
  <c r="F400" i="30" s="1"/>
  <c r="F401" i="30" s="1"/>
  <c r="F402" i="30" s="1"/>
  <c r="F403" i="30" s="1"/>
  <c r="F404" i="30" s="1"/>
  <c r="F405" i="30" s="1"/>
  <c r="F406" i="30" s="1"/>
  <c r="F407" i="30" s="1"/>
  <c r="F408" i="30" s="1"/>
  <c r="F409" i="30" s="1"/>
  <c r="F410" i="30" s="1"/>
  <c r="F411" i="30" s="1"/>
  <c r="F412" i="30" s="1"/>
  <c r="F413" i="30" s="1"/>
  <c r="F414" i="30" s="1"/>
  <c r="F415" i="30" s="1"/>
  <c r="F416" i="30" s="1"/>
  <c r="F417" i="30" s="1"/>
  <c r="F418" i="30" s="1"/>
  <c r="F419" i="30" s="1"/>
  <c r="F420" i="30" s="1"/>
  <c r="F421" i="30" s="1"/>
  <c r="F422" i="30" s="1"/>
  <c r="F423" i="30" s="1"/>
  <c r="F424" i="30" s="1"/>
  <c r="F425" i="30" s="1"/>
  <c r="F426" i="30" s="1"/>
  <c r="F427" i="30" s="1"/>
  <c r="F428" i="30" s="1"/>
  <c r="F429" i="30" s="1"/>
  <c r="F430" i="30" s="1"/>
  <c r="F431" i="30" s="1"/>
  <c r="F432" i="30" s="1"/>
  <c r="F433" i="30" s="1"/>
  <c r="F434" i="30" s="1"/>
  <c r="F435" i="30" s="1"/>
  <c r="F436" i="30" s="1"/>
  <c r="F437" i="30" s="1"/>
  <c r="F438" i="30" s="1"/>
  <c r="F439" i="30" s="1"/>
  <c r="F440" i="30" s="1"/>
  <c r="F441" i="30" s="1"/>
  <c r="F442" i="30" s="1"/>
  <c r="F443" i="30" s="1"/>
  <c r="F444" i="30" s="1"/>
  <c r="F445" i="30" s="1"/>
  <c r="F446" i="30" s="1"/>
  <c r="F447" i="30" s="1"/>
  <c r="F448" i="30" s="1"/>
  <c r="F449" i="30" s="1"/>
  <c r="F450" i="30" s="1"/>
  <c r="F451" i="30" s="1"/>
  <c r="F452" i="30" s="1"/>
  <c r="F453" i="30" s="1"/>
  <c r="F454" i="30" s="1"/>
  <c r="F455" i="30" s="1"/>
  <c r="F456" i="30" s="1"/>
  <c r="F457" i="30" s="1"/>
  <c r="F458" i="30" s="1"/>
  <c r="F459" i="30" s="1"/>
  <c r="F460" i="30" s="1"/>
  <c r="F461" i="30" s="1"/>
  <c r="F462" i="30" s="1"/>
  <c r="F463" i="30" s="1"/>
  <c r="F464" i="30" s="1"/>
  <c r="F465" i="30" s="1"/>
  <c r="F466" i="30" s="1"/>
  <c r="F467" i="30" s="1"/>
  <c r="F468" i="30" s="1"/>
  <c r="F469" i="30" s="1"/>
  <c r="F470" i="30" s="1"/>
  <c r="F471" i="30" s="1"/>
  <c r="F472" i="30" s="1"/>
  <c r="F473" i="30" s="1"/>
  <c r="F474" i="30" s="1"/>
  <c r="F475" i="30" s="1"/>
  <c r="F476" i="30" s="1"/>
  <c r="F477" i="30" s="1"/>
  <c r="F478" i="30" s="1"/>
  <c r="F479" i="30" s="1"/>
  <c r="F480" i="30" s="1"/>
  <c r="F481" i="30" s="1"/>
  <c r="F482" i="30" s="1"/>
  <c r="F483" i="30" s="1"/>
  <c r="F484" i="30" s="1"/>
  <c r="F485" i="30" s="1"/>
  <c r="F486" i="30" s="1"/>
  <c r="F487" i="30" s="1"/>
  <c r="F488" i="30" s="1"/>
  <c r="F489" i="30" s="1"/>
  <c r="F490" i="30" s="1"/>
  <c r="F491" i="30" s="1"/>
  <c r="F492" i="30" s="1"/>
  <c r="F493" i="30" s="1"/>
  <c r="F494" i="30" s="1"/>
  <c r="F495" i="30" s="1"/>
  <c r="F496" i="30" s="1"/>
  <c r="F497" i="30" s="1"/>
  <c r="F498" i="30" s="1"/>
  <c r="F499" i="30" s="1"/>
  <c r="F500" i="30" s="1"/>
  <c r="F501" i="30" s="1"/>
  <c r="F502" i="30" s="1"/>
  <c r="F503" i="30" s="1"/>
  <c r="F504" i="30" s="1"/>
  <c r="F505" i="30" s="1"/>
  <c r="F506" i="30" s="1"/>
  <c r="F507" i="30" s="1"/>
  <c r="F508" i="30" s="1"/>
  <c r="F509" i="30" s="1"/>
  <c r="F510" i="30" s="1"/>
  <c r="F511" i="30" s="1"/>
  <c r="F512" i="30" s="1"/>
  <c r="F513" i="30" s="1"/>
  <c r="F514" i="30" s="1"/>
  <c r="F515" i="30" s="1"/>
  <c r="F516" i="30" s="1"/>
  <c r="F517" i="30" s="1"/>
  <c r="F518" i="30" s="1"/>
  <c r="F519" i="30" s="1"/>
  <c r="F520" i="30" s="1"/>
  <c r="F521" i="30" s="1"/>
  <c r="F522" i="30" s="1"/>
  <c r="F523" i="30" s="1"/>
  <c r="F524" i="30" s="1"/>
  <c r="F525" i="30" s="1"/>
  <c r="F526" i="30" s="1"/>
  <c r="F527" i="30" s="1"/>
  <c r="F528" i="30" s="1"/>
  <c r="F529" i="30" s="1"/>
  <c r="F530" i="30" s="1"/>
  <c r="F531" i="30" s="1"/>
  <c r="F532" i="30" s="1"/>
  <c r="F533" i="30" s="1"/>
  <c r="F534" i="30" s="1"/>
  <c r="F535" i="30" s="1"/>
  <c r="F536" i="30" s="1"/>
  <c r="F537" i="30" s="1"/>
  <c r="F538" i="30" s="1"/>
  <c r="F539" i="30" s="1"/>
  <c r="F540" i="30" s="1"/>
  <c r="F541" i="30" s="1"/>
  <c r="F542" i="30" s="1"/>
  <c r="F543" i="30" s="1"/>
  <c r="F544" i="30" s="1"/>
  <c r="F545" i="30" s="1"/>
  <c r="F546" i="30" s="1"/>
  <c r="F547" i="30" s="1"/>
  <c r="F548" i="30" s="1"/>
  <c r="F549" i="30" s="1"/>
  <c r="F550" i="30" s="1"/>
  <c r="F551" i="30" s="1"/>
  <c r="F552" i="30" s="1"/>
  <c r="F553" i="30" s="1"/>
  <c r="F554" i="30" s="1"/>
  <c r="F555" i="30" s="1"/>
  <c r="F556" i="30" s="1"/>
  <c r="F557" i="30" s="1"/>
  <c r="F558" i="30" s="1"/>
  <c r="F559" i="30" s="1"/>
  <c r="F560" i="30" s="1"/>
  <c r="F561" i="30" s="1"/>
  <c r="F562" i="30" s="1"/>
  <c r="F563" i="30" s="1"/>
  <c r="F564" i="30" s="1"/>
  <c r="F565" i="30" s="1"/>
  <c r="F566" i="30" s="1"/>
  <c r="F567" i="30" s="1"/>
  <c r="F568" i="30" s="1"/>
  <c r="F569" i="30" s="1"/>
  <c r="F570" i="30" s="1"/>
  <c r="F571" i="30" s="1"/>
  <c r="F572" i="30" s="1"/>
  <c r="F573" i="30" s="1"/>
  <c r="F574" i="30" s="1"/>
  <c r="F575" i="30" s="1"/>
  <c r="F576" i="30" s="1"/>
  <c r="F577" i="30" s="1"/>
  <c r="F578" i="30" s="1"/>
  <c r="F579" i="30" s="1"/>
  <c r="F580" i="30" s="1"/>
  <c r="F581" i="30" s="1"/>
  <c r="F582" i="30" s="1"/>
  <c r="F583" i="30" s="1"/>
  <c r="F584" i="30" s="1"/>
  <c r="F585" i="30" s="1"/>
  <c r="F586" i="30" s="1"/>
  <c r="F587" i="30" s="1"/>
  <c r="F588" i="30" s="1"/>
  <c r="F589" i="30" s="1"/>
  <c r="F590" i="30" s="1"/>
  <c r="F591" i="30" s="1"/>
  <c r="F592" i="30" s="1"/>
  <c r="F593" i="30" s="1"/>
  <c r="F594" i="30" s="1"/>
  <c r="F595" i="30" s="1"/>
  <c r="F596" i="30" s="1"/>
  <c r="F597" i="30" s="1"/>
  <c r="F598" i="30" s="1"/>
  <c r="F599" i="30" s="1"/>
  <c r="F600" i="30" s="1"/>
  <c r="F601" i="30" s="1"/>
  <c r="F602" i="30" s="1"/>
  <c r="F603" i="30" s="1"/>
  <c r="F604" i="30" s="1"/>
  <c r="F605" i="30" s="1"/>
  <c r="F606" i="30" s="1"/>
  <c r="F607" i="30" s="1"/>
  <c r="F608" i="30" s="1"/>
  <c r="F609" i="30" s="1"/>
  <c r="F610" i="30" s="1"/>
  <c r="F611" i="30" s="1"/>
  <c r="F612" i="30" s="1"/>
  <c r="F613" i="30" s="1"/>
  <c r="F614" i="30" s="1"/>
  <c r="F615" i="30" s="1"/>
  <c r="F616" i="30" s="1"/>
  <c r="F617" i="30" s="1"/>
  <c r="F618" i="30" s="1"/>
  <c r="F619" i="30" s="1"/>
  <c r="F620" i="30" s="1"/>
  <c r="F621" i="30" s="1"/>
  <c r="F622" i="30" s="1"/>
  <c r="F623" i="30" s="1"/>
  <c r="F624" i="30" s="1"/>
  <c r="F625" i="30" s="1"/>
  <c r="F626" i="30" s="1"/>
  <c r="F627" i="30" s="1"/>
  <c r="F628" i="30" s="1"/>
  <c r="F629" i="30" s="1"/>
  <c r="F630" i="30" s="1"/>
  <c r="F631" i="30" s="1"/>
  <c r="F632" i="30" s="1"/>
  <c r="F633" i="30" s="1"/>
  <c r="F634" i="30" s="1"/>
  <c r="F635" i="30" s="1"/>
  <c r="F636" i="30" s="1"/>
  <c r="F637" i="30" s="1"/>
  <c r="F638" i="30" s="1"/>
  <c r="F639" i="30" s="1"/>
  <c r="F640" i="30" s="1"/>
  <c r="F641" i="30" s="1"/>
  <c r="F642" i="30" s="1"/>
  <c r="F643" i="30" s="1"/>
  <c r="F644" i="30" s="1"/>
  <c r="F645" i="30" s="1"/>
  <c r="F646" i="30" s="1"/>
  <c r="F647" i="30" s="1"/>
  <c r="F648" i="30" s="1"/>
  <c r="F649" i="30" s="1"/>
  <c r="F650" i="30" s="1"/>
  <c r="F651" i="30" s="1"/>
  <c r="F652" i="30" s="1"/>
  <c r="F653" i="30" s="1"/>
  <c r="F654" i="30" s="1"/>
  <c r="F655" i="30" s="1"/>
  <c r="F656" i="30" s="1"/>
  <c r="F657" i="30" s="1"/>
  <c r="F658" i="30" s="1"/>
  <c r="F659" i="30" s="1"/>
  <c r="F660" i="30" s="1"/>
  <c r="F661" i="30" s="1"/>
  <c r="F662" i="30" s="1"/>
  <c r="F663" i="30" s="1"/>
  <c r="F664" i="30" s="1"/>
  <c r="F665" i="30" s="1"/>
  <c r="F666" i="30" s="1"/>
  <c r="F667" i="30" s="1"/>
  <c r="F668" i="30" s="1"/>
  <c r="F669" i="30" s="1"/>
  <c r="F670" i="30" s="1"/>
  <c r="F671" i="30" s="1"/>
  <c r="F672" i="30" s="1"/>
  <c r="F673" i="30" s="1"/>
  <c r="F674" i="30" s="1"/>
  <c r="F675" i="30" s="1"/>
  <c r="F676" i="30" s="1"/>
  <c r="F677" i="30" s="1"/>
  <c r="F678" i="30" s="1"/>
  <c r="F679" i="30" s="1"/>
  <c r="F680" i="30" s="1"/>
  <c r="F681" i="30" s="1"/>
  <c r="F682" i="30" s="1"/>
  <c r="F683" i="30" s="1"/>
  <c r="F684" i="30" s="1"/>
  <c r="F685" i="30" s="1"/>
  <c r="F686" i="30" s="1"/>
  <c r="F687" i="30" s="1"/>
  <c r="F688" i="30" s="1"/>
  <c r="F689" i="30" s="1"/>
  <c r="F690" i="30" s="1"/>
  <c r="F691" i="30" s="1"/>
  <c r="F692" i="30" s="1"/>
  <c r="F693" i="30" s="1"/>
  <c r="F694" i="30" s="1"/>
  <c r="F695" i="30" s="1"/>
  <c r="F696" i="30" s="1"/>
  <c r="F697" i="30" s="1"/>
  <c r="F698" i="30" s="1"/>
  <c r="F699" i="30" s="1"/>
  <c r="F700" i="30" s="1"/>
  <c r="F701" i="30" s="1"/>
  <c r="F702" i="30" s="1"/>
  <c r="F703" i="30" s="1"/>
  <c r="F704" i="30" s="1"/>
  <c r="F705" i="30" s="1"/>
  <c r="F706" i="30" s="1"/>
  <c r="F707" i="30" s="1"/>
  <c r="F708" i="30" s="1"/>
  <c r="F709" i="30" s="1"/>
  <c r="F710" i="30" s="1"/>
  <c r="F711" i="30" s="1"/>
  <c r="F712" i="30" s="1"/>
  <c r="F713" i="30" s="1"/>
  <c r="F714" i="30" s="1"/>
  <c r="F715" i="30" s="1"/>
  <c r="F716" i="30" s="1"/>
  <c r="F717" i="30" s="1"/>
  <c r="F718" i="30" s="1"/>
  <c r="F719" i="30" s="1"/>
  <c r="F720" i="30" s="1"/>
  <c r="F721" i="30" s="1"/>
  <c r="F722" i="30" s="1"/>
  <c r="F723" i="30" s="1"/>
  <c r="F724" i="30" s="1"/>
  <c r="F725" i="30" s="1"/>
  <c r="F726" i="30" s="1"/>
  <c r="F727" i="30" s="1"/>
  <c r="F728" i="30" s="1"/>
  <c r="F729" i="30" s="1"/>
  <c r="F730" i="30" s="1"/>
  <c r="F731" i="30" s="1"/>
  <c r="F732" i="30" s="1"/>
  <c r="F733" i="30" s="1"/>
  <c r="F734" i="30" s="1"/>
  <c r="F735" i="30" s="1"/>
  <c r="F736" i="30" s="1"/>
  <c r="F737" i="30" s="1"/>
  <c r="F738" i="30" s="1"/>
  <c r="F739" i="30" s="1"/>
  <c r="F740" i="30" s="1"/>
  <c r="F741" i="30" s="1"/>
  <c r="F742" i="30" s="1"/>
  <c r="F743" i="30" s="1"/>
  <c r="F744" i="30" s="1"/>
  <c r="F745" i="30" s="1"/>
  <c r="F746" i="30" s="1"/>
  <c r="F747" i="30" s="1"/>
  <c r="F748" i="30" s="1"/>
  <c r="F749" i="30" s="1"/>
  <c r="F750" i="30" s="1"/>
  <c r="F751" i="30" s="1"/>
  <c r="F752" i="30" s="1"/>
  <c r="F753" i="30" s="1"/>
  <c r="F754" i="30" s="1"/>
  <c r="F755" i="30" s="1"/>
  <c r="F756" i="30" s="1"/>
  <c r="F757" i="30" s="1"/>
  <c r="F758" i="30" s="1"/>
  <c r="F759" i="30" s="1"/>
  <c r="F760" i="30" s="1"/>
  <c r="F761" i="30" s="1"/>
  <c r="F762" i="30" s="1"/>
  <c r="F763" i="30" s="1"/>
  <c r="F764" i="30" s="1"/>
  <c r="F765" i="30" s="1"/>
  <c r="F766" i="30" s="1"/>
  <c r="F767" i="30" s="1"/>
  <c r="F768" i="30" s="1"/>
  <c r="F769" i="30" s="1"/>
  <c r="F770" i="30" s="1"/>
  <c r="F771" i="30" s="1"/>
  <c r="F772" i="30" s="1"/>
  <c r="F773" i="30" s="1"/>
  <c r="F774" i="30" s="1"/>
  <c r="F775" i="30" s="1"/>
  <c r="F776" i="30" s="1"/>
  <c r="F777" i="30" s="1"/>
  <c r="F778" i="30" s="1"/>
  <c r="F779" i="30" s="1"/>
  <c r="F780" i="30" s="1"/>
  <c r="F781" i="30" s="1"/>
  <c r="F782" i="30" s="1"/>
  <c r="F783" i="30" s="1"/>
  <c r="F784" i="30" s="1"/>
  <c r="F785" i="30" s="1"/>
  <c r="F786" i="30" s="1"/>
  <c r="F787" i="30" s="1"/>
  <c r="F788" i="30" s="1"/>
  <c r="F789" i="30" s="1"/>
  <c r="F790" i="30" s="1"/>
  <c r="F791" i="30" s="1"/>
  <c r="F792" i="30" s="1"/>
  <c r="F793" i="30" s="1"/>
  <c r="F794" i="30" s="1"/>
  <c r="F795" i="30" s="1"/>
  <c r="F796" i="30" s="1"/>
  <c r="F797" i="30" s="1"/>
  <c r="F798" i="30" s="1"/>
  <c r="F799" i="30" s="1"/>
  <c r="F800" i="30" s="1"/>
  <c r="F801" i="30" s="1"/>
  <c r="F802" i="30" s="1"/>
  <c r="F803" i="30" s="1"/>
  <c r="F804" i="30" s="1"/>
  <c r="F805" i="30" s="1"/>
  <c r="F806" i="30" s="1"/>
  <c r="F807" i="30" s="1"/>
  <c r="F808" i="30" s="1"/>
  <c r="F809" i="30" s="1"/>
  <c r="F810" i="30" s="1"/>
  <c r="F811" i="30" s="1"/>
  <c r="F812" i="30" s="1"/>
  <c r="F813" i="30" s="1"/>
  <c r="F814" i="30" s="1"/>
  <c r="F815" i="30" s="1"/>
  <c r="F816" i="30" s="1"/>
  <c r="F817" i="30" s="1"/>
  <c r="F818" i="30" s="1"/>
  <c r="F819" i="30" s="1"/>
  <c r="F820" i="30" s="1"/>
  <c r="F821" i="30" s="1"/>
  <c r="F822" i="30" s="1"/>
  <c r="F823" i="30" s="1"/>
  <c r="F824" i="30" s="1"/>
  <c r="F825" i="30" s="1"/>
  <c r="F826" i="30" s="1"/>
  <c r="F827" i="30" s="1"/>
  <c r="F828" i="30" s="1"/>
  <c r="F829" i="30" s="1"/>
  <c r="F830" i="30" s="1"/>
  <c r="F831" i="30" s="1"/>
  <c r="F832" i="30" s="1"/>
  <c r="F833" i="30" s="1"/>
  <c r="F834" i="30" s="1"/>
  <c r="F835" i="30" s="1"/>
  <c r="F836" i="30" s="1"/>
  <c r="F837" i="30" s="1"/>
  <c r="F838" i="30" s="1"/>
  <c r="F839" i="30" s="1"/>
  <c r="F840" i="30" s="1"/>
  <c r="F841" i="30" s="1"/>
  <c r="F842" i="30" s="1"/>
  <c r="F843" i="30" s="1"/>
  <c r="F844" i="30" s="1"/>
  <c r="F845" i="30" s="1"/>
  <c r="F846" i="30" s="1"/>
  <c r="F847" i="30" s="1"/>
  <c r="F848" i="30" s="1"/>
  <c r="F849" i="30" s="1"/>
  <c r="F850" i="30" s="1"/>
  <c r="F851" i="30" s="1"/>
  <c r="F852" i="30" s="1"/>
  <c r="F853" i="30" s="1"/>
  <c r="F854" i="30" s="1"/>
  <c r="F855" i="30" s="1"/>
  <c r="F856" i="30" s="1"/>
  <c r="F857" i="30" s="1"/>
  <c r="F858" i="30" s="1"/>
  <c r="F859" i="30" s="1"/>
  <c r="F860" i="30" s="1"/>
  <c r="F861" i="30" s="1"/>
  <c r="F862" i="30" s="1"/>
  <c r="F863" i="30" s="1"/>
  <c r="F864" i="30" s="1"/>
  <c r="F865" i="30" s="1"/>
  <c r="F866" i="30" s="1"/>
  <c r="F867" i="30" s="1"/>
  <c r="F868" i="30" s="1"/>
  <c r="F869" i="30" s="1"/>
  <c r="F870" i="30" s="1"/>
  <c r="F871" i="30" s="1"/>
  <c r="F872" i="30" s="1"/>
  <c r="F873" i="30" s="1"/>
  <c r="F874" i="30" s="1"/>
  <c r="F875" i="30" s="1"/>
  <c r="F876" i="30" s="1"/>
  <c r="F877" i="30" s="1"/>
  <c r="F878" i="30" s="1"/>
  <c r="F879" i="30" s="1"/>
  <c r="F880" i="30" s="1"/>
  <c r="F881" i="30" s="1"/>
  <c r="F882" i="30" s="1"/>
  <c r="F883" i="30" s="1"/>
  <c r="F884" i="30" s="1"/>
  <c r="F885" i="30" s="1"/>
  <c r="F886" i="30" s="1"/>
  <c r="F887" i="30" s="1"/>
  <c r="F888" i="30" s="1"/>
  <c r="F889" i="30" s="1"/>
  <c r="F890" i="30" s="1"/>
  <c r="F891" i="30" s="1"/>
  <c r="F892" i="30" s="1"/>
  <c r="F893" i="30" s="1"/>
  <c r="F894" i="30" s="1"/>
  <c r="F895" i="30" s="1"/>
  <c r="F896" i="30" s="1"/>
  <c r="F897" i="30" s="1"/>
  <c r="F898" i="30" s="1"/>
  <c r="F899" i="30" s="1"/>
  <c r="F900" i="30" s="1"/>
  <c r="F901" i="30" s="1"/>
  <c r="F902" i="30" s="1"/>
  <c r="F903" i="30" s="1"/>
  <c r="F904" i="30" s="1"/>
  <c r="F905" i="30" s="1"/>
  <c r="F906" i="30" s="1"/>
  <c r="F907" i="30" s="1"/>
  <c r="F908" i="30" s="1"/>
  <c r="F909" i="30" s="1"/>
  <c r="F910" i="30" s="1"/>
  <c r="F911" i="30" s="1"/>
  <c r="F912" i="30" s="1"/>
  <c r="F913" i="30" s="1"/>
  <c r="F914" i="30" s="1"/>
  <c r="F915" i="30" s="1"/>
  <c r="F916" i="30" s="1"/>
  <c r="F917" i="30" s="1"/>
  <c r="F918" i="30" s="1"/>
  <c r="F919" i="30" s="1"/>
  <c r="F920" i="30" s="1"/>
  <c r="F921" i="30" s="1"/>
  <c r="F922" i="30" s="1"/>
  <c r="F923" i="30" s="1"/>
  <c r="F924" i="30" s="1"/>
  <c r="F925" i="30" s="1"/>
  <c r="F926" i="30" s="1"/>
  <c r="F927" i="30" s="1"/>
  <c r="F928" i="30" s="1"/>
  <c r="F929" i="30" s="1"/>
  <c r="F930" i="30" s="1"/>
  <c r="F931" i="30" s="1"/>
  <c r="F932" i="30" s="1"/>
  <c r="F933" i="30" s="1"/>
  <c r="F934" i="30" s="1"/>
  <c r="F935" i="30" s="1"/>
  <c r="F936" i="30" s="1"/>
  <c r="F937" i="30" s="1"/>
  <c r="F938" i="30" s="1"/>
  <c r="F939" i="30" s="1"/>
  <c r="F940" i="30" s="1"/>
  <c r="F941" i="30" s="1"/>
  <c r="F942" i="30" s="1"/>
  <c r="F943" i="30" s="1"/>
  <c r="F944" i="30" s="1"/>
  <c r="F945" i="30" s="1"/>
  <c r="F946" i="30" s="1"/>
  <c r="F947" i="30" s="1"/>
  <c r="F948" i="30" s="1"/>
  <c r="F949" i="30" s="1"/>
  <c r="F950" i="30" s="1"/>
  <c r="F951" i="30" s="1"/>
  <c r="F952" i="30" s="1"/>
  <c r="F953" i="30" s="1"/>
  <c r="F954" i="30" s="1"/>
  <c r="F955" i="30" s="1"/>
  <c r="F956" i="30" s="1"/>
  <c r="F957" i="30" s="1"/>
  <c r="F958" i="30" s="1"/>
  <c r="F959" i="30" s="1"/>
  <c r="F960" i="30" s="1"/>
  <c r="F961" i="30" s="1"/>
  <c r="F962" i="30" s="1"/>
  <c r="F963" i="30" s="1"/>
  <c r="F964" i="30" s="1"/>
  <c r="F965" i="30" s="1"/>
  <c r="F966" i="30" s="1"/>
  <c r="F967" i="30" s="1"/>
  <c r="F968" i="30" s="1"/>
  <c r="F969" i="30" s="1"/>
  <c r="F970" i="30" s="1"/>
  <c r="F971" i="30" s="1"/>
  <c r="F972" i="30" s="1"/>
  <c r="F973" i="30" s="1"/>
  <c r="F974" i="30" s="1"/>
  <c r="F975" i="30" s="1"/>
  <c r="F976" i="30" s="1"/>
  <c r="F977" i="30" s="1"/>
  <c r="F978" i="30" s="1"/>
  <c r="F979" i="30" s="1"/>
  <c r="F980" i="30" s="1"/>
  <c r="F981" i="30" s="1"/>
  <c r="F982" i="30" s="1"/>
  <c r="F983" i="30" s="1"/>
  <c r="F984" i="30" s="1"/>
  <c r="F985" i="30" s="1"/>
  <c r="F986" i="30" s="1"/>
  <c r="F987" i="30" s="1"/>
  <c r="F988" i="30" s="1"/>
  <c r="F989" i="30" s="1"/>
  <c r="F990" i="30" s="1"/>
  <c r="F991" i="30" s="1"/>
  <c r="F992" i="30" s="1"/>
  <c r="F993" i="30" s="1"/>
  <c r="F994" i="30" s="1"/>
  <c r="F995" i="30" s="1"/>
  <c r="F996" i="30" s="1"/>
  <c r="F997" i="30" s="1"/>
  <c r="F998" i="30" s="1"/>
  <c r="F999" i="30" s="1"/>
  <c r="F1000" i="30" s="1"/>
  <c r="F1001" i="30" s="1"/>
  <c r="F1002" i="30" s="1"/>
  <c r="F1003" i="30" s="1"/>
  <c r="F1004" i="30" s="1"/>
  <c r="F1005" i="30" s="1"/>
  <c r="F1006" i="30" s="1"/>
  <c r="F1007" i="30" s="1"/>
  <c r="F1008" i="30" s="1"/>
  <c r="F1009" i="30" s="1"/>
  <c r="F1010" i="30" s="1"/>
  <c r="F1011" i="30" s="1"/>
  <c r="F1012" i="30" s="1"/>
  <c r="F1013" i="30" s="1"/>
  <c r="F1014" i="30" s="1"/>
  <c r="F1015" i="30" s="1"/>
  <c r="F1016" i="30" s="1"/>
  <c r="F1017" i="30" s="1"/>
  <c r="F1018" i="30" s="1"/>
  <c r="F1019" i="30" s="1"/>
  <c r="F1020" i="30" s="1"/>
  <c r="F1021" i="30" s="1"/>
  <c r="F1022" i="30" s="1"/>
  <c r="F1023" i="30" s="1"/>
  <c r="F1024" i="30" s="1"/>
  <c r="F1025" i="30" s="1"/>
  <c r="F1026" i="30" s="1"/>
  <c r="F1027" i="30" s="1"/>
  <c r="F1028" i="30" s="1"/>
  <c r="F1029" i="30" s="1"/>
  <c r="F1030" i="30" s="1"/>
  <c r="F1031" i="30" s="1"/>
  <c r="F1032" i="30" s="1"/>
  <c r="F1033" i="30" s="1"/>
  <c r="F1034" i="30" s="1"/>
  <c r="F1035" i="30" s="1"/>
  <c r="F1036" i="30" s="1"/>
  <c r="F1037" i="30" s="1"/>
  <c r="F1038" i="30" s="1"/>
  <c r="F1039" i="30" s="1"/>
  <c r="F1040" i="30" s="1"/>
  <c r="F1041" i="30" s="1"/>
  <c r="F1042" i="30" s="1"/>
  <c r="F1043" i="30" s="1"/>
  <c r="F1044" i="30" s="1"/>
  <c r="F1045" i="30" s="1"/>
  <c r="F1046" i="30" s="1"/>
  <c r="F1047" i="30" s="1"/>
  <c r="F1048" i="30" s="1"/>
  <c r="F1049" i="30" s="1"/>
  <c r="F1050" i="30" s="1"/>
  <c r="F1051" i="30" s="1"/>
  <c r="F1052" i="30" s="1"/>
  <c r="F1053" i="30" s="1"/>
  <c r="F1054" i="30" s="1"/>
  <c r="F1055" i="30" s="1"/>
  <c r="F1056" i="30" s="1"/>
  <c r="F1057" i="30" s="1"/>
  <c r="F1058" i="30" s="1"/>
  <c r="F1059" i="30" s="1"/>
  <c r="F1060" i="30" s="1"/>
  <c r="F1061" i="30" s="1"/>
  <c r="F1062" i="30" s="1"/>
  <c r="F1063" i="30" s="1"/>
  <c r="F1064" i="30" s="1"/>
  <c r="F1065" i="30" s="1"/>
  <c r="F1066" i="30" s="1"/>
  <c r="F1067" i="30" s="1"/>
  <c r="F1068" i="30" s="1"/>
  <c r="F1069" i="30" s="1"/>
  <c r="F1070" i="30" s="1"/>
  <c r="F1071" i="30" s="1"/>
  <c r="F1072" i="30" s="1"/>
  <c r="F1073" i="30" s="1"/>
  <c r="F1074" i="30" s="1"/>
  <c r="F1075" i="30" s="1"/>
  <c r="F1076" i="30" s="1"/>
  <c r="F1077" i="30" s="1"/>
  <c r="F1078" i="30" s="1"/>
  <c r="F1079" i="30" s="1"/>
  <c r="F1080" i="30" s="1"/>
  <c r="F1081" i="30" s="1"/>
  <c r="F1082" i="30" s="1"/>
  <c r="F1083" i="30" s="1"/>
  <c r="F1084" i="30" s="1"/>
  <c r="F1085" i="30" s="1"/>
  <c r="F1086" i="30" s="1"/>
  <c r="F1087" i="30" s="1"/>
  <c r="F1088" i="30" s="1"/>
  <c r="F1089" i="30" s="1"/>
  <c r="F1090" i="30" s="1"/>
  <c r="F1091" i="30" s="1"/>
  <c r="F1092" i="30" s="1"/>
  <c r="F1093" i="30" s="1"/>
  <c r="F1094" i="30" s="1"/>
  <c r="F1095" i="30" s="1"/>
  <c r="F1096" i="30" s="1"/>
  <c r="F1097" i="30" s="1"/>
  <c r="F1098" i="30" s="1"/>
  <c r="F1099" i="30" s="1"/>
  <c r="F1100" i="30" s="1"/>
  <c r="F1101" i="30" s="1"/>
  <c r="F1102" i="30" s="1"/>
  <c r="F1103" i="30" s="1"/>
  <c r="F1104" i="30" s="1"/>
  <c r="F1105" i="30" s="1"/>
  <c r="F1106" i="30" s="1"/>
  <c r="F1107" i="30" s="1"/>
  <c r="F1108" i="30" s="1"/>
  <c r="F1109" i="30" s="1"/>
  <c r="F1110" i="30" s="1"/>
  <c r="F1111" i="30" s="1"/>
  <c r="F1112" i="30" s="1"/>
  <c r="F1113" i="30" s="1"/>
  <c r="F1114" i="30" s="1"/>
  <c r="F1115" i="30" s="1"/>
  <c r="F1116" i="30" s="1"/>
  <c r="F1117" i="30" s="1"/>
  <c r="F1118" i="30" s="1"/>
  <c r="F1119" i="30" s="1"/>
  <c r="F1120" i="30" s="1"/>
  <c r="F1121" i="30" s="1"/>
  <c r="F1122" i="30" s="1"/>
  <c r="F1123" i="30" s="1"/>
  <c r="F1124" i="30" s="1"/>
  <c r="F1125" i="30" s="1"/>
  <c r="F1126" i="30" s="1"/>
  <c r="F1127" i="30" s="1"/>
  <c r="F1128" i="30" s="1"/>
  <c r="F1129" i="30" s="1"/>
  <c r="F1130" i="30" s="1"/>
  <c r="F1131" i="30" s="1"/>
  <c r="F1132" i="30" s="1"/>
  <c r="F1133" i="30" s="1"/>
  <c r="F1134" i="30" s="1"/>
  <c r="F1135" i="30" s="1"/>
  <c r="F1136" i="30" s="1"/>
  <c r="F1137" i="30" s="1"/>
  <c r="F1138" i="30" s="1"/>
  <c r="F1139" i="30" s="1"/>
  <c r="F1140" i="30" s="1"/>
  <c r="F1141" i="30" s="1"/>
  <c r="F1142" i="30" s="1"/>
  <c r="F1143" i="30" s="1"/>
  <c r="F1144" i="30" s="1"/>
  <c r="F1145" i="30" s="1"/>
  <c r="F1146" i="30" s="1"/>
  <c r="F1147" i="30" s="1"/>
  <c r="F1148" i="30" s="1"/>
  <c r="F1149" i="30" s="1"/>
  <c r="F1150" i="30" s="1"/>
  <c r="F1151" i="30" s="1"/>
  <c r="F1152" i="30" s="1"/>
  <c r="F1153" i="30" s="1"/>
  <c r="F1154" i="30" s="1"/>
  <c r="F1155" i="30" s="1"/>
  <c r="F1156" i="30" s="1"/>
  <c r="F1157" i="30" s="1"/>
  <c r="F1158" i="30" s="1"/>
  <c r="F1159" i="30" s="1"/>
  <c r="F1160" i="30" s="1"/>
  <c r="F1161" i="30" s="1"/>
  <c r="F1162" i="30" s="1"/>
  <c r="F1163" i="30" s="1"/>
  <c r="F1164" i="30" s="1"/>
  <c r="F1165" i="30" s="1"/>
  <c r="F1166" i="30" s="1"/>
  <c r="F1167" i="30" s="1"/>
  <c r="F1168" i="30" s="1"/>
  <c r="F1169" i="30" s="1"/>
  <c r="F1170" i="30" s="1"/>
  <c r="F1171" i="30" s="1"/>
  <c r="F1172" i="30" s="1"/>
  <c r="F1173" i="30" s="1"/>
  <c r="F1174" i="30" s="1"/>
  <c r="F1175" i="30" s="1"/>
  <c r="F1176" i="30" s="1"/>
  <c r="F1177" i="30" s="1"/>
  <c r="F1178" i="30" s="1"/>
  <c r="F1179" i="30" s="1"/>
  <c r="F1180" i="30" s="1"/>
  <c r="F1181" i="30" s="1"/>
  <c r="F1182" i="30" s="1"/>
  <c r="F1183" i="30" s="1"/>
  <c r="F1184" i="30" s="1"/>
  <c r="F1185" i="30" s="1"/>
  <c r="F1186" i="30" s="1"/>
  <c r="F1187" i="30" s="1"/>
  <c r="F1188" i="30" s="1"/>
  <c r="F1189" i="30" s="1"/>
  <c r="F1190" i="30" s="1"/>
  <c r="F1191" i="30" s="1"/>
  <c r="F1192" i="30" s="1"/>
  <c r="F1193" i="30" s="1"/>
  <c r="F1194" i="30" s="1"/>
  <c r="F1195" i="30" s="1"/>
  <c r="F1196" i="30" s="1"/>
  <c r="F1197" i="30" s="1"/>
  <c r="F1198" i="30" s="1"/>
  <c r="F1199" i="30" s="1"/>
  <c r="F1200" i="30" s="1"/>
  <c r="F1201" i="30" s="1"/>
  <c r="F1202" i="30" s="1"/>
  <c r="F1203" i="30" s="1"/>
  <c r="F1204" i="30" s="1"/>
  <c r="F1205" i="30" s="1"/>
  <c r="F1206" i="30" s="1"/>
  <c r="F1207" i="30" s="1"/>
  <c r="F1208" i="30" s="1"/>
  <c r="F1209" i="30" s="1"/>
  <c r="F1210" i="30" s="1"/>
  <c r="F1211" i="30" s="1"/>
  <c r="F1212" i="30" s="1"/>
  <c r="F1213" i="30" s="1"/>
  <c r="F1214" i="30" s="1"/>
  <c r="F1215" i="30" s="1"/>
  <c r="F1216" i="30" s="1"/>
  <c r="F1217" i="30" s="1"/>
  <c r="F1218" i="30" s="1"/>
  <c r="F1219" i="30" s="1"/>
  <c r="F1220" i="30" s="1"/>
  <c r="F1221" i="30" s="1"/>
  <c r="F1222" i="30" s="1"/>
  <c r="F1223" i="30" s="1"/>
  <c r="F1224" i="30" s="1"/>
  <c r="F1225" i="30" s="1"/>
  <c r="F1226" i="30" s="1"/>
  <c r="F1227" i="30" s="1"/>
  <c r="F1228" i="30" s="1"/>
  <c r="F1229" i="30" s="1"/>
  <c r="F1230" i="30" s="1"/>
  <c r="F1231" i="30" s="1"/>
  <c r="F1232" i="30" s="1"/>
  <c r="F1233" i="30" s="1"/>
  <c r="F1234" i="30" s="1"/>
  <c r="F1235" i="30" s="1"/>
  <c r="F1236" i="30" s="1"/>
  <c r="F1237" i="30" s="1"/>
  <c r="F1238" i="30" s="1"/>
  <c r="F1239" i="30" s="1"/>
  <c r="F1240" i="30" s="1"/>
  <c r="F1241" i="30" s="1"/>
  <c r="F1242" i="30" s="1"/>
  <c r="F1243" i="30" s="1"/>
  <c r="F1244" i="30" s="1"/>
  <c r="F1245" i="30" s="1"/>
  <c r="F1246" i="30" s="1"/>
  <c r="F1247" i="30" s="1"/>
  <c r="F1248" i="30" s="1"/>
  <c r="F1249" i="30" s="1"/>
  <c r="F1250" i="30" s="1"/>
  <c r="F1251" i="30" s="1"/>
  <c r="F1252" i="30" s="1"/>
  <c r="F1253" i="30" s="1"/>
  <c r="F1254" i="30" s="1"/>
  <c r="F1255" i="30" s="1"/>
  <c r="F1256" i="30" s="1"/>
  <c r="F1257" i="30" s="1"/>
  <c r="F1258" i="30" s="1"/>
  <c r="F1259" i="30" s="1"/>
  <c r="F1260" i="30" s="1"/>
  <c r="F1261" i="30" s="1"/>
  <c r="F1262" i="30" s="1"/>
  <c r="F1263" i="30" s="1"/>
  <c r="F1264" i="30" s="1"/>
  <c r="F1265" i="30" s="1"/>
  <c r="F1266" i="30" s="1"/>
  <c r="F1267" i="30" s="1"/>
  <c r="F1268" i="30" s="1"/>
  <c r="F1269" i="30" s="1"/>
  <c r="F1270" i="30" s="1"/>
  <c r="F1271" i="30" s="1"/>
  <c r="F1272" i="30" s="1"/>
  <c r="F1273" i="30" s="1"/>
  <c r="F1274" i="30" s="1"/>
  <c r="F1275" i="30" s="1"/>
  <c r="F1276" i="30" s="1"/>
  <c r="F1277" i="30" s="1"/>
  <c r="F1278" i="30" s="1"/>
  <c r="F1279" i="30" s="1"/>
  <c r="F1280" i="30" s="1"/>
  <c r="F1281" i="30" s="1"/>
  <c r="F1282" i="30" s="1"/>
  <c r="F1283" i="30" s="1"/>
  <c r="F1284" i="30" s="1"/>
  <c r="F1285" i="30" s="1"/>
  <c r="F1286" i="30" s="1"/>
  <c r="F1287" i="30" s="1"/>
  <c r="F1288" i="30" s="1"/>
  <c r="F1289" i="30" s="1"/>
  <c r="F1290" i="30" s="1"/>
  <c r="F1291" i="30" s="1"/>
  <c r="F1292" i="30" s="1"/>
  <c r="F1293" i="30" s="1"/>
  <c r="F1294" i="30" s="1"/>
  <c r="F1295" i="30" s="1"/>
  <c r="F1296" i="30" s="1"/>
  <c r="F1297" i="30" s="1"/>
  <c r="F1298" i="30" s="1"/>
  <c r="F1299" i="30" s="1"/>
  <c r="F1300" i="30" s="1"/>
  <c r="F1301" i="30" s="1"/>
  <c r="F1302" i="30" s="1"/>
  <c r="F1303" i="30" s="1"/>
  <c r="F1304" i="30" s="1"/>
  <c r="F1305" i="30" s="1"/>
  <c r="F1306" i="30" s="1"/>
  <c r="F1307" i="30" s="1"/>
  <c r="F1308" i="30" s="1"/>
  <c r="F1309" i="30" s="1"/>
  <c r="F1310" i="30" s="1"/>
  <c r="F1311" i="30" s="1"/>
  <c r="F1312" i="30" s="1"/>
  <c r="F1313" i="30" s="1"/>
  <c r="F1314" i="30" s="1"/>
  <c r="F1315" i="30" s="1"/>
  <c r="F1316" i="30" s="1"/>
  <c r="F1317" i="30" s="1"/>
  <c r="F1318" i="30" s="1"/>
  <c r="F1319" i="30" s="1"/>
  <c r="F1320" i="30" s="1"/>
  <c r="F1321" i="30" s="1"/>
  <c r="F1322" i="30" s="1"/>
  <c r="F1323" i="30" s="1"/>
  <c r="F1324" i="30" s="1"/>
  <c r="F1325" i="30" s="1"/>
  <c r="F1326" i="30" s="1"/>
  <c r="F1327" i="30" s="1"/>
  <c r="F1328" i="30" s="1"/>
  <c r="F1329" i="30" s="1"/>
  <c r="F1330" i="30" s="1"/>
  <c r="F1331" i="30" s="1"/>
  <c r="F1332" i="30" s="1"/>
  <c r="F1333" i="30" s="1"/>
  <c r="F1334" i="30" s="1"/>
  <c r="F1335" i="30" s="1"/>
  <c r="F1336" i="30" s="1"/>
  <c r="F1337" i="30" s="1"/>
  <c r="F1338" i="30" s="1"/>
  <c r="F1339" i="30" s="1"/>
  <c r="F1340" i="30" s="1"/>
  <c r="F1341" i="30" s="1"/>
  <c r="F1342" i="30" s="1"/>
  <c r="F1343" i="30" s="1"/>
  <c r="F1344" i="30" s="1"/>
  <c r="F1345" i="30" s="1"/>
  <c r="F1346" i="30" s="1"/>
  <c r="F1347" i="30" s="1"/>
  <c r="F1348" i="30" s="1"/>
  <c r="F1349" i="30" s="1"/>
  <c r="F1350" i="30" s="1"/>
  <c r="F1351" i="30" s="1"/>
  <c r="F1352" i="30" s="1"/>
  <c r="F1353" i="30" s="1"/>
  <c r="F1354" i="30" s="1"/>
  <c r="F1355" i="30" s="1"/>
  <c r="F1356" i="30" s="1"/>
  <c r="F1357" i="30" s="1"/>
  <c r="F1358" i="30" s="1"/>
  <c r="F1359" i="30" s="1"/>
  <c r="F1360" i="30" s="1"/>
  <c r="F1361" i="30" s="1"/>
  <c r="F1362" i="30" s="1"/>
  <c r="F1363" i="30" s="1"/>
  <c r="F1364" i="30" s="1"/>
  <c r="F1365" i="30" s="1"/>
  <c r="F1366" i="30" s="1"/>
  <c r="F1367" i="30" s="1"/>
  <c r="F1368" i="30" s="1"/>
  <c r="F1369" i="30" s="1"/>
  <c r="F1370" i="30" s="1"/>
  <c r="F1371" i="30" s="1"/>
  <c r="F1372" i="30" s="1"/>
  <c r="F1373" i="30" s="1"/>
  <c r="F1374" i="30" s="1"/>
  <c r="F1375" i="30" s="1"/>
  <c r="F1376" i="30" s="1"/>
  <c r="F1377" i="30" s="1"/>
  <c r="F1378" i="30" s="1"/>
  <c r="F1379" i="30" s="1"/>
  <c r="F1380" i="30" s="1"/>
  <c r="F1381" i="30" s="1"/>
  <c r="F1382" i="30" s="1"/>
  <c r="F1383" i="30" s="1"/>
  <c r="F1384" i="30" s="1"/>
  <c r="F1385" i="30" s="1"/>
  <c r="F1386" i="30" s="1"/>
  <c r="F1387" i="30" s="1"/>
  <c r="F1388" i="30" s="1"/>
  <c r="F1389" i="30" s="1"/>
  <c r="F1390" i="30" s="1"/>
  <c r="F1391" i="30" s="1"/>
  <c r="F1392" i="30" s="1"/>
  <c r="F1393" i="30" s="1"/>
  <c r="F1394" i="30" s="1"/>
  <c r="F1395" i="30" s="1"/>
  <c r="F1396" i="30" s="1"/>
  <c r="F1397" i="30" s="1"/>
  <c r="F1398" i="30" s="1"/>
  <c r="F1399" i="30" s="1"/>
  <c r="F1400" i="30" s="1"/>
  <c r="F1401" i="30" s="1"/>
  <c r="F1402" i="30" s="1"/>
  <c r="F1403" i="30" s="1"/>
  <c r="F1404" i="30" s="1"/>
  <c r="F1405" i="30" s="1"/>
  <c r="F1406" i="30" s="1"/>
  <c r="F1407" i="30" s="1"/>
  <c r="F1408" i="30" s="1"/>
  <c r="F1409" i="30" s="1"/>
  <c r="F1410" i="30" s="1"/>
  <c r="F1411" i="30" s="1"/>
  <c r="F1412" i="30" s="1"/>
  <c r="F1413" i="30" s="1"/>
  <c r="F1414" i="30" s="1"/>
  <c r="F1415" i="30" s="1"/>
  <c r="F1416" i="30" s="1"/>
  <c r="F1417" i="30" s="1"/>
  <c r="F1418" i="30" s="1"/>
  <c r="F1419" i="30" s="1"/>
  <c r="F1420" i="30" s="1"/>
  <c r="F1421" i="30" s="1"/>
  <c r="F1422" i="30" s="1"/>
  <c r="F1423" i="30" s="1"/>
  <c r="F1424" i="30" s="1"/>
  <c r="F1425" i="30" s="1"/>
  <c r="F1426" i="30" s="1"/>
  <c r="F1427" i="30" s="1"/>
  <c r="F1428" i="30" s="1"/>
  <c r="F1429" i="30" s="1"/>
  <c r="F1430" i="30" s="1"/>
  <c r="F1431" i="30" s="1"/>
  <c r="F1432" i="30" s="1"/>
  <c r="F1433" i="30" s="1"/>
  <c r="F1434" i="30" s="1"/>
  <c r="F1435" i="30" s="1"/>
  <c r="F1436" i="30" s="1"/>
  <c r="F1437" i="30" s="1"/>
  <c r="F1438" i="30" s="1"/>
  <c r="F1439" i="30" s="1"/>
  <c r="F1440" i="30" s="1"/>
  <c r="F1441" i="30" s="1"/>
  <c r="F1442" i="30" s="1"/>
  <c r="F1443" i="30" s="1"/>
  <c r="F1444" i="30" s="1"/>
  <c r="F1445" i="30" s="1"/>
  <c r="F1446" i="30" s="1"/>
  <c r="F1447" i="30" s="1"/>
  <c r="F1448" i="30" s="1"/>
  <c r="F1449" i="30" s="1"/>
  <c r="F1450" i="30" s="1"/>
  <c r="F1451" i="30" s="1"/>
  <c r="F1452" i="30" s="1"/>
  <c r="F1453" i="30" s="1"/>
  <c r="F1454" i="30" s="1"/>
  <c r="F1455" i="30" s="1"/>
  <c r="F1456" i="30" s="1"/>
  <c r="F1457" i="30" s="1"/>
  <c r="F1458" i="30" s="1"/>
  <c r="F1459" i="30" s="1"/>
  <c r="F1460" i="30" s="1"/>
  <c r="F1461" i="30" s="1"/>
  <c r="F1462" i="30" s="1"/>
  <c r="F1463" i="30" s="1"/>
  <c r="F1464" i="30" s="1"/>
  <c r="F1465" i="30" s="1"/>
  <c r="F1466" i="30" s="1"/>
  <c r="F1467" i="30" s="1"/>
  <c r="F1468" i="30" s="1"/>
  <c r="F1469" i="30" s="1"/>
  <c r="F1470" i="30" s="1"/>
  <c r="F1471" i="30" s="1"/>
  <c r="F1472" i="30" s="1"/>
  <c r="F1473" i="30" s="1"/>
  <c r="F1474" i="30" s="1"/>
  <c r="F1475" i="30" s="1"/>
  <c r="F1476" i="30" s="1"/>
  <c r="F1477" i="30" s="1"/>
  <c r="F1478" i="30" s="1"/>
  <c r="F1479" i="30" s="1"/>
  <c r="F1480" i="30" s="1"/>
  <c r="F1481" i="30" s="1"/>
  <c r="F1482" i="30" s="1"/>
  <c r="F1483" i="30" s="1"/>
  <c r="F1484" i="30" s="1"/>
  <c r="F1485" i="30" s="1"/>
  <c r="F1486" i="30" s="1"/>
  <c r="F1487" i="30" s="1"/>
  <c r="F1488" i="30" s="1"/>
  <c r="F1489" i="30" s="1"/>
  <c r="F1490" i="30" s="1"/>
  <c r="F1491" i="30" s="1"/>
  <c r="F1492" i="30" s="1"/>
  <c r="F1493" i="30" s="1"/>
  <c r="F1494" i="30" s="1"/>
  <c r="F1495" i="30" s="1"/>
  <c r="F1496" i="30" s="1"/>
  <c r="F1497" i="30" s="1"/>
  <c r="F1498" i="30" s="1"/>
  <c r="F1499" i="30" s="1"/>
  <c r="F1500" i="30" s="1"/>
  <c r="F1501" i="30" s="1"/>
  <c r="F1502" i="30" s="1"/>
  <c r="F1503" i="30" s="1"/>
  <c r="F1504" i="30" s="1"/>
  <c r="F1505" i="30" s="1"/>
  <c r="F1506" i="30" s="1"/>
  <c r="F1507" i="30" s="1"/>
  <c r="F1508" i="30" s="1"/>
  <c r="F1509" i="30" s="1"/>
  <c r="F1510" i="30" s="1"/>
  <c r="F1511" i="30" s="1"/>
  <c r="F1512" i="30" s="1"/>
  <c r="F1513" i="30" s="1"/>
  <c r="F1514" i="30" s="1"/>
  <c r="F1515" i="30" s="1"/>
  <c r="F1516" i="30" s="1"/>
  <c r="F1517" i="30" s="1"/>
  <c r="F1518" i="30" s="1"/>
  <c r="F1519" i="30" s="1"/>
  <c r="F1520" i="30" s="1"/>
  <c r="F1521" i="30" s="1"/>
  <c r="F1522" i="30" s="1"/>
  <c r="F1523" i="30" s="1"/>
  <c r="F1524" i="30" s="1"/>
  <c r="F1525" i="30" s="1"/>
  <c r="F1526" i="30" s="1"/>
  <c r="F1527" i="30" s="1"/>
  <c r="F1528" i="30" s="1"/>
  <c r="F1529" i="30" s="1"/>
  <c r="F1530" i="30" s="1"/>
  <c r="F1531" i="30" s="1"/>
  <c r="F1532" i="30" s="1"/>
  <c r="F1533" i="30" s="1"/>
  <c r="F1534" i="30" s="1"/>
  <c r="F1535" i="30" s="1"/>
  <c r="F1536" i="30" s="1"/>
  <c r="F1537" i="30" s="1"/>
  <c r="F1538" i="30" s="1"/>
  <c r="F1539" i="30" s="1"/>
  <c r="F1540" i="30" s="1"/>
  <c r="F1541" i="30" s="1"/>
  <c r="F1542" i="30" s="1"/>
  <c r="F1543" i="30" s="1"/>
  <c r="F1544" i="30" s="1"/>
  <c r="F1545" i="30" s="1"/>
  <c r="F1546" i="30" s="1"/>
  <c r="F1547" i="30" s="1"/>
  <c r="F1548" i="30" s="1"/>
  <c r="F1549" i="30" s="1"/>
  <c r="F1550" i="30" s="1"/>
  <c r="F1551" i="30" s="1"/>
  <c r="F1552" i="30" s="1"/>
  <c r="F1553" i="30" s="1"/>
  <c r="F1554" i="30" s="1"/>
  <c r="F1555" i="30" s="1"/>
  <c r="F1556" i="30" s="1"/>
  <c r="F1557" i="30" s="1"/>
  <c r="F1558" i="30" s="1"/>
  <c r="F1559" i="30" s="1"/>
  <c r="F1560" i="30" s="1"/>
  <c r="F1561" i="30" s="1"/>
  <c r="F1562" i="30" s="1"/>
  <c r="F1563" i="30" s="1"/>
  <c r="F1564" i="30" s="1"/>
  <c r="F1565" i="30" s="1"/>
  <c r="F1566" i="30" s="1"/>
  <c r="F1567" i="30" s="1"/>
  <c r="F1568" i="30" s="1"/>
  <c r="F1569" i="30" s="1"/>
  <c r="F1570" i="30" s="1"/>
  <c r="F1571" i="30" s="1"/>
  <c r="F1572" i="30" s="1"/>
  <c r="F1573" i="30" s="1"/>
  <c r="F1574" i="30" s="1"/>
  <c r="F1575" i="30" s="1"/>
  <c r="F1576" i="30" s="1"/>
  <c r="F1577" i="30" s="1"/>
  <c r="F1578" i="30" s="1"/>
  <c r="F1579" i="30" s="1"/>
  <c r="F1580" i="30" s="1"/>
  <c r="F1581" i="30" s="1"/>
  <c r="F1582" i="30" s="1"/>
  <c r="F1583" i="30" s="1"/>
  <c r="F1584" i="30" s="1"/>
  <c r="F1585" i="30" s="1"/>
  <c r="F1586" i="30" s="1"/>
  <c r="F1587" i="30" s="1"/>
  <c r="F1588" i="30" s="1"/>
  <c r="F1589" i="30" s="1"/>
  <c r="F1590" i="30" s="1"/>
  <c r="F1591" i="30" s="1"/>
  <c r="F1592" i="30" s="1"/>
  <c r="F1593" i="30" s="1"/>
  <c r="F1594" i="30" s="1"/>
  <c r="F1595" i="30" s="1"/>
  <c r="F1596" i="30" s="1"/>
  <c r="F1597" i="30" s="1"/>
  <c r="F1598" i="30" s="1"/>
  <c r="F1599" i="30" s="1"/>
  <c r="F1600" i="30" s="1"/>
  <c r="F1601" i="30" s="1"/>
  <c r="F1602" i="30" s="1"/>
  <c r="F1603" i="30" s="1"/>
  <c r="F1604" i="30" s="1"/>
  <c r="F1605" i="30" s="1"/>
  <c r="F1606" i="30" s="1"/>
  <c r="F1607" i="30" s="1"/>
  <c r="F1608" i="30" s="1"/>
  <c r="F1609" i="30" s="1"/>
  <c r="F1610" i="30" s="1"/>
  <c r="F1611" i="30" s="1"/>
  <c r="F1612" i="30" s="1"/>
  <c r="F1613" i="30" s="1"/>
  <c r="F1614" i="30" s="1"/>
  <c r="F1615" i="30" s="1"/>
  <c r="F1616" i="30" s="1"/>
  <c r="F1617" i="30" s="1"/>
  <c r="F1618" i="30" s="1"/>
  <c r="F1619" i="30" s="1"/>
  <c r="F1620" i="30" s="1"/>
  <c r="F1621" i="30" s="1"/>
  <c r="F1622" i="30" s="1"/>
  <c r="F1623" i="30" s="1"/>
  <c r="F1624" i="30" s="1"/>
  <c r="F1625" i="30" s="1"/>
  <c r="F1626" i="30" s="1"/>
  <c r="F1627" i="30" s="1"/>
  <c r="F1628" i="30" s="1"/>
  <c r="F1629" i="30" s="1"/>
  <c r="F1630" i="30" s="1"/>
  <c r="F1631" i="30" s="1"/>
  <c r="F1632" i="30" s="1"/>
  <c r="F1633" i="30" s="1"/>
  <c r="F1634" i="30" s="1"/>
  <c r="F1635" i="30" s="1"/>
  <c r="F1636" i="30" s="1"/>
  <c r="F1637" i="30" s="1"/>
  <c r="F1638" i="30" s="1"/>
  <c r="F1639" i="30" s="1"/>
  <c r="F1640" i="30" s="1"/>
  <c r="F1641" i="30" s="1"/>
  <c r="F1642" i="30" s="1"/>
  <c r="F1643" i="30" s="1"/>
  <c r="F1644" i="30" s="1"/>
  <c r="F1645" i="30" s="1"/>
  <c r="F1646" i="30" s="1"/>
  <c r="F1647" i="30" s="1"/>
  <c r="F1648" i="30" s="1"/>
  <c r="F1649" i="30" s="1"/>
  <c r="F1650" i="30" s="1"/>
  <c r="F1651" i="30" s="1"/>
  <c r="F1652" i="30" s="1"/>
  <c r="F1653" i="30" s="1"/>
  <c r="F1654" i="30" s="1"/>
  <c r="F1655" i="30" s="1"/>
  <c r="F1656" i="30" s="1"/>
  <c r="F1657" i="30" s="1"/>
  <c r="F1658" i="30" s="1"/>
  <c r="F1659" i="30" s="1"/>
  <c r="F1660" i="30" s="1"/>
  <c r="F1661" i="30" s="1"/>
  <c r="F1662" i="30" s="1"/>
  <c r="F1663" i="30" s="1"/>
  <c r="F1664" i="30" s="1"/>
  <c r="F1665" i="30" s="1"/>
  <c r="F1666" i="30" s="1"/>
  <c r="F1667" i="30" s="1"/>
  <c r="F1668" i="30" s="1"/>
  <c r="F1669" i="30" s="1"/>
  <c r="F1670" i="30" s="1"/>
  <c r="F1671" i="30" s="1"/>
  <c r="F1672" i="30" s="1"/>
  <c r="F1673" i="30" s="1"/>
  <c r="F1674" i="30" s="1"/>
  <c r="F1675" i="30" s="1"/>
  <c r="F1676" i="30" s="1"/>
  <c r="F1677" i="30" s="1"/>
  <c r="F1678" i="30" s="1"/>
  <c r="F1679" i="30" s="1"/>
  <c r="F1680" i="30" s="1"/>
  <c r="F1681" i="30" s="1"/>
  <c r="F1682" i="30" s="1"/>
  <c r="F1683" i="30" s="1"/>
  <c r="F1684" i="30" s="1"/>
  <c r="F1685" i="30" s="1"/>
  <c r="F1686" i="30" s="1"/>
  <c r="F1687" i="30" s="1"/>
  <c r="F1688" i="30" s="1"/>
  <c r="F1689" i="30" s="1"/>
  <c r="F1690" i="30" s="1"/>
  <c r="F1691" i="30" s="1"/>
  <c r="F1692" i="30" s="1"/>
  <c r="F1693" i="30" s="1"/>
  <c r="F1694" i="30" s="1"/>
  <c r="F1695" i="30" s="1"/>
  <c r="F1696" i="30" s="1"/>
  <c r="F1697" i="30" s="1"/>
  <c r="F1698" i="30" s="1"/>
  <c r="F1699" i="30" s="1"/>
  <c r="F1700" i="30" s="1"/>
  <c r="F1701" i="30" s="1"/>
  <c r="F1702" i="30" s="1"/>
  <c r="F1703" i="30" s="1"/>
  <c r="F1704" i="30" s="1"/>
  <c r="F1705" i="30" s="1"/>
  <c r="F1706" i="30" s="1"/>
  <c r="F1707" i="30" s="1"/>
  <c r="F1708" i="30" s="1"/>
  <c r="F1709" i="30" s="1"/>
  <c r="F1710" i="30" s="1"/>
  <c r="F1711" i="30" s="1"/>
  <c r="F1712" i="30" s="1"/>
  <c r="F1713" i="30" s="1"/>
  <c r="F1714" i="30" s="1"/>
  <c r="F1715" i="30" s="1"/>
  <c r="F1716" i="30" s="1"/>
  <c r="F1717" i="30" s="1"/>
  <c r="F1718" i="30" s="1"/>
  <c r="F1719" i="30" s="1"/>
  <c r="F1720" i="30" s="1"/>
  <c r="F1721" i="30" s="1"/>
  <c r="F1722" i="30" s="1"/>
  <c r="F1723" i="30" s="1"/>
  <c r="F1724" i="30" s="1"/>
  <c r="F1725" i="30" s="1"/>
  <c r="F1726" i="30" s="1"/>
  <c r="F1727" i="30" s="1"/>
  <c r="F1728" i="30" s="1"/>
  <c r="F1729" i="30" s="1"/>
  <c r="F1730" i="30" s="1"/>
  <c r="F1731" i="30" s="1"/>
  <c r="F1732" i="30" s="1"/>
  <c r="F1733" i="30" s="1"/>
  <c r="F1734" i="30" s="1"/>
  <c r="F1735" i="30" s="1"/>
  <c r="F1736" i="30" s="1"/>
  <c r="F1737" i="30" s="1"/>
  <c r="F1738" i="30" s="1"/>
  <c r="F1739" i="30" s="1"/>
  <c r="F1740" i="30" s="1"/>
  <c r="F1741" i="30" s="1"/>
  <c r="F1742" i="30" s="1"/>
  <c r="F1743" i="30" s="1"/>
  <c r="F1744" i="30" s="1"/>
  <c r="F1745" i="30" s="1"/>
  <c r="F1746" i="30" s="1"/>
  <c r="F1747" i="30" s="1"/>
  <c r="F1748" i="30" s="1"/>
  <c r="F1749" i="30" s="1"/>
  <c r="F1750" i="30" s="1"/>
  <c r="F1751" i="30" s="1"/>
  <c r="F1752" i="30" s="1"/>
  <c r="F1753" i="30" s="1"/>
  <c r="F1754" i="30" s="1"/>
  <c r="F1755" i="30" s="1"/>
  <c r="F1756" i="30" s="1"/>
  <c r="F1757" i="30" s="1"/>
  <c r="F1758" i="30" s="1"/>
  <c r="F1759" i="30" s="1"/>
  <c r="F1760" i="30" s="1"/>
  <c r="F1761" i="30" s="1"/>
  <c r="F1762" i="30" s="1"/>
  <c r="F1763" i="30" s="1"/>
  <c r="F1764" i="30" s="1"/>
  <c r="F1765" i="30" s="1"/>
  <c r="F1766" i="30" s="1"/>
  <c r="F1767" i="30" s="1"/>
  <c r="F1768" i="30" s="1"/>
  <c r="F1769" i="30" s="1"/>
  <c r="F1770" i="30" s="1"/>
  <c r="F1771" i="30" s="1"/>
  <c r="F1772" i="30" s="1"/>
  <c r="F1773" i="30" s="1"/>
  <c r="F1774" i="30" s="1"/>
  <c r="F1775" i="30" s="1"/>
  <c r="F1776" i="30" s="1"/>
  <c r="F1777" i="30" s="1"/>
  <c r="F1778" i="30" s="1"/>
  <c r="F1779" i="30" s="1"/>
  <c r="F1780" i="30" s="1"/>
  <c r="F1781" i="30" s="1"/>
  <c r="F1782" i="30" s="1"/>
  <c r="F1783" i="30" s="1"/>
  <c r="F1784" i="30" s="1"/>
  <c r="F1785" i="30" s="1"/>
  <c r="F1786" i="30" s="1"/>
  <c r="F1787" i="30" s="1"/>
  <c r="F1788" i="30" s="1"/>
  <c r="F1789" i="30" s="1"/>
  <c r="F1790" i="30" s="1"/>
  <c r="F1791" i="30" s="1"/>
  <c r="F1792" i="30" s="1"/>
  <c r="F1793" i="30" s="1"/>
  <c r="F1794" i="30" s="1"/>
  <c r="F1795" i="30" s="1"/>
  <c r="F1796" i="30" s="1"/>
  <c r="F1797" i="30" s="1"/>
  <c r="F1798" i="30" s="1"/>
  <c r="F1799" i="30" s="1"/>
  <c r="F1800" i="30" s="1"/>
  <c r="F1801" i="30" s="1"/>
  <c r="F1802" i="30" s="1"/>
  <c r="F1803" i="30" s="1"/>
  <c r="F1804" i="30" s="1"/>
  <c r="F1805" i="30" s="1"/>
  <c r="F1806" i="30" s="1"/>
  <c r="F1807" i="30" s="1"/>
  <c r="F1808" i="30" s="1"/>
  <c r="F1809" i="30" s="1"/>
  <c r="F1810" i="30" s="1"/>
  <c r="F1811" i="30" s="1"/>
  <c r="F1812" i="30" s="1"/>
  <c r="F1813" i="30" s="1"/>
  <c r="F1814" i="30" s="1"/>
  <c r="F1815" i="30" s="1"/>
  <c r="F1816" i="30" s="1"/>
  <c r="F1817" i="30" s="1"/>
  <c r="F1818" i="30" s="1"/>
  <c r="F1819" i="30" s="1"/>
  <c r="F1820" i="30" s="1"/>
  <c r="F1821" i="30" s="1"/>
  <c r="F1822" i="30" s="1"/>
  <c r="F1823" i="30" s="1"/>
  <c r="F1824" i="30" s="1"/>
  <c r="F1825" i="30" s="1"/>
  <c r="F1826" i="30" s="1"/>
  <c r="F1827" i="30" s="1"/>
  <c r="F1828" i="30" s="1"/>
  <c r="F1829" i="30" s="1"/>
  <c r="F1830" i="30" s="1"/>
  <c r="F1831" i="30" s="1"/>
  <c r="F1832" i="30" s="1"/>
  <c r="F1833" i="30" s="1"/>
  <c r="F1834" i="30" s="1"/>
  <c r="F1835" i="30" s="1"/>
  <c r="F1836" i="30" s="1"/>
  <c r="F1837" i="30" s="1"/>
  <c r="F1838" i="30" s="1"/>
  <c r="F1839" i="30" s="1"/>
  <c r="F1840" i="30" s="1"/>
  <c r="F1841" i="30" s="1"/>
  <c r="F1842" i="30" s="1"/>
  <c r="F1843" i="30" s="1"/>
  <c r="F1844" i="30" s="1"/>
  <c r="F1845" i="30" s="1"/>
  <c r="F1846" i="30" s="1"/>
  <c r="F1847" i="30" s="1"/>
  <c r="F1848" i="30" s="1"/>
  <c r="F1849" i="30" s="1"/>
  <c r="F1850" i="30" s="1"/>
  <c r="F1851" i="30" s="1"/>
  <c r="F1852" i="30" s="1"/>
  <c r="F1853" i="30" s="1"/>
  <c r="F1854" i="30" s="1"/>
  <c r="F1855" i="30" s="1"/>
  <c r="F1856" i="30" s="1"/>
  <c r="F1857" i="30" s="1"/>
  <c r="F1858" i="30" s="1"/>
  <c r="F1859" i="30" s="1"/>
  <c r="F1860" i="30" s="1"/>
  <c r="F1861" i="30" s="1"/>
  <c r="F1862" i="30" s="1"/>
  <c r="F1863" i="30" s="1"/>
  <c r="F1864" i="30" s="1"/>
  <c r="F1865" i="30" s="1"/>
  <c r="F1866" i="30" s="1"/>
  <c r="F1867" i="30" s="1"/>
  <c r="F1868" i="30" s="1"/>
  <c r="F1869" i="30" s="1"/>
  <c r="F1870" i="30" s="1"/>
  <c r="F1871" i="30" s="1"/>
  <c r="F1872" i="30" s="1"/>
  <c r="F1873" i="30" s="1"/>
  <c r="F1874" i="30" s="1"/>
  <c r="F1875" i="30" s="1"/>
  <c r="F1876" i="30" s="1"/>
  <c r="F1877" i="30" s="1"/>
  <c r="F1878" i="30" s="1"/>
  <c r="F1879" i="30" s="1"/>
  <c r="F1880" i="30" s="1"/>
  <c r="F1881" i="30" s="1"/>
  <c r="F1882" i="30" s="1"/>
  <c r="F1883" i="30" s="1"/>
  <c r="F1884" i="30" s="1"/>
  <c r="F1885" i="30" s="1"/>
  <c r="F1886" i="30" s="1"/>
  <c r="F1887" i="30" s="1"/>
  <c r="F1888" i="30" s="1"/>
  <c r="F1889" i="30" s="1"/>
  <c r="F1890" i="30" s="1"/>
  <c r="F1891" i="30" s="1"/>
  <c r="F1892" i="30" s="1"/>
  <c r="F1893" i="30" s="1"/>
  <c r="F1894" i="30" s="1"/>
  <c r="F1895" i="30" s="1"/>
  <c r="F1896" i="30" s="1"/>
  <c r="F1897" i="30" s="1"/>
  <c r="F1898" i="30" s="1"/>
  <c r="F1899" i="30" s="1"/>
  <c r="F1900" i="30" s="1"/>
  <c r="F1901" i="30" s="1"/>
  <c r="F1902" i="30" s="1"/>
  <c r="F1903" i="30" s="1"/>
  <c r="F1904" i="30" s="1"/>
  <c r="F1905" i="30" s="1"/>
  <c r="F1906" i="30" s="1"/>
  <c r="F1907" i="30" s="1"/>
  <c r="F1908" i="30" s="1"/>
  <c r="F1909" i="30" s="1"/>
  <c r="F1910" i="30" s="1"/>
  <c r="F1911" i="30" s="1"/>
  <c r="F1912" i="30" s="1"/>
  <c r="F1913" i="30" s="1"/>
  <c r="F1914" i="30" s="1"/>
  <c r="F1915" i="30" s="1"/>
  <c r="F1916" i="30" s="1"/>
  <c r="F1917" i="30" s="1"/>
  <c r="F1918" i="30" s="1"/>
  <c r="F1919" i="30" s="1"/>
  <c r="F1920" i="30" s="1"/>
  <c r="F1921" i="30" s="1"/>
  <c r="F1922" i="30" s="1"/>
  <c r="F1923" i="30" s="1"/>
  <c r="F1924" i="30" s="1"/>
  <c r="F1925" i="30" s="1"/>
  <c r="F1926" i="30" s="1"/>
  <c r="F1927" i="30" s="1"/>
  <c r="F1928" i="30" s="1"/>
  <c r="F1929" i="30" s="1"/>
  <c r="F1930" i="30" s="1"/>
  <c r="F1931" i="30" s="1"/>
  <c r="F1932" i="30" s="1"/>
  <c r="F1933" i="30" s="1"/>
  <c r="F1934" i="30" s="1"/>
  <c r="F1935" i="30" s="1"/>
  <c r="F1936" i="30" s="1"/>
  <c r="F1937" i="30" s="1"/>
  <c r="F1938" i="30" s="1"/>
  <c r="F1939" i="30" s="1"/>
  <c r="F1940" i="30" s="1"/>
  <c r="F1941" i="30" s="1"/>
  <c r="F1942" i="30" s="1"/>
  <c r="F1943" i="30" s="1"/>
  <c r="F1944" i="30" s="1"/>
  <c r="F1945" i="30" s="1"/>
  <c r="F1946" i="30" s="1"/>
  <c r="F1947" i="30" s="1"/>
  <c r="F1948" i="30" s="1"/>
  <c r="F1949" i="30" s="1"/>
  <c r="F1950" i="30" s="1"/>
  <c r="F1951" i="30" s="1"/>
  <c r="F1952" i="30" s="1"/>
  <c r="F1953" i="30" s="1"/>
  <c r="F1954" i="30" s="1"/>
  <c r="F1955" i="30" s="1"/>
  <c r="F1956" i="30" s="1"/>
  <c r="F1957" i="30" s="1"/>
  <c r="F1958" i="30" s="1"/>
  <c r="F1959" i="30" s="1"/>
  <c r="F1960" i="30" s="1"/>
  <c r="F1961" i="30" s="1"/>
  <c r="F1962" i="30" s="1"/>
  <c r="F1963" i="30" s="1"/>
  <c r="F1964" i="30" s="1"/>
  <c r="F1965" i="30" s="1"/>
  <c r="F1966" i="30" s="1"/>
  <c r="F1967" i="30" s="1"/>
  <c r="F1968" i="30" s="1"/>
  <c r="F1969" i="30" s="1"/>
  <c r="F1970" i="30" s="1"/>
  <c r="F1971" i="30" s="1"/>
  <c r="F1972" i="30" s="1"/>
  <c r="F1973" i="30" s="1"/>
  <c r="F1974" i="30" s="1"/>
  <c r="F1975" i="30" s="1"/>
  <c r="F1976" i="30" s="1"/>
  <c r="F1977" i="30" s="1"/>
  <c r="F1978" i="30" s="1"/>
  <c r="F1979" i="30" s="1"/>
  <c r="F1980" i="30" s="1"/>
  <c r="F1981" i="30" s="1"/>
  <c r="F1982" i="30" s="1"/>
  <c r="F1983" i="30" s="1"/>
  <c r="F1984" i="30" s="1"/>
  <c r="F1985" i="30" s="1"/>
  <c r="F1986" i="30" s="1"/>
  <c r="F1987" i="30" s="1"/>
  <c r="F1988" i="30" s="1"/>
  <c r="F1989" i="30" s="1"/>
  <c r="F1990" i="30" s="1"/>
  <c r="F1991" i="30" s="1"/>
  <c r="F1992" i="30" s="1"/>
  <c r="F1993" i="30" s="1"/>
  <c r="F1994" i="30" s="1"/>
  <c r="F1995" i="30" s="1"/>
  <c r="F1996" i="30" s="1"/>
  <c r="F1997" i="30" s="1"/>
  <c r="F1998" i="30" s="1"/>
  <c r="F1999" i="30" s="1"/>
  <c r="F2000" i="30" s="1"/>
  <c r="F2001" i="30" s="1"/>
  <c r="F2002" i="30" s="1"/>
  <c r="F2003" i="30" s="1"/>
  <c r="F2004" i="30" s="1"/>
  <c r="F2005" i="30" s="1"/>
  <c r="F2006" i="30" s="1"/>
  <c r="F2007" i="30" s="1"/>
  <c r="F2008" i="30" s="1"/>
  <c r="F2009" i="30" s="1"/>
  <c r="F2010" i="30" s="1"/>
  <c r="F2011" i="30" s="1"/>
  <c r="F2012" i="30" s="1"/>
  <c r="F2013" i="30" s="1"/>
  <c r="F2014" i="30" s="1"/>
  <c r="F2015" i="30" s="1"/>
  <c r="F2016" i="30" s="1"/>
  <c r="F2017" i="30" s="1"/>
  <c r="F2018" i="30" s="1"/>
  <c r="F2019" i="30" s="1"/>
  <c r="F2020" i="30" s="1"/>
  <c r="F2021" i="30" s="1"/>
  <c r="F2022" i="30" s="1"/>
  <c r="F2023" i="30" s="1"/>
  <c r="F2024" i="30" s="1"/>
  <c r="F2025" i="30" s="1"/>
  <c r="F2026" i="30" s="1"/>
  <c r="F2027" i="30" s="1"/>
  <c r="F2028" i="30" s="1"/>
  <c r="F2029" i="30" s="1"/>
  <c r="F2030" i="30" s="1"/>
  <c r="F2031" i="30" s="1"/>
  <c r="F2032" i="30" s="1"/>
  <c r="F2033" i="30" s="1"/>
  <c r="F2034" i="30" s="1"/>
  <c r="F2035" i="30" s="1"/>
  <c r="F2036" i="30" s="1"/>
  <c r="F2037" i="30" s="1"/>
  <c r="F2038" i="30" s="1"/>
  <c r="F2039" i="30" s="1"/>
  <c r="F2040" i="30" s="1"/>
  <c r="F2041" i="30" s="1"/>
  <c r="F2042" i="30" s="1"/>
  <c r="F2043" i="30" s="1"/>
  <c r="F2044" i="30" s="1"/>
  <c r="F2045" i="30" s="1"/>
  <c r="F2046" i="30" s="1"/>
  <c r="F2047" i="30" s="1"/>
  <c r="F2048" i="30" s="1"/>
  <c r="F2049" i="30" s="1"/>
  <c r="F2050" i="30" s="1"/>
  <c r="F2051" i="30" s="1"/>
  <c r="F2052" i="30" s="1"/>
  <c r="F2053" i="30" s="1"/>
  <c r="F2054" i="30" s="1"/>
  <c r="F2055" i="30" s="1"/>
  <c r="F2056" i="30" s="1"/>
  <c r="F2057" i="30" s="1"/>
  <c r="F2058" i="30" s="1"/>
  <c r="F2059" i="30" s="1"/>
  <c r="F2060" i="30" s="1"/>
  <c r="F2061" i="30" s="1"/>
  <c r="F2062" i="30" s="1"/>
  <c r="F2063" i="30" s="1"/>
  <c r="F2064" i="30" s="1"/>
  <c r="F2065" i="30" s="1"/>
  <c r="F2066" i="30" s="1"/>
  <c r="F2067" i="30" s="1"/>
  <c r="F2068" i="30" s="1"/>
  <c r="F2069" i="30" s="1"/>
  <c r="F2070" i="30" s="1"/>
  <c r="F2071" i="30" s="1"/>
  <c r="F2072" i="30" s="1"/>
  <c r="F2073" i="30" s="1"/>
  <c r="F2074" i="30" s="1"/>
  <c r="F2075" i="30" s="1"/>
  <c r="F2076" i="30" s="1"/>
  <c r="F2077" i="30" s="1"/>
  <c r="F2078" i="30" s="1"/>
  <c r="F2079" i="30" s="1"/>
  <c r="F2080" i="30" s="1"/>
  <c r="F2081" i="30" s="1"/>
  <c r="F2082" i="30" s="1"/>
  <c r="F2083" i="30" s="1"/>
  <c r="F2084" i="30" s="1"/>
  <c r="F2085" i="30" s="1"/>
  <c r="F2086" i="30" s="1"/>
  <c r="F2087" i="30" s="1"/>
  <c r="F2088" i="30" s="1"/>
  <c r="F2089" i="30" s="1"/>
  <c r="F2090" i="30" s="1"/>
  <c r="F2091" i="30" s="1"/>
  <c r="F2092" i="30" s="1"/>
  <c r="F2093" i="30" s="1"/>
  <c r="F2094" i="30" s="1"/>
  <c r="F2095" i="30" s="1"/>
  <c r="F2096" i="30" s="1"/>
  <c r="F2097" i="30" s="1"/>
  <c r="F2098" i="30" s="1"/>
  <c r="F2099" i="30" s="1"/>
  <c r="F2100" i="30" s="1"/>
  <c r="F2101" i="30" s="1"/>
  <c r="F2102" i="30" s="1"/>
  <c r="F2103" i="30" s="1"/>
  <c r="F2104" i="30" s="1"/>
  <c r="F2105" i="30" s="1"/>
  <c r="F2106" i="30" s="1"/>
  <c r="F2107" i="30" s="1"/>
  <c r="F2108" i="30" s="1"/>
  <c r="F2109" i="30" s="1"/>
  <c r="F2110" i="30" s="1"/>
  <c r="F2111" i="30" s="1"/>
  <c r="F2112" i="30" s="1"/>
  <c r="F2113" i="30" s="1"/>
  <c r="F2114" i="30" s="1"/>
  <c r="F2115" i="30" s="1"/>
  <c r="F2116" i="30" s="1"/>
  <c r="F2117" i="30" s="1"/>
  <c r="F2118" i="30" s="1"/>
  <c r="F2119" i="30" s="1"/>
  <c r="F2120" i="30" s="1"/>
  <c r="F2121" i="30" s="1"/>
  <c r="F2122" i="30" s="1"/>
  <c r="F2123" i="30" s="1"/>
  <c r="F2124" i="30" s="1"/>
  <c r="F2125" i="30" s="1"/>
  <c r="F2126" i="30" s="1"/>
  <c r="F2127" i="30" s="1"/>
  <c r="F2128" i="30" s="1"/>
  <c r="F2129" i="30" s="1"/>
  <c r="F2130" i="30" s="1"/>
  <c r="F2131" i="30" s="1"/>
  <c r="F2132" i="30" s="1"/>
  <c r="F2133" i="30" s="1"/>
  <c r="F2134" i="30" s="1"/>
  <c r="F2135" i="30" s="1"/>
  <c r="F2136" i="30" s="1"/>
  <c r="F2137" i="30" s="1"/>
  <c r="F2138" i="30" s="1"/>
  <c r="F2139" i="30" s="1"/>
  <c r="F2140" i="30" s="1"/>
  <c r="F2141" i="30" s="1"/>
  <c r="F2142" i="30" s="1"/>
  <c r="F2143" i="30" s="1"/>
  <c r="F2144" i="30" s="1"/>
  <c r="F2145" i="30" s="1"/>
  <c r="F2146" i="30" s="1"/>
  <c r="F2147" i="30" s="1"/>
  <c r="F2148" i="30" s="1"/>
  <c r="F2149" i="30" s="1"/>
  <c r="F2150" i="30" s="1"/>
  <c r="F2151" i="30" s="1"/>
  <c r="F2152" i="30" s="1"/>
  <c r="F2153" i="30" s="1"/>
  <c r="F2154" i="30" s="1"/>
  <c r="F2155" i="30" s="1"/>
  <c r="F2156" i="30" s="1"/>
  <c r="F2157" i="30" s="1"/>
  <c r="F2158" i="30" s="1"/>
  <c r="F2159" i="30" s="1"/>
  <c r="F2160" i="30" s="1"/>
  <c r="F2161" i="30" s="1"/>
  <c r="F2162" i="30" s="1"/>
  <c r="F2163" i="30" s="1"/>
  <c r="F2164" i="30" s="1"/>
  <c r="F2165" i="30" s="1"/>
  <c r="F2166" i="30" s="1"/>
  <c r="F2167" i="30" s="1"/>
  <c r="F2168" i="30" s="1"/>
  <c r="F2169" i="30" s="1"/>
  <c r="F2170" i="30" s="1"/>
  <c r="F2171" i="30" s="1"/>
  <c r="F2172" i="30" s="1"/>
  <c r="F2173" i="30" s="1"/>
  <c r="F2174" i="30" s="1"/>
  <c r="F2175" i="30" s="1"/>
  <c r="F2176" i="30" s="1"/>
  <c r="F2177" i="30" s="1"/>
  <c r="F2178" i="30" s="1"/>
  <c r="F2179" i="30" s="1"/>
  <c r="F2180" i="30" s="1"/>
  <c r="F2181" i="30" s="1"/>
  <c r="F2182" i="30" s="1"/>
  <c r="F2183" i="30" s="1"/>
  <c r="F2184" i="30" s="1"/>
  <c r="F2185" i="30" s="1"/>
  <c r="F2186" i="30" s="1"/>
  <c r="F2187" i="30" s="1"/>
  <c r="F2188" i="30" s="1"/>
  <c r="F2189" i="30" s="1"/>
  <c r="F2190" i="30" s="1"/>
  <c r="F2191" i="30" s="1"/>
  <c r="F2192" i="30" s="1"/>
  <c r="F2193" i="30" s="1"/>
  <c r="F2194" i="30" s="1"/>
  <c r="F2195" i="30" s="1"/>
  <c r="F2196" i="30" s="1"/>
  <c r="F2197" i="30" s="1"/>
  <c r="F2198" i="30" s="1"/>
  <c r="F2199" i="30" s="1"/>
  <c r="F2200" i="30" s="1"/>
  <c r="F2201" i="30" s="1"/>
  <c r="F2202" i="30" s="1"/>
  <c r="F2203" i="30" s="1"/>
  <c r="F2204" i="30" s="1"/>
  <c r="F2205" i="30" s="1"/>
  <c r="F2206" i="30" s="1"/>
  <c r="F2207" i="30" s="1"/>
  <c r="F2208" i="30" s="1"/>
  <c r="F2209" i="30" s="1"/>
  <c r="F2210" i="30" s="1"/>
  <c r="F2211" i="30" s="1"/>
  <c r="F2212" i="30" s="1"/>
  <c r="F2213" i="30" s="1"/>
  <c r="F2214" i="30" s="1"/>
  <c r="F2215" i="30" s="1"/>
  <c r="F2216" i="30" s="1"/>
  <c r="F2217" i="30" s="1"/>
  <c r="F2218" i="30" s="1"/>
  <c r="F2219" i="30" s="1"/>
  <c r="F2220" i="30" s="1"/>
  <c r="F2221" i="30" s="1"/>
  <c r="F2222" i="30" s="1"/>
  <c r="F2223" i="30" s="1"/>
  <c r="F2224" i="30" s="1"/>
  <c r="F2225" i="30" s="1"/>
  <c r="F2226" i="30" s="1"/>
  <c r="F2227" i="30" s="1"/>
  <c r="F2228" i="30" s="1"/>
  <c r="F2229" i="30" s="1"/>
  <c r="F2230" i="30" s="1"/>
  <c r="F2231" i="30" s="1"/>
  <c r="F2232" i="30" s="1"/>
  <c r="F2233" i="30" s="1"/>
  <c r="F2234" i="30" s="1"/>
  <c r="F2235" i="30" s="1"/>
  <c r="F2236" i="30" s="1"/>
  <c r="F2237" i="30" s="1"/>
  <c r="F2238" i="30" s="1"/>
  <c r="F2239" i="30" s="1"/>
  <c r="F2240" i="30" s="1"/>
  <c r="F2241" i="30" s="1"/>
  <c r="F2242" i="30" s="1"/>
  <c r="F2243" i="30" s="1"/>
  <c r="F2244" i="30" s="1"/>
  <c r="F2245" i="30" s="1"/>
  <c r="F2246" i="30" s="1"/>
  <c r="F2247" i="30" s="1"/>
  <c r="F2248" i="30" s="1"/>
  <c r="F2249" i="30" s="1"/>
  <c r="F2250" i="30" s="1"/>
  <c r="F2251" i="30" s="1"/>
  <c r="F2252" i="30" s="1"/>
  <c r="F2253" i="30" s="1"/>
  <c r="F2254" i="30" s="1"/>
  <c r="F2255" i="30" s="1"/>
  <c r="F2256" i="30" s="1"/>
  <c r="F2257" i="30" s="1"/>
  <c r="F2258" i="30" s="1"/>
  <c r="F2259" i="30" s="1"/>
  <c r="F2260" i="30" s="1"/>
  <c r="F2261" i="30" s="1"/>
  <c r="F2262" i="30" s="1"/>
  <c r="F2263" i="30" s="1"/>
  <c r="F2264" i="30" s="1"/>
  <c r="F2265" i="30" s="1"/>
  <c r="F2266" i="30" s="1"/>
  <c r="F2267" i="30" s="1"/>
  <c r="F2268" i="30" s="1"/>
  <c r="F2269" i="30" s="1"/>
  <c r="F2270" i="30" s="1"/>
  <c r="F2271" i="30" s="1"/>
  <c r="F2272" i="30" s="1"/>
  <c r="F2273" i="30" s="1"/>
  <c r="F2274" i="30" s="1"/>
  <c r="F2275" i="30" s="1"/>
  <c r="F2276" i="30" s="1"/>
  <c r="F2277" i="30" s="1"/>
  <c r="F2278" i="30" s="1"/>
  <c r="F2279" i="30" s="1"/>
  <c r="F2280" i="30" s="1"/>
  <c r="F2281" i="30" s="1"/>
  <c r="F2282" i="30" s="1"/>
  <c r="F2283" i="30" s="1"/>
  <c r="F2284" i="30" s="1"/>
  <c r="F2285" i="30" s="1"/>
  <c r="F2286" i="30" s="1"/>
  <c r="F2287" i="30" s="1"/>
  <c r="F2288" i="30" s="1"/>
  <c r="F2289" i="30" s="1"/>
  <c r="F2290" i="30" s="1"/>
  <c r="F2291" i="30" s="1"/>
  <c r="F2292" i="30" s="1"/>
  <c r="F2293" i="30" s="1"/>
  <c r="F2294" i="30" s="1"/>
  <c r="F2295" i="30" s="1"/>
  <c r="F2296" i="30" s="1"/>
  <c r="F2297" i="30" s="1"/>
  <c r="F2298" i="30" s="1"/>
  <c r="F2299" i="30" s="1"/>
  <c r="F2300" i="30" s="1"/>
  <c r="F2301" i="30" s="1"/>
  <c r="F2302" i="30" s="1"/>
  <c r="F2303" i="30" s="1"/>
  <c r="F2304" i="30" s="1"/>
  <c r="F2305" i="30" s="1"/>
  <c r="F2306" i="30" s="1"/>
  <c r="F2307" i="30" s="1"/>
  <c r="F2308" i="30" s="1"/>
  <c r="F2309" i="30" s="1"/>
  <c r="F2310" i="30" s="1"/>
  <c r="F2311" i="30" s="1"/>
  <c r="F2312" i="30" s="1"/>
  <c r="F2313" i="30" s="1"/>
  <c r="F2314" i="30" s="1"/>
  <c r="F2315" i="30" s="1"/>
  <c r="F2316" i="30" s="1"/>
  <c r="F2317" i="30" s="1"/>
  <c r="F2318" i="30" s="1"/>
  <c r="F2319" i="30" s="1"/>
  <c r="F2320" i="30" s="1"/>
  <c r="F2321" i="30" s="1"/>
  <c r="F2322" i="30" s="1"/>
  <c r="F2323" i="30" s="1"/>
  <c r="F2324" i="30" s="1"/>
  <c r="F2325" i="30" s="1"/>
  <c r="F2326" i="30" s="1"/>
  <c r="F2327" i="30" s="1"/>
  <c r="F2328" i="30" s="1"/>
  <c r="F2329" i="30" s="1"/>
  <c r="F2330" i="30" s="1"/>
  <c r="F2331" i="30" s="1"/>
  <c r="F2332" i="30" s="1"/>
  <c r="F2333" i="30" s="1"/>
  <c r="F2334" i="30" s="1"/>
  <c r="F2335" i="30" s="1"/>
  <c r="F2336" i="30" s="1"/>
  <c r="F2337" i="30" s="1"/>
  <c r="F2338" i="30" s="1"/>
  <c r="F2339" i="30" s="1"/>
  <c r="F2340" i="30" s="1"/>
  <c r="F2341" i="30" s="1"/>
  <c r="F2342" i="30" s="1"/>
  <c r="F2343" i="30" s="1"/>
  <c r="F2344" i="30" s="1"/>
  <c r="F2345" i="30" s="1"/>
  <c r="F2346" i="30" s="1"/>
  <c r="F2347" i="30" s="1"/>
  <c r="F2348" i="30" s="1"/>
  <c r="F2349" i="30" s="1"/>
  <c r="F2350" i="30" s="1"/>
  <c r="F2351" i="30" s="1"/>
  <c r="F2352" i="30" s="1"/>
  <c r="F2353" i="30" s="1"/>
  <c r="F2354" i="30" s="1"/>
  <c r="F2355" i="30" s="1"/>
  <c r="F2356" i="30" s="1"/>
  <c r="F2357" i="30" s="1"/>
  <c r="F2358" i="30" s="1"/>
  <c r="F2359" i="30" s="1"/>
  <c r="F2360" i="30" s="1"/>
  <c r="F2361" i="30" s="1"/>
  <c r="F2362" i="30" s="1"/>
  <c r="F2363" i="30" s="1"/>
  <c r="F2364" i="30" s="1"/>
  <c r="F2365" i="30" s="1"/>
  <c r="F2366" i="30" s="1"/>
  <c r="F2367" i="30" s="1"/>
  <c r="F2368" i="30" s="1"/>
  <c r="F2369" i="30" s="1"/>
  <c r="F2370" i="30" s="1"/>
  <c r="F2371" i="30" s="1"/>
  <c r="F2372" i="30" s="1"/>
  <c r="F2373" i="30" s="1"/>
  <c r="F2374" i="30" s="1"/>
  <c r="F2375" i="30" s="1"/>
  <c r="F2376" i="30" s="1"/>
  <c r="F2377" i="30" s="1"/>
  <c r="F2378" i="30" s="1"/>
  <c r="F2379" i="30" s="1"/>
  <c r="F2380" i="30" s="1"/>
  <c r="F2381" i="30" s="1"/>
  <c r="F2382" i="30" s="1"/>
  <c r="F2383" i="30" s="1"/>
  <c r="F2384" i="30" s="1"/>
  <c r="F2385" i="30" s="1"/>
  <c r="F2386" i="30" s="1"/>
  <c r="F2387" i="30" s="1"/>
  <c r="F2388" i="30" s="1"/>
  <c r="F2389" i="30" s="1"/>
  <c r="F2390" i="30" s="1"/>
  <c r="F2391" i="30" s="1"/>
  <c r="F2392" i="30" s="1"/>
  <c r="F2393" i="30" s="1"/>
  <c r="F2394" i="30" s="1"/>
  <c r="F2395" i="30" s="1"/>
  <c r="F2396" i="30" s="1"/>
  <c r="F2397" i="30" s="1"/>
  <c r="F2398" i="30" s="1"/>
  <c r="F2399" i="30" s="1"/>
  <c r="F2400" i="30" s="1"/>
  <c r="F2401" i="30" s="1"/>
  <c r="F2402" i="30" s="1"/>
  <c r="F2403" i="30" s="1"/>
  <c r="F2404" i="30" s="1"/>
  <c r="F2405" i="30" s="1"/>
  <c r="F2406" i="30" s="1"/>
  <c r="F2407" i="30" s="1"/>
  <c r="F2408" i="30" s="1"/>
  <c r="F2409" i="30" s="1"/>
  <c r="F2410" i="30" s="1"/>
  <c r="F2411" i="30" s="1"/>
  <c r="F2412" i="30" s="1"/>
  <c r="F2413" i="30" s="1"/>
  <c r="F2414" i="30" s="1"/>
  <c r="F2415" i="30" s="1"/>
  <c r="F2416" i="30" s="1"/>
  <c r="F2417" i="30" s="1"/>
  <c r="F2418" i="30" s="1"/>
  <c r="F2419" i="30" s="1"/>
  <c r="F2420" i="30" s="1"/>
  <c r="F2421" i="30" s="1"/>
  <c r="F2422" i="30" s="1"/>
  <c r="F2423" i="30" s="1"/>
  <c r="F2424" i="30" s="1"/>
  <c r="F2425" i="30" s="1"/>
  <c r="F2426" i="30" s="1"/>
  <c r="F2427" i="30" s="1"/>
  <c r="F2428" i="30" s="1"/>
  <c r="F2429" i="30" s="1"/>
  <c r="F2430" i="30" s="1"/>
  <c r="F2431" i="30" s="1"/>
  <c r="F2432" i="30" s="1"/>
  <c r="F2433" i="30" s="1"/>
  <c r="F2434" i="30" s="1"/>
  <c r="F2435" i="30" s="1"/>
  <c r="F2436" i="30" s="1"/>
  <c r="F2437" i="30" s="1"/>
  <c r="F2438" i="30" s="1"/>
  <c r="F2439" i="30" s="1"/>
  <c r="F2440" i="30" s="1"/>
  <c r="F2441" i="30" s="1"/>
  <c r="F2442" i="30" s="1"/>
  <c r="F2443" i="30" s="1"/>
  <c r="F2444" i="30" s="1"/>
  <c r="F2445" i="30" s="1"/>
  <c r="F2446" i="30" s="1"/>
  <c r="F2447" i="30" s="1"/>
  <c r="F2448" i="30" s="1"/>
  <c r="F2449" i="30" s="1"/>
  <c r="F2450" i="30" s="1"/>
  <c r="F2451" i="30" s="1"/>
  <c r="F2452" i="30" s="1"/>
  <c r="F2453" i="30" s="1"/>
  <c r="F2454" i="30" s="1"/>
  <c r="F2455" i="30" s="1"/>
  <c r="F2456" i="30" s="1"/>
  <c r="F2457" i="30" s="1"/>
  <c r="F2458" i="30" s="1"/>
  <c r="F2459" i="30" s="1"/>
  <c r="F2460" i="30" s="1"/>
  <c r="F2461" i="30" s="1"/>
  <c r="F2462" i="30" s="1"/>
  <c r="F2463" i="30" s="1"/>
  <c r="F2464" i="30" s="1"/>
  <c r="F2465" i="30" s="1"/>
  <c r="F2466" i="30" s="1"/>
  <c r="F2467" i="30" s="1"/>
  <c r="F2468" i="30" s="1"/>
  <c r="F2469" i="30" s="1"/>
  <c r="F2470" i="30" s="1"/>
  <c r="F2471" i="30" s="1"/>
  <c r="F2472" i="30" s="1"/>
  <c r="F2473" i="30" s="1"/>
  <c r="F2474" i="30" s="1"/>
  <c r="F2475" i="30" s="1"/>
  <c r="F2476" i="30" s="1"/>
  <c r="F2477" i="30" s="1"/>
  <c r="F2478" i="30" s="1"/>
  <c r="F2479" i="30" s="1"/>
  <c r="F2480" i="30" s="1"/>
  <c r="G388" i="30"/>
  <c r="G389" i="30"/>
  <c r="G390" i="30"/>
  <c r="G391" i="30"/>
  <c r="G392" i="30"/>
  <c r="G393" i="30"/>
  <c r="G394" i="30"/>
  <c r="G395" i="30"/>
  <c r="G396" i="30"/>
  <c r="G397" i="30"/>
  <c r="G398" i="30"/>
  <c r="G399" i="30"/>
  <c r="G400" i="30"/>
  <c r="G401" i="30"/>
  <c r="G402" i="30"/>
  <c r="G403" i="30"/>
  <c r="G404" i="30"/>
  <c r="G405" i="30"/>
  <c r="G406" i="30"/>
  <c r="G407" i="30"/>
  <c r="G408" i="30"/>
  <c r="G409" i="30"/>
  <c r="G410" i="30"/>
  <c r="G411" i="30"/>
  <c r="G412" i="30"/>
  <c r="G413" i="30"/>
  <c r="G414" i="30"/>
  <c r="G415" i="30"/>
  <c r="G416" i="30"/>
  <c r="G417" i="30"/>
  <c r="G418" i="30"/>
  <c r="G419" i="30"/>
  <c r="G420" i="30"/>
  <c r="G421" i="30"/>
  <c r="G422" i="30"/>
  <c r="G423" i="30"/>
  <c r="G424" i="30"/>
  <c r="G425" i="30"/>
  <c r="G426" i="30"/>
  <c r="G427" i="30"/>
  <c r="G428" i="30"/>
  <c r="G429" i="30"/>
  <c r="G430" i="30"/>
  <c r="G431" i="30"/>
  <c r="G432" i="30"/>
  <c r="G433" i="30"/>
  <c r="G434" i="30"/>
  <c r="G435" i="30"/>
  <c r="G436" i="30"/>
  <c r="G437" i="30"/>
  <c r="G438" i="30"/>
  <c r="G439" i="30"/>
  <c r="G440" i="30"/>
  <c r="G441" i="30"/>
  <c r="G442" i="30"/>
  <c r="G443" i="30"/>
  <c r="G444" i="30"/>
  <c r="G445" i="30"/>
  <c r="G446" i="30"/>
  <c r="G447" i="30"/>
  <c r="G448" i="30"/>
  <c r="G449" i="30"/>
  <c r="G450" i="30"/>
  <c r="G451" i="30"/>
  <c r="G452" i="30"/>
  <c r="G453" i="30"/>
  <c r="G454" i="30"/>
  <c r="G455" i="30"/>
  <c r="G456" i="30"/>
  <c r="G457" i="30"/>
  <c r="G458" i="30"/>
  <c r="G459" i="30"/>
  <c r="G460" i="30"/>
  <c r="G461" i="30"/>
  <c r="G462" i="30"/>
  <c r="G463" i="30"/>
  <c r="G464" i="30"/>
  <c r="G465" i="30"/>
  <c r="G466" i="30"/>
  <c r="G467" i="30"/>
  <c r="G468" i="30"/>
  <c r="G469" i="30"/>
  <c r="G470" i="30"/>
  <c r="G471" i="30"/>
  <c r="G472" i="30"/>
  <c r="G473" i="30"/>
  <c r="G474" i="30"/>
  <c r="G475" i="30"/>
  <c r="G476" i="30"/>
  <c r="G477" i="30"/>
  <c r="G478" i="30"/>
  <c r="G479" i="30"/>
  <c r="G480" i="30"/>
  <c r="G481" i="30"/>
  <c r="G482" i="30"/>
  <c r="G483" i="30"/>
  <c r="G484" i="30"/>
  <c r="G485" i="30"/>
  <c r="G486" i="30"/>
  <c r="G487" i="30"/>
  <c r="G488" i="30"/>
  <c r="G489" i="30"/>
  <c r="G490" i="30"/>
  <c r="G491" i="30"/>
  <c r="G492" i="30"/>
  <c r="G493" i="30"/>
  <c r="G494" i="30"/>
  <c r="G495" i="30"/>
  <c r="G496" i="30"/>
  <c r="G497" i="30"/>
  <c r="G498" i="30"/>
  <c r="G499" i="30"/>
  <c r="G500" i="30"/>
  <c r="G501" i="30"/>
  <c r="G502" i="30"/>
  <c r="G503" i="30"/>
  <c r="G504" i="30"/>
  <c r="G505" i="30"/>
  <c r="G506" i="30"/>
  <c r="G507" i="30"/>
  <c r="G508" i="30"/>
  <c r="G509" i="30"/>
  <c r="G510" i="30"/>
  <c r="G511" i="30"/>
  <c r="G512" i="30"/>
  <c r="G513" i="30"/>
  <c r="G514" i="30"/>
  <c r="G515" i="30"/>
  <c r="G516" i="30"/>
  <c r="G517" i="30"/>
  <c r="G518" i="30"/>
  <c r="G519" i="30"/>
  <c r="G520" i="30"/>
  <c r="G521" i="30"/>
  <c r="G522" i="30"/>
  <c r="G523" i="30"/>
  <c r="G524" i="30"/>
  <c r="G525" i="30"/>
  <c r="G526" i="30"/>
  <c r="G527" i="30"/>
  <c r="G528" i="30"/>
  <c r="G529" i="30"/>
  <c r="G530" i="30"/>
  <c r="G531" i="30"/>
  <c r="G532" i="30"/>
  <c r="G533" i="30"/>
  <c r="G534" i="30"/>
  <c r="G535" i="30"/>
  <c r="G536" i="30"/>
  <c r="G537" i="30"/>
  <c r="G538" i="30"/>
  <c r="G539" i="30"/>
  <c r="G540" i="30"/>
  <c r="G541" i="30"/>
  <c r="G542" i="30"/>
  <c r="G543" i="30"/>
  <c r="G544" i="30"/>
  <c r="G545" i="30"/>
  <c r="G546" i="30"/>
  <c r="G547" i="30"/>
  <c r="G548" i="30"/>
  <c r="G549" i="30"/>
  <c r="G550" i="30"/>
  <c r="G551" i="30"/>
  <c r="G552" i="30"/>
  <c r="G553" i="30"/>
  <c r="G554" i="30"/>
  <c r="G555" i="30"/>
  <c r="G556" i="30"/>
  <c r="G557" i="30"/>
  <c r="G558" i="30"/>
  <c r="G559" i="30"/>
  <c r="G560" i="30"/>
  <c r="G561" i="30"/>
  <c r="G562" i="30"/>
  <c r="G563" i="30"/>
  <c r="G564" i="30"/>
  <c r="G565" i="30"/>
  <c r="G566" i="30"/>
  <c r="G567" i="30"/>
  <c r="G568" i="30"/>
  <c r="G569" i="30"/>
  <c r="G570" i="30"/>
  <c r="G571" i="30"/>
  <c r="G572" i="30"/>
  <c r="G573" i="30"/>
  <c r="G574" i="30"/>
  <c r="G575" i="30"/>
  <c r="G576" i="30"/>
  <c r="G577" i="30"/>
  <c r="G578" i="30"/>
  <c r="G579" i="30"/>
  <c r="G580" i="30"/>
  <c r="G581" i="30"/>
  <c r="G582" i="30"/>
  <c r="G583" i="30"/>
  <c r="G584" i="30"/>
  <c r="G585" i="30"/>
  <c r="G586" i="30"/>
  <c r="G587" i="30"/>
  <c r="G588" i="30"/>
  <c r="G589" i="30"/>
  <c r="G590" i="30"/>
  <c r="G591" i="30"/>
  <c r="G592" i="30"/>
  <c r="G593" i="30"/>
  <c r="G594" i="30"/>
  <c r="G595" i="30"/>
  <c r="G596" i="30"/>
  <c r="G597" i="30"/>
  <c r="G598" i="30"/>
  <c r="G599" i="30"/>
  <c r="G600" i="30"/>
  <c r="G601" i="30"/>
  <c r="G602" i="30"/>
  <c r="G603" i="30"/>
  <c r="G604" i="30"/>
  <c r="G605" i="30"/>
  <c r="G606" i="30"/>
  <c r="G607" i="30"/>
  <c r="G608" i="30"/>
  <c r="G609" i="30"/>
  <c r="G610" i="30"/>
  <c r="G611" i="30"/>
  <c r="G612" i="30"/>
  <c r="G613" i="30"/>
  <c r="G614" i="30"/>
  <c r="G615" i="30"/>
  <c r="G616" i="30"/>
  <c r="G617" i="30"/>
  <c r="G618" i="30"/>
  <c r="G619" i="30"/>
  <c r="G620" i="30"/>
  <c r="G621" i="30"/>
  <c r="G622" i="30"/>
  <c r="G623" i="30"/>
  <c r="G624" i="30"/>
  <c r="G625" i="30"/>
  <c r="G626" i="30"/>
  <c r="G627" i="30"/>
  <c r="G628" i="30"/>
  <c r="G629" i="30"/>
  <c r="G630" i="30"/>
  <c r="G631" i="30"/>
  <c r="G632" i="30"/>
  <c r="G633" i="30"/>
  <c r="G634" i="30"/>
  <c r="G635" i="30"/>
  <c r="G636" i="30"/>
  <c r="G637" i="30"/>
  <c r="G638" i="30"/>
  <c r="G639" i="30"/>
  <c r="G640" i="30"/>
  <c r="G641" i="30"/>
  <c r="G642" i="30"/>
  <c r="G643" i="30"/>
  <c r="G644" i="30"/>
  <c r="G645" i="30"/>
  <c r="G646" i="30"/>
  <c r="G647" i="30"/>
  <c r="G648" i="30"/>
  <c r="G649" i="30"/>
  <c r="G650" i="30"/>
  <c r="G651" i="30"/>
  <c r="G652" i="30"/>
  <c r="G653" i="30"/>
  <c r="G654" i="30"/>
  <c r="G655" i="30"/>
  <c r="G656" i="30"/>
  <c r="G657" i="30"/>
  <c r="G658" i="30"/>
  <c r="G659" i="30"/>
  <c r="G660" i="30"/>
  <c r="G661" i="30"/>
  <c r="G662" i="30"/>
  <c r="G663" i="30"/>
  <c r="G664" i="30"/>
  <c r="G665" i="30"/>
  <c r="G666" i="30"/>
  <c r="G667" i="30"/>
  <c r="G668" i="30"/>
  <c r="G669" i="30"/>
  <c r="G670" i="30"/>
  <c r="G671" i="30"/>
  <c r="G672" i="30"/>
  <c r="G673" i="30"/>
  <c r="G674" i="30"/>
  <c r="G675" i="30"/>
  <c r="G676" i="30"/>
  <c r="G677" i="30"/>
  <c r="G678" i="30"/>
  <c r="G679" i="30"/>
  <c r="G680" i="30"/>
  <c r="G681" i="30"/>
  <c r="G682" i="30"/>
  <c r="G683" i="30"/>
  <c r="G684" i="30"/>
  <c r="G685" i="30"/>
  <c r="G686" i="30"/>
  <c r="G687" i="30"/>
  <c r="G688" i="30"/>
  <c r="G689" i="30"/>
  <c r="G690" i="30"/>
  <c r="G691" i="30"/>
  <c r="G692" i="30"/>
  <c r="G693" i="30"/>
  <c r="G694" i="30"/>
  <c r="G695" i="30"/>
  <c r="G696" i="30"/>
  <c r="G697" i="30"/>
  <c r="G698" i="30"/>
  <c r="G699" i="30"/>
  <c r="G700" i="30"/>
  <c r="G701" i="30"/>
  <c r="G702" i="30"/>
  <c r="G703" i="30"/>
  <c r="G704" i="30"/>
  <c r="G705" i="30"/>
  <c r="G706" i="30"/>
  <c r="G707" i="30"/>
  <c r="G708" i="30"/>
  <c r="G709" i="30"/>
  <c r="G710" i="30"/>
  <c r="G711" i="30"/>
  <c r="G712" i="30"/>
  <c r="G713" i="30"/>
  <c r="G714" i="30"/>
  <c r="G715" i="30"/>
  <c r="G716" i="30"/>
  <c r="G717" i="30"/>
  <c r="G718" i="30"/>
  <c r="G719" i="30"/>
  <c r="G720" i="30"/>
  <c r="G721" i="30"/>
  <c r="G722" i="30"/>
  <c r="G723" i="30"/>
  <c r="G724" i="30"/>
  <c r="G725" i="30"/>
  <c r="G726" i="30"/>
  <c r="G727" i="30"/>
  <c r="G728" i="30"/>
  <c r="G729" i="30"/>
  <c r="G730" i="30"/>
  <c r="G731" i="30"/>
  <c r="G732" i="30"/>
  <c r="G733" i="30"/>
  <c r="G734" i="30"/>
  <c r="G735" i="30"/>
  <c r="G736" i="30"/>
  <c r="G737" i="30"/>
  <c r="G738" i="30"/>
  <c r="G739" i="30"/>
  <c r="G740" i="30"/>
  <c r="G741" i="30"/>
  <c r="G742" i="30"/>
  <c r="G743" i="30"/>
  <c r="G744" i="30"/>
  <c r="G745" i="30"/>
  <c r="G746" i="30"/>
  <c r="G747" i="30"/>
  <c r="G748" i="30"/>
  <c r="G749" i="30"/>
  <c r="G750" i="30"/>
  <c r="G751" i="30"/>
  <c r="G752" i="30"/>
  <c r="G753" i="30"/>
  <c r="G754" i="30"/>
  <c r="G755" i="30"/>
  <c r="G756" i="30"/>
  <c r="G757" i="30"/>
  <c r="G758" i="30"/>
  <c r="G759" i="30"/>
  <c r="G760" i="30"/>
  <c r="G761" i="30"/>
  <c r="G762" i="30"/>
  <c r="G763" i="30"/>
  <c r="G764" i="30"/>
  <c r="G765" i="30"/>
  <c r="G766" i="30"/>
  <c r="G767" i="30"/>
  <c r="G768" i="30"/>
  <c r="G769" i="30"/>
  <c r="G770" i="30"/>
  <c r="G771" i="30"/>
  <c r="G772" i="30"/>
  <c r="G773" i="30"/>
  <c r="G774" i="30"/>
  <c r="G775" i="30"/>
  <c r="G776" i="30"/>
  <c r="G777" i="30"/>
  <c r="G778" i="30"/>
  <c r="G779" i="30"/>
  <c r="G780" i="30"/>
  <c r="G781" i="30"/>
  <c r="G782" i="30"/>
  <c r="G783" i="30"/>
  <c r="G784" i="30"/>
  <c r="G785" i="30"/>
  <c r="G786" i="30"/>
  <c r="G787" i="30"/>
  <c r="G788" i="30"/>
  <c r="G789" i="30"/>
  <c r="G790" i="30"/>
  <c r="G791" i="30"/>
  <c r="G792" i="30"/>
  <c r="G793" i="30"/>
  <c r="G794" i="30"/>
  <c r="G795" i="30"/>
  <c r="G796" i="30"/>
  <c r="G797" i="30"/>
  <c r="G798" i="30"/>
  <c r="G799" i="30"/>
  <c r="G800" i="30"/>
  <c r="G801" i="30"/>
  <c r="G802" i="30"/>
  <c r="G803" i="30"/>
  <c r="G804" i="30"/>
  <c r="G805" i="30"/>
  <c r="G806" i="30"/>
  <c r="G807" i="30"/>
  <c r="G808" i="30"/>
  <c r="G809" i="30"/>
  <c r="G810" i="30"/>
  <c r="G811" i="30"/>
  <c r="G812" i="30"/>
  <c r="G813" i="30"/>
  <c r="G814" i="30"/>
  <c r="G815" i="30"/>
  <c r="G816" i="30"/>
  <c r="G817" i="30"/>
  <c r="G818" i="30"/>
  <c r="G819" i="30"/>
  <c r="G820" i="30"/>
  <c r="G821" i="30"/>
  <c r="G822" i="30"/>
  <c r="G823" i="30"/>
  <c r="G824" i="30"/>
  <c r="G825" i="30"/>
  <c r="G826" i="30"/>
  <c r="G827" i="30"/>
  <c r="G828" i="30"/>
  <c r="G829" i="30"/>
  <c r="G830" i="30"/>
  <c r="G831" i="30"/>
  <c r="G832" i="30"/>
  <c r="G833" i="30"/>
  <c r="G834" i="30"/>
  <c r="G835" i="30"/>
  <c r="G836" i="30"/>
  <c r="G837" i="30"/>
  <c r="G838" i="30"/>
  <c r="G839" i="30"/>
  <c r="G840" i="30"/>
  <c r="G841" i="30"/>
  <c r="G842" i="30"/>
  <c r="G843" i="30"/>
  <c r="G844" i="30"/>
  <c r="G845" i="30"/>
  <c r="G846" i="30"/>
  <c r="G847" i="30"/>
  <c r="G848" i="30"/>
  <c r="G849" i="30"/>
  <c r="G850" i="30"/>
  <c r="G851" i="30"/>
  <c r="G852" i="30"/>
  <c r="G853" i="30"/>
  <c r="G854" i="30"/>
  <c r="G855" i="30"/>
  <c r="G856" i="30"/>
  <c r="G857" i="30"/>
  <c r="G858" i="30"/>
  <c r="G859" i="30"/>
  <c r="G860" i="30"/>
  <c r="G861" i="30"/>
  <c r="G862" i="30"/>
  <c r="G863" i="30"/>
  <c r="G864" i="30"/>
  <c r="G865" i="30"/>
  <c r="G866" i="30"/>
  <c r="G867" i="30"/>
  <c r="G868" i="30"/>
  <c r="G869" i="30"/>
  <c r="G870" i="30"/>
  <c r="G871" i="30"/>
  <c r="G872" i="30"/>
  <c r="G873" i="30"/>
  <c r="G874" i="30"/>
  <c r="G875" i="30"/>
  <c r="G876" i="30"/>
  <c r="G877" i="30"/>
  <c r="G878" i="30"/>
  <c r="G879" i="30"/>
  <c r="G880" i="30"/>
  <c r="G881" i="30"/>
  <c r="G882" i="30"/>
  <c r="G883" i="30"/>
  <c r="G884" i="30"/>
  <c r="G885" i="30"/>
  <c r="G886" i="30"/>
  <c r="G887" i="30"/>
  <c r="G888" i="30"/>
  <c r="G889" i="30"/>
  <c r="G890" i="30"/>
  <c r="G891" i="30"/>
  <c r="G892" i="30"/>
  <c r="G893" i="30"/>
  <c r="G894" i="30"/>
  <c r="G895" i="30"/>
  <c r="G896" i="30"/>
  <c r="G897" i="30"/>
  <c r="G898" i="30"/>
  <c r="G899" i="30"/>
  <c r="G900" i="30"/>
  <c r="G901" i="30"/>
  <c r="G902" i="30"/>
  <c r="G903" i="30"/>
  <c r="G904" i="30"/>
  <c r="G905" i="30"/>
  <c r="G906" i="30"/>
  <c r="G907" i="30"/>
  <c r="G908" i="30"/>
  <c r="G909" i="30"/>
  <c r="G910" i="30"/>
  <c r="G911" i="30"/>
  <c r="G912" i="30"/>
  <c r="G913" i="30"/>
  <c r="G914" i="30"/>
  <c r="G915" i="30"/>
  <c r="G916" i="30"/>
  <c r="G917" i="30"/>
  <c r="G918" i="30"/>
  <c r="G919" i="30"/>
  <c r="G920" i="30"/>
  <c r="G921" i="30"/>
  <c r="G922" i="30"/>
  <c r="G923" i="30"/>
  <c r="G924" i="30"/>
  <c r="G925" i="30"/>
  <c r="G926" i="30"/>
  <c r="G927" i="30"/>
  <c r="G928" i="30"/>
  <c r="G929" i="30"/>
  <c r="G930" i="30"/>
  <c r="G931" i="30"/>
  <c r="G932" i="30"/>
  <c r="G933" i="30"/>
  <c r="G934" i="30"/>
  <c r="G935" i="30"/>
  <c r="G936" i="30"/>
  <c r="G937" i="30"/>
  <c r="G938" i="30"/>
  <c r="G939" i="30"/>
  <c r="G940" i="30"/>
  <c r="G941" i="30"/>
  <c r="G942" i="30"/>
  <c r="G943" i="30"/>
  <c r="G944" i="30"/>
  <c r="G945" i="30"/>
  <c r="G946" i="30"/>
  <c r="G947" i="30"/>
  <c r="G948" i="30"/>
  <c r="G949" i="30"/>
  <c r="G950" i="30"/>
  <c r="G951" i="30"/>
  <c r="G952" i="30"/>
  <c r="G953" i="30"/>
  <c r="G954" i="30"/>
  <c r="G955" i="30"/>
  <c r="G956" i="30"/>
  <c r="G957" i="30"/>
  <c r="G958" i="30"/>
  <c r="G959" i="30"/>
  <c r="G960" i="30"/>
  <c r="G961" i="30"/>
  <c r="G962" i="30"/>
  <c r="G963" i="30"/>
  <c r="G964" i="30"/>
  <c r="G965" i="30"/>
  <c r="G966" i="30"/>
  <c r="G967" i="30"/>
  <c r="G968" i="30"/>
  <c r="G969" i="30"/>
  <c r="G970" i="30"/>
  <c r="G971" i="30"/>
  <c r="G972" i="30"/>
  <c r="G973" i="30"/>
  <c r="G974" i="30"/>
  <c r="G975" i="30"/>
  <c r="G976" i="30"/>
  <c r="G977" i="30"/>
  <c r="G978" i="30"/>
  <c r="G979" i="30"/>
  <c r="G980" i="30"/>
  <c r="G981" i="30"/>
  <c r="G982" i="30"/>
  <c r="G983" i="30"/>
  <c r="G984" i="30"/>
  <c r="G985" i="30"/>
  <c r="G986" i="30"/>
  <c r="G987" i="30"/>
  <c r="G988" i="30"/>
  <c r="G989" i="30"/>
  <c r="G990" i="30"/>
  <c r="G991" i="30"/>
  <c r="G992" i="30"/>
  <c r="G993" i="30"/>
  <c r="G994" i="30"/>
  <c r="G995" i="30"/>
  <c r="G996" i="30"/>
  <c r="G997" i="30"/>
  <c r="G998" i="30"/>
  <c r="G999" i="30"/>
  <c r="G1000" i="30"/>
  <c r="G1001" i="30"/>
  <c r="G1002" i="30"/>
  <c r="G1003" i="30"/>
  <c r="G1004" i="30"/>
  <c r="G1005" i="30"/>
  <c r="G1006" i="30"/>
  <c r="G1007" i="30"/>
  <c r="G1008" i="30"/>
  <c r="G1009" i="30"/>
  <c r="G1010" i="30"/>
  <c r="G1011" i="30"/>
  <c r="G1012" i="30"/>
  <c r="G1013" i="30"/>
  <c r="G1014" i="30"/>
  <c r="G1015" i="30"/>
  <c r="G1016" i="30"/>
  <c r="G1017" i="30"/>
  <c r="G1018" i="30"/>
  <c r="G1019" i="30"/>
  <c r="G1020" i="30"/>
  <c r="G1021" i="30"/>
  <c r="G1022" i="30"/>
  <c r="G1023" i="30"/>
  <c r="G1024" i="30"/>
  <c r="G1025" i="30"/>
  <c r="G1026" i="30"/>
  <c r="G1027" i="30"/>
  <c r="G1028" i="30"/>
  <c r="G1029" i="30"/>
  <c r="G1030" i="30"/>
  <c r="G1031" i="30"/>
  <c r="G1032" i="30"/>
  <c r="G1033" i="30"/>
  <c r="G1034" i="30"/>
  <c r="G1035" i="30"/>
  <c r="G1036" i="30"/>
  <c r="G1037" i="30"/>
  <c r="G1038" i="30"/>
  <c r="G1039" i="30"/>
  <c r="G1040" i="30"/>
  <c r="G1041" i="30"/>
  <c r="G1042" i="30"/>
  <c r="G1043" i="30"/>
  <c r="G1044" i="30"/>
  <c r="G1045" i="30"/>
  <c r="G1046" i="30"/>
  <c r="G1047" i="30"/>
  <c r="G1048" i="30"/>
  <c r="G1049" i="30"/>
  <c r="G1050" i="30"/>
  <c r="G1051" i="30"/>
  <c r="G1052" i="30"/>
  <c r="G1053" i="30"/>
  <c r="G1054" i="30"/>
  <c r="G1055" i="30"/>
  <c r="G1056" i="30"/>
  <c r="G1057" i="30"/>
  <c r="G1058" i="30"/>
  <c r="G1059" i="30"/>
  <c r="G1060" i="30"/>
  <c r="G1061" i="30"/>
  <c r="G1062" i="30"/>
  <c r="G1063" i="30"/>
  <c r="G1064" i="30"/>
  <c r="G1065" i="30"/>
  <c r="G1066" i="30"/>
  <c r="G1067" i="30"/>
  <c r="G1068" i="30"/>
  <c r="G1069" i="30"/>
  <c r="G1070" i="30"/>
  <c r="G1071" i="30"/>
  <c r="G1072" i="30"/>
  <c r="G1073" i="30"/>
  <c r="G1074" i="30"/>
  <c r="G1075" i="30"/>
  <c r="G1076" i="30"/>
  <c r="G1077" i="30"/>
  <c r="G1078" i="30"/>
  <c r="G1079" i="30"/>
  <c r="G1080" i="30"/>
  <c r="G1081" i="30"/>
  <c r="G1082" i="30"/>
  <c r="G1083" i="30"/>
  <c r="G1084" i="30"/>
  <c r="G1085" i="30"/>
  <c r="G1086" i="30"/>
  <c r="G1087" i="30"/>
  <c r="G1088" i="30"/>
  <c r="G1089" i="30"/>
  <c r="G1090" i="30"/>
  <c r="G1091" i="30"/>
  <c r="G1092" i="30"/>
  <c r="G1093" i="30"/>
  <c r="G1094" i="30"/>
  <c r="G1095" i="30"/>
  <c r="G1096" i="30"/>
  <c r="G1097" i="30"/>
  <c r="G1098" i="30"/>
  <c r="G1099" i="30"/>
  <c r="G1100" i="30"/>
  <c r="G1101" i="30"/>
  <c r="G1102" i="30"/>
  <c r="G1103" i="30"/>
  <c r="G1104" i="30"/>
  <c r="G1105" i="30"/>
  <c r="G1106" i="30"/>
  <c r="G1107" i="30"/>
  <c r="G1108" i="30"/>
  <c r="G1109" i="30"/>
  <c r="G1110" i="30"/>
  <c r="G1111" i="30"/>
  <c r="G1112" i="30"/>
  <c r="G1113" i="30"/>
  <c r="G1114" i="30"/>
  <c r="G1115" i="30"/>
  <c r="G1116" i="30"/>
  <c r="G1117" i="30"/>
  <c r="G1118" i="30"/>
  <c r="G1119" i="30"/>
  <c r="G1120" i="30"/>
  <c r="G1121" i="30"/>
  <c r="G1122" i="30"/>
  <c r="G1123" i="30"/>
  <c r="G1124" i="30"/>
  <c r="G1125" i="30"/>
  <c r="G1126" i="30"/>
  <c r="G1127" i="30"/>
  <c r="G1128" i="30"/>
  <c r="G1129" i="30"/>
  <c r="G1130" i="30"/>
  <c r="G1131" i="30"/>
  <c r="G1132" i="30"/>
  <c r="G1133" i="30"/>
  <c r="G1134" i="30"/>
  <c r="G1135" i="30"/>
  <c r="G1136" i="30"/>
  <c r="G1137" i="30"/>
  <c r="G1138" i="30"/>
  <c r="G1139" i="30"/>
  <c r="G1140" i="30"/>
  <c r="G1141" i="30"/>
  <c r="G1142" i="30"/>
  <c r="G1143" i="30"/>
  <c r="G1144" i="30"/>
  <c r="G1145" i="30"/>
  <c r="G1146" i="30"/>
  <c r="G1147" i="30"/>
  <c r="G1148" i="30"/>
  <c r="G1149" i="30"/>
  <c r="G1150" i="30"/>
  <c r="G1151" i="30"/>
  <c r="G1152" i="30"/>
  <c r="G1153" i="30"/>
  <c r="G1154" i="30"/>
  <c r="G1155" i="30"/>
  <c r="G1156" i="30"/>
  <c r="G1157" i="30"/>
  <c r="G1158" i="30"/>
  <c r="G1159" i="30"/>
  <c r="G1160" i="30"/>
  <c r="G1161" i="30"/>
  <c r="G1162" i="30"/>
  <c r="G1163" i="30"/>
  <c r="G1164" i="30"/>
  <c r="G1165" i="30"/>
  <c r="G1166" i="30"/>
  <c r="G1167" i="30"/>
  <c r="G1168" i="30"/>
  <c r="G1169" i="30"/>
  <c r="G1170" i="30"/>
  <c r="G1171" i="30"/>
  <c r="G1172" i="30"/>
  <c r="G1173" i="30"/>
  <c r="G1174" i="30"/>
  <c r="G1175" i="30"/>
  <c r="G1176" i="30"/>
  <c r="G1177" i="30"/>
  <c r="G1178" i="30"/>
  <c r="G1179" i="30"/>
  <c r="G1180" i="30"/>
  <c r="G1181" i="30"/>
  <c r="G1182" i="30"/>
  <c r="G1183" i="30"/>
  <c r="G1184" i="30"/>
  <c r="G1185" i="30"/>
  <c r="G1186" i="30"/>
  <c r="G1187" i="30"/>
  <c r="G1188" i="30"/>
  <c r="G1189" i="30"/>
  <c r="G1190" i="30"/>
  <c r="G1191" i="30"/>
  <c r="G1192" i="30"/>
  <c r="G1193" i="30"/>
  <c r="G1194" i="30"/>
  <c r="G1195" i="30"/>
  <c r="G1196" i="30"/>
  <c r="G1197" i="30"/>
  <c r="G1198" i="30"/>
  <c r="G1199" i="30"/>
  <c r="G1200" i="30"/>
  <c r="G1201" i="30"/>
  <c r="G1202" i="30"/>
  <c r="G1203" i="30"/>
  <c r="G1204" i="30"/>
  <c r="G1205" i="30"/>
  <c r="G1206" i="30"/>
  <c r="G1207" i="30"/>
  <c r="G1208" i="30"/>
  <c r="G1209" i="30"/>
  <c r="G1210" i="30"/>
  <c r="G1211" i="30"/>
  <c r="G1212" i="30"/>
  <c r="G1213" i="30"/>
  <c r="G1214" i="30"/>
  <c r="G1215" i="30"/>
  <c r="G1216" i="30"/>
  <c r="G1217" i="30"/>
  <c r="G1218" i="30"/>
  <c r="G1219" i="30"/>
  <c r="G1220" i="30"/>
  <c r="G1221" i="30"/>
  <c r="G1222" i="30"/>
  <c r="G1223" i="30"/>
  <c r="G1224" i="30"/>
  <c r="G1225" i="30"/>
  <c r="G1226" i="30"/>
  <c r="G1227" i="30"/>
  <c r="G1228" i="30"/>
  <c r="G1229" i="30"/>
  <c r="G1230" i="30"/>
  <c r="G1231" i="30"/>
  <c r="G1232" i="30"/>
  <c r="G1233" i="30"/>
  <c r="G1234" i="30"/>
  <c r="G1235" i="30"/>
  <c r="G1236" i="30"/>
  <c r="G1237" i="30"/>
  <c r="G1238" i="30"/>
  <c r="G1239" i="30"/>
  <c r="G1240" i="30"/>
  <c r="G1241" i="30"/>
  <c r="G1242" i="30"/>
  <c r="G1243" i="30"/>
  <c r="G1244" i="30"/>
  <c r="G1245" i="30"/>
  <c r="G1246" i="30"/>
  <c r="G1247" i="30"/>
  <c r="G1248" i="30"/>
  <c r="G1249" i="30"/>
  <c r="G1250" i="30"/>
  <c r="G1251" i="30"/>
  <c r="G1252" i="30"/>
  <c r="G1253" i="30"/>
  <c r="G1254" i="30"/>
  <c r="G1255" i="30"/>
  <c r="G1256" i="30"/>
  <c r="G1257" i="30"/>
  <c r="G1258" i="30"/>
  <c r="G1259" i="30"/>
  <c r="G1260" i="30"/>
  <c r="G1261" i="30"/>
  <c r="G1262" i="30"/>
  <c r="G1263" i="30"/>
  <c r="G1264" i="30"/>
  <c r="G1265" i="30"/>
  <c r="G1266" i="30"/>
  <c r="G1267" i="30"/>
  <c r="G1268" i="30"/>
  <c r="G1269" i="30"/>
  <c r="G1270" i="30"/>
  <c r="G1271" i="30"/>
  <c r="G1272" i="30"/>
  <c r="G1273" i="30"/>
  <c r="G1274" i="30"/>
  <c r="G1275" i="30"/>
  <c r="G1276" i="30"/>
  <c r="G1277" i="30"/>
  <c r="G1278" i="30"/>
  <c r="G1279" i="30"/>
  <c r="G1280" i="30"/>
  <c r="G1281" i="30"/>
  <c r="G1282" i="30"/>
  <c r="G1283" i="30"/>
  <c r="G1284" i="30"/>
  <c r="G1285" i="30"/>
  <c r="G1286" i="30"/>
  <c r="G1287" i="30"/>
  <c r="G1288" i="30"/>
  <c r="G1289" i="30"/>
  <c r="G1290" i="30"/>
  <c r="G1291" i="30"/>
  <c r="G1292" i="30"/>
  <c r="G1293" i="30"/>
  <c r="G1294" i="30"/>
  <c r="G1295" i="30"/>
  <c r="G1296" i="30"/>
  <c r="G1297" i="30"/>
  <c r="G1298" i="30"/>
  <c r="G1299" i="30"/>
  <c r="G1300" i="30"/>
  <c r="G1301" i="30"/>
  <c r="G1302" i="30"/>
  <c r="G1303" i="30"/>
  <c r="G1304" i="30"/>
  <c r="G1305" i="30"/>
  <c r="G1306" i="30"/>
  <c r="G1307" i="30"/>
  <c r="G1308" i="30"/>
  <c r="G1309" i="30"/>
  <c r="G1310" i="30"/>
  <c r="G1311" i="30"/>
  <c r="G1312" i="30"/>
  <c r="G1313" i="30"/>
  <c r="G1314" i="30"/>
  <c r="G1315" i="30"/>
  <c r="G1316" i="30"/>
  <c r="G1317" i="30"/>
  <c r="G1318" i="30"/>
  <c r="G1319" i="30"/>
  <c r="G1320" i="30"/>
  <c r="G1321" i="30"/>
  <c r="G1322" i="30"/>
  <c r="G1323" i="30"/>
  <c r="G1324" i="30"/>
  <c r="G1325" i="30"/>
  <c r="G1326" i="30"/>
  <c r="G1327" i="30"/>
  <c r="G1328" i="30"/>
  <c r="G1329" i="30"/>
  <c r="G1330" i="30"/>
  <c r="G1331" i="30"/>
  <c r="G1332" i="30"/>
  <c r="G1333" i="30"/>
  <c r="G1334" i="30"/>
  <c r="G1335" i="30"/>
  <c r="G1336" i="30"/>
  <c r="G1337" i="30"/>
  <c r="G1338" i="30"/>
  <c r="G1339" i="30"/>
  <c r="G1340" i="30"/>
  <c r="G1341" i="30"/>
  <c r="G1342" i="30"/>
  <c r="G1343" i="30"/>
  <c r="G1344" i="30"/>
  <c r="G1345" i="30"/>
  <c r="G1346" i="30"/>
  <c r="G1347" i="30"/>
  <c r="G1348" i="30"/>
  <c r="G1349" i="30"/>
  <c r="G1350" i="30"/>
  <c r="G1351" i="30"/>
  <c r="G1352" i="30"/>
  <c r="G1353" i="30"/>
  <c r="G1354" i="30"/>
  <c r="G1355" i="30"/>
  <c r="G1356" i="30"/>
  <c r="G1357" i="30"/>
  <c r="G1358" i="30"/>
  <c r="G1359" i="30"/>
  <c r="G1360" i="30"/>
  <c r="G1361" i="30"/>
  <c r="G1362" i="30"/>
  <c r="G1363" i="30"/>
  <c r="G1364" i="30"/>
  <c r="G1365" i="30"/>
  <c r="G1366" i="30"/>
  <c r="G1367" i="30"/>
  <c r="G1368" i="30"/>
  <c r="G1369" i="30"/>
  <c r="G1370" i="30"/>
  <c r="G1371" i="30"/>
  <c r="G1372" i="30"/>
  <c r="G1373" i="30"/>
  <c r="G1374" i="30"/>
  <c r="G1375" i="30"/>
  <c r="G1376" i="30"/>
  <c r="G1377" i="30"/>
  <c r="G1378" i="30"/>
  <c r="G1379" i="30"/>
  <c r="G1380" i="30"/>
  <c r="G1381" i="30"/>
  <c r="G1382" i="30"/>
  <c r="G1383" i="30"/>
  <c r="G1384" i="30"/>
  <c r="G1385" i="30"/>
  <c r="G1386" i="30"/>
  <c r="G1387" i="30"/>
  <c r="G1388" i="30"/>
  <c r="G1389" i="30"/>
  <c r="G1390" i="30"/>
  <c r="G1391" i="30"/>
  <c r="G1392" i="30"/>
  <c r="G1393" i="30"/>
  <c r="G1394" i="30"/>
  <c r="G1395" i="30"/>
  <c r="G1396" i="30"/>
  <c r="G1397" i="30"/>
  <c r="G1398" i="30"/>
  <c r="G1399" i="30"/>
  <c r="G1400" i="30"/>
  <c r="G1401" i="30"/>
  <c r="G1402" i="30"/>
  <c r="G1403" i="30"/>
  <c r="G1404" i="30"/>
  <c r="G1405" i="30"/>
  <c r="G1406" i="30"/>
  <c r="G1407" i="30"/>
  <c r="G1408" i="30"/>
  <c r="G1409" i="30"/>
  <c r="G1410" i="30"/>
  <c r="G1411" i="30"/>
  <c r="G1412" i="30"/>
  <c r="G1413" i="30"/>
  <c r="G1414" i="30"/>
  <c r="G1415" i="30"/>
  <c r="G1416" i="30"/>
  <c r="G1417" i="30"/>
  <c r="G1418" i="30"/>
  <c r="G1419" i="30"/>
  <c r="G1420" i="30"/>
  <c r="G1421" i="30"/>
  <c r="G1422" i="30"/>
  <c r="G1423" i="30"/>
  <c r="G1424" i="30"/>
  <c r="G1425" i="30"/>
  <c r="G1426" i="30"/>
  <c r="G1427" i="30"/>
  <c r="G1428" i="30"/>
  <c r="G1429" i="30"/>
  <c r="G1430" i="30"/>
  <c r="G1431" i="30"/>
  <c r="G1432" i="30"/>
  <c r="G1433" i="30"/>
  <c r="G1434" i="30"/>
  <c r="G1435" i="30"/>
  <c r="G1436" i="30"/>
  <c r="G1437" i="30"/>
  <c r="G1438" i="30"/>
  <c r="G1439" i="30"/>
  <c r="G1440" i="30"/>
  <c r="G1441" i="30"/>
  <c r="G1442" i="30"/>
  <c r="G1443" i="30"/>
  <c r="G1444" i="30"/>
  <c r="G1445" i="30"/>
  <c r="G1446" i="30"/>
  <c r="G1447" i="30"/>
  <c r="G1448" i="30"/>
  <c r="G1449" i="30"/>
  <c r="G1450" i="30"/>
  <c r="G1451" i="30"/>
  <c r="G1452" i="30"/>
  <c r="G1453" i="30"/>
  <c r="G1454" i="30"/>
  <c r="G1455" i="30"/>
  <c r="G1456" i="30"/>
  <c r="G1457" i="30"/>
  <c r="G1458" i="30"/>
  <c r="G1459" i="30"/>
  <c r="G1460" i="30"/>
  <c r="G1461" i="30"/>
  <c r="G1462" i="30"/>
  <c r="G1463" i="30"/>
  <c r="G1464" i="30"/>
  <c r="G1465" i="30"/>
  <c r="G1466" i="30"/>
  <c r="G1467" i="30"/>
  <c r="G1468" i="30"/>
  <c r="G1469" i="30"/>
  <c r="G1470" i="30"/>
  <c r="G1471" i="30"/>
  <c r="G1472" i="30"/>
  <c r="G1473" i="30"/>
  <c r="G1474" i="30"/>
  <c r="G1475" i="30"/>
  <c r="G1476" i="30"/>
  <c r="G1477" i="30"/>
  <c r="G1478" i="30"/>
  <c r="G1479" i="30"/>
  <c r="G1480" i="30"/>
  <c r="G1481" i="30"/>
  <c r="G1482" i="30"/>
  <c r="G1483" i="30"/>
  <c r="G1484" i="30"/>
  <c r="G1485" i="30"/>
  <c r="G1486" i="30"/>
  <c r="G1487" i="30"/>
  <c r="G1488" i="30"/>
  <c r="G1489" i="30"/>
  <c r="G1490" i="30"/>
  <c r="G1491" i="30"/>
  <c r="G1492" i="30"/>
  <c r="G1493" i="30"/>
  <c r="G1494" i="30"/>
  <c r="G1495" i="30"/>
  <c r="G1496" i="30"/>
  <c r="G1497" i="30"/>
  <c r="G1498" i="30"/>
  <c r="G1499" i="30"/>
  <c r="G1500" i="30"/>
  <c r="G1501" i="30"/>
  <c r="G1502" i="30"/>
  <c r="G1503" i="30"/>
  <c r="G1504" i="30"/>
  <c r="G1505" i="30"/>
  <c r="G1506" i="30"/>
  <c r="G1507" i="30"/>
  <c r="G1508" i="30"/>
  <c r="G1509" i="30"/>
  <c r="G1510" i="30"/>
  <c r="G1511" i="30"/>
  <c r="G1512" i="30"/>
  <c r="G1513" i="30"/>
  <c r="G1514" i="30"/>
  <c r="G1515" i="30"/>
  <c r="G1516" i="30"/>
  <c r="G1517" i="30"/>
  <c r="G1518" i="30"/>
  <c r="G1519" i="30"/>
  <c r="G1520" i="30"/>
  <c r="G1521" i="30"/>
  <c r="G1522" i="30"/>
  <c r="G1523" i="30"/>
  <c r="G1524" i="30"/>
  <c r="G1525" i="30"/>
  <c r="G1526" i="30"/>
  <c r="G1527" i="30"/>
  <c r="G1528" i="30"/>
  <c r="G1529" i="30"/>
  <c r="G1530" i="30"/>
  <c r="G1531" i="30"/>
  <c r="G1532" i="30"/>
  <c r="G1533" i="30"/>
  <c r="G1534" i="30"/>
  <c r="G1535" i="30"/>
  <c r="G1536" i="30"/>
  <c r="G1537" i="30"/>
  <c r="G1538" i="30"/>
  <c r="G1539" i="30"/>
  <c r="G1540" i="30"/>
  <c r="G1541" i="30"/>
  <c r="G1542" i="30"/>
  <c r="G1543" i="30"/>
  <c r="G1544" i="30"/>
  <c r="G1545" i="30"/>
  <c r="G1546" i="30"/>
  <c r="G1547" i="30"/>
  <c r="G1548" i="30"/>
  <c r="G1549" i="30"/>
  <c r="G1550" i="30"/>
  <c r="G1551" i="30"/>
  <c r="G1552" i="30"/>
  <c r="G1553" i="30"/>
  <c r="G1554" i="30"/>
  <c r="G1555" i="30"/>
  <c r="G1556" i="30"/>
  <c r="G1557" i="30"/>
  <c r="G1558" i="30"/>
  <c r="G1559" i="30"/>
  <c r="G1560" i="30"/>
  <c r="G1561" i="30"/>
  <c r="G1562" i="30"/>
  <c r="G1563" i="30"/>
  <c r="G1564" i="30"/>
  <c r="G1565" i="30"/>
  <c r="G1566" i="30"/>
  <c r="G1567" i="30"/>
  <c r="G1568" i="30"/>
  <c r="G1569" i="30"/>
  <c r="G1570" i="30"/>
  <c r="G1571" i="30"/>
  <c r="G1572" i="30"/>
  <c r="G1573" i="30"/>
  <c r="G1574" i="30"/>
  <c r="G1575" i="30"/>
  <c r="G1576" i="30"/>
  <c r="G1577" i="30"/>
  <c r="G1578" i="30"/>
  <c r="G1579" i="30"/>
  <c r="G1580" i="30"/>
  <c r="G1581" i="30"/>
  <c r="G1582" i="30"/>
  <c r="G1583" i="30"/>
  <c r="G1584" i="30"/>
  <c r="G1585" i="30"/>
  <c r="G1586" i="30"/>
  <c r="G1587" i="30"/>
  <c r="G1588" i="30"/>
  <c r="G1589" i="30"/>
  <c r="G1590" i="30"/>
  <c r="G1591" i="30"/>
  <c r="G1592" i="30"/>
  <c r="G1593" i="30"/>
  <c r="G1594" i="30"/>
  <c r="G1595" i="30"/>
  <c r="G1596" i="30"/>
  <c r="G1597" i="30"/>
  <c r="G1598" i="30"/>
  <c r="G1599" i="30"/>
  <c r="G1600" i="30"/>
  <c r="G1601" i="30"/>
  <c r="G1602" i="30"/>
  <c r="G1603" i="30"/>
  <c r="G1604" i="30"/>
  <c r="G1605" i="30"/>
  <c r="G1606" i="30"/>
  <c r="G1607" i="30"/>
  <c r="G1608" i="30"/>
  <c r="G1609" i="30"/>
  <c r="G1610" i="30"/>
  <c r="G1611" i="30"/>
  <c r="G1612" i="30"/>
  <c r="G1613" i="30"/>
  <c r="G1614" i="30"/>
  <c r="G1615" i="30"/>
  <c r="G1616" i="30"/>
  <c r="G1617" i="30"/>
  <c r="G1618" i="30"/>
  <c r="G1619" i="30"/>
  <c r="G1620" i="30"/>
  <c r="G1621" i="30"/>
  <c r="G1622" i="30"/>
  <c r="G1623" i="30"/>
  <c r="G1624" i="30"/>
  <c r="G1625" i="30"/>
  <c r="G1626" i="30"/>
  <c r="G1627" i="30"/>
  <c r="G1628" i="30"/>
  <c r="G1629" i="30"/>
  <c r="G1630" i="30"/>
  <c r="G1631" i="30"/>
  <c r="G1632" i="30"/>
  <c r="G1633" i="30"/>
  <c r="G1634" i="30"/>
  <c r="G1635" i="30"/>
  <c r="G1636" i="30"/>
  <c r="G1637" i="30"/>
  <c r="G1638" i="30"/>
  <c r="G1639" i="30"/>
  <c r="G1640" i="30"/>
  <c r="G1641" i="30"/>
  <c r="G1642" i="30"/>
  <c r="G1643" i="30"/>
  <c r="G1644" i="30"/>
  <c r="G1645" i="30"/>
  <c r="G1646" i="30"/>
  <c r="G1647" i="30"/>
  <c r="G1648" i="30"/>
  <c r="G1649" i="30"/>
  <c r="G1650" i="30"/>
  <c r="G1651" i="30"/>
  <c r="G1652" i="30"/>
  <c r="G1653" i="30"/>
  <c r="G1654" i="30"/>
  <c r="G1655" i="30"/>
  <c r="G1656" i="30"/>
  <c r="G1657" i="30"/>
  <c r="G1658" i="30"/>
  <c r="G1659" i="30"/>
  <c r="G1660" i="30"/>
  <c r="G1661" i="30"/>
  <c r="G1662" i="30"/>
  <c r="G1663" i="30"/>
  <c r="G1664" i="30"/>
  <c r="G1665" i="30"/>
  <c r="G1666" i="30"/>
  <c r="G1667" i="30"/>
  <c r="G1668" i="30"/>
  <c r="G1669" i="30"/>
  <c r="G1670" i="30"/>
  <c r="G1671" i="30"/>
  <c r="G1672" i="30"/>
  <c r="G1673" i="30"/>
  <c r="G1674" i="30"/>
  <c r="G1675" i="30"/>
  <c r="G1676" i="30"/>
  <c r="G1677" i="30"/>
  <c r="G1678" i="30"/>
  <c r="G1679" i="30"/>
  <c r="G1680" i="30"/>
  <c r="G1681" i="30"/>
  <c r="G1682" i="30"/>
  <c r="G1683" i="30"/>
  <c r="G1684" i="30"/>
  <c r="G1685" i="30"/>
  <c r="G1686" i="30"/>
  <c r="G1687" i="30"/>
  <c r="G1688" i="30"/>
  <c r="G1689" i="30"/>
  <c r="G1690" i="30"/>
  <c r="G1691" i="30"/>
  <c r="G1692" i="30"/>
  <c r="G1693" i="30"/>
  <c r="G1694" i="30"/>
  <c r="G1695" i="30"/>
  <c r="G1696" i="30"/>
  <c r="G1697" i="30"/>
  <c r="G1698" i="30"/>
  <c r="G1699" i="30"/>
  <c r="G1700" i="30"/>
  <c r="G1701" i="30"/>
  <c r="G1702" i="30"/>
  <c r="G1703" i="30"/>
  <c r="G1704" i="30"/>
  <c r="G1705" i="30"/>
  <c r="G1706" i="30"/>
  <c r="G1707" i="30"/>
  <c r="G1708" i="30"/>
  <c r="G1709" i="30"/>
  <c r="G1710" i="30"/>
  <c r="G1711" i="30"/>
  <c r="G1712" i="30"/>
  <c r="G1713" i="30"/>
  <c r="G1714" i="30"/>
  <c r="G1715" i="30"/>
  <c r="G1716" i="30"/>
  <c r="G1717" i="30"/>
  <c r="G1718" i="30"/>
  <c r="G1719" i="30"/>
  <c r="G1720" i="30"/>
  <c r="G1721" i="30"/>
  <c r="G1722" i="30"/>
  <c r="G1723" i="30"/>
  <c r="G1724" i="30"/>
  <c r="G1725" i="30"/>
  <c r="G1726" i="30"/>
  <c r="G1727" i="30"/>
  <c r="G1728" i="30"/>
  <c r="G1729" i="30"/>
  <c r="G1730" i="30"/>
  <c r="G1731" i="30"/>
  <c r="G1732" i="30"/>
  <c r="G1733" i="30"/>
  <c r="G1734" i="30"/>
  <c r="G1735" i="30"/>
  <c r="G1736" i="30"/>
  <c r="G1737" i="30"/>
  <c r="G1738" i="30"/>
  <c r="G1739" i="30"/>
  <c r="G1740" i="30"/>
  <c r="G1741" i="30"/>
  <c r="G1742" i="30"/>
  <c r="G1743" i="30"/>
  <c r="G1744" i="30"/>
  <c r="G1745" i="30"/>
  <c r="G1746" i="30"/>
  <c r="G1747" i="30"/>
  <c r="G1748" i="30"/>
  <c r="G1749" i="30"/>
  <c r="G1750" i="30"/>
  <c r="G1751" i="30"/>
  <c r="G1752" i="30"/>
  <c r="G1753" i="30"/>
  <c r="G1754" i="30"/>
  <c r="G1755" i="30"/>
  <c r="G1756" i="30"/>
  <c r="G1757" i="30"/>
  <c r="G1758" i="30"/>
  <c r="G1759" i="30"/>
  <c r="G1760" i="30"/>
  <c r="G1761" i="30"/>
  <c r="G1762" i="30"/>
  <c r="G1763" i="30"/>
  <c r="G1764" i="30"/>
  <c r="G1765" i="30"/>
  <c r="G1766" i="30"/>
  <c r="G1767" i="30"/>
  <c r="G1768" i="30"/>
  <c r="G1769" i="30"/>
  <c r="G1770" i="30"/>
  <c r="G1771" i="30"/>
  <c r="G1772" i="30"/>
  <c r="G1773" i="30"/>
  <c r="G1774" i="30"/>
  <c r="G1775" i="30"/>
  <c r="G1776" i="30"/>
  <c r="G1777" i="30"/>
  <c r="G1778" i="30"/>
  <c r="G1779" i="30"/>
  <c r="G1780" i="30"/>
  <c r="G1781" i="30"/>
  <c r="G1782" i="30"/>
  <c r="G1783" i="30"/>
  <c r="G1784" i="30"/>
  <c r="G1785" i="30"/>
  <c r="G1786" i="30"/>
  <c r="G1787" i="30"/>
  <c r="G1788" i="30"/>
  <c r="G1789" i="30"/>
  <c r="G1790" i="30"/>
  <c r="G1791" i="30"/>
  <c r="G1792" i="30"/>
  <c r="G1793" i="30"/>
  <c r="G1794" i="30"/>
  <c r="G1795" i="30"/>
  <c r="G1796" i="30"/>
  <c r="G1797" i="30"/>
  <c r="G1798" i="30"/>
  <c r="G1799" i="30"/>
  <c r="G1800" i="30"/>
  <c r="G1801" i="30"/>
  <c r="G1802" i="30"/>
  <c r="G1803" i="30"/>
  <c r="G1804" i="30"/>
  <c r="G1805" i="30"/>
  <c r="G1806" i="30"/>
  <c r="G1807" i="30"/>
  <c r="G1808" i="30"/>
  <c r="G1809" i="30"/>
  <c r="G1810" i="30"/>
  <c r="G1811" i="30"/>
  <c r="G1812" i="30"/>
  <c r="G1813" i="30"/>
  <c r="G1814" i="30"/>
  <c r="G1815" i="30"/>
  <c r="G1816" i="30"/>
  <c r="G1817" i="30"/>
  <c r="G1818" i="30"/>
  <c r="G1819" i="30"/>
  <c r="G1820" i="30"/>
  <c r="G1821" i="30"/>
  <c r="G1822" i="30"/>
  <c r="G1823" i="30"/>
  <c r="G1824" i="30"/>
  <c r="G1825" i="30"/>
  <c r="G1826" i="30"/>
  <c r="G1827" i="30"/>
  <c r="G1828" i="30"/>
  <c r="G1829" i="30"/>
  <c r="G1830" i="30"/>
  <c r="G1831" i="30"/>
  <c r="G1832" i="30"/>
  <c r="G1833" i="30"/>
  <c r="G1834" i="30"/>
  <c r="G1835" i="30"/>
  <c r="G1836" i="30"/>
  <c r="G1837" i="30"/>
  <c r="G1838" i="30"/>
  <c r="G1839" i="30"/>
  <c r="G1840" i="30"/>
  <c r="G1841" i="30"/>
  <c r="G1842" i="30"/>
  <c r="G1843" i="30"/>
  <c r="G1844" i="30"/>
  <c r="G1845" i="30"/>
  <c r="G1846" i="30"/>
  <c r="G1847" i="30"/>
  <c r="G1848" i="30"/>
  <c r="G1849" i="30"/>
  <c r="G1850" i="30"/>
  <c r="G1851" i="30"/>
  <c r="G1852" i="30"/>
  <c r="G1853" i="30"/>
  <c r="G1854" i="30"/>
  <c r="G1855" i="30"/>
  <c r="G1856" i="30"/>
  <c r="G1857" i="30"/>
  <c r="G1858" i="30"/>
  <c r="G1859" i="30"/>
  <c r="G1860" i="30"/>
  <c r="G1861" i="30"/>
  <c r="G1862" i="30"/>
  <c r="G1863" i="30"/>
  <c r="G1864" i="30"/>
  <c r="G1865" i="30"/>
  <c r="G1866" i="30"/>
  <c r="G1867" i="30"/>
  <c r="G1868" i="30"/>
  <c r="G1869" i="30"/>
  <c r="G1870" i="30"/>
  <c r="G1871" i="30"/>
  <c r="G1872" i="30"/>
  <c r="G1873" i="30"/>
  <c r="G1874" i="30"/>
  <c r="G1875" i="30"/>
  <c r="G1876" i="30"/>
  <c r="G1877" i="30"/>
  <c r="G1878" i="30"/>
  <c r="G1879" i="30"/>
  <c r="G1880" i="30"/>
  <c r="G1881" i="30"/>
  <c r="G1882" i="30"/>
  <c r="G1883" i="30"/>
  <c r="G1884" i="30"/>
  <c r="G1885" i="30"/>
  <c r="G1886" i="30"/>
  <c r="G1887" i="30"/>
  <c r="G1888" i="30"/>
  <c r="G1889" i="30"/>
  <c r="G1890" i="30"/>
  <c r="G1891" i="30"/>
  <c r="G1892" i="30"/>
  <c r="G1893" i="30"/>
  <c r="G1894" i="30"/>
  <c r="G1895" i="30"/>
  <c r="G1896" i="30"/>
  <c r="G1897" i="30"/>
  <c r="G1898" i="30"/>
  <c r="G1899" i="30"/>
  <c r="G1900" i="30"/>
  <c r="G1901" i="30"/>
  <c r="G1902" i="30"/>
  <c r="G1903" i="30"/>
  <c r="G1904" i="30"/>
  <c r="G1905" i="30"/>
  <c r="G1906" i="30"/>
  <c r="G1907" i="30"/>
  <c r="G1908" i="30"/>
  <c r="G1909" i="30"/>
  <c r="G1910" i="30"/>
  <c r="G1911" i="30"/>
  <c r="G1912" i="30"/>
  <c r="G1913" i="30"/>
  <c r="G1914" i="30"/>
  <c r="G1915" i="30"/>
  <c r="G1916" i="30"/>
  <c r="G1917" i="30"/>
  <c r="G1918" i="30"/>
  <c r="G1919" i="30"/>
  <c r="G1920" i="30"/>
  <c r="G1921" i="30"/>
  <c r="G1922" i="30"/>
  <c r="G1923" i="30"/>
  <c r="G1924" i="30"/>
  <c r="G1925" i="30"/>
  <c r="G1926" i="30"/>
  <c r="G1927" i="30"/>
  <c r="G1928" i="30"/>
  <c r="G1929" i="30"/>
  <c r="G1930" i="30"/>
  <c r="G1931" i="30"/>
  <c r="G1932" i="30"/>
  <c r="G1933" i="30"/>
  <c r="G1934" i="30"/>
  <c r="G1935" i="30"/>
  <c r="G1936" i="30"/>
  <c r="G1937" i="30"/>
  <c r="G1938" i="30"/>
  <c r="G1939" i="30"/>
  <c r="G1940" i="30"/>
  <c r="G1941" i="30"/>
  <c r="G1942" i="30"/>
  <c r="G1943" i="30"/>
  <c r="G1944" i="30"/>
  <c r="G1945" i="30"/>
  <c r="G1946" i="30"/>
  <c r="G1947" i="30"/>
  <c r="G1948" i="30"/>
  <c r="G1949" i="30"/>
  <c r="G1950" i="30"/>
  <c r="G1951" i="30"/>
  <c r="G1952" i="30"/>
  <c r="G1953" i="30"/>
  <c r="G1954" i="30"/>
  <c r="G1955" i="30"/>
  <c r="G1956" i="30"/>
  <c r="G1957" i="30"/>
  <c r="G1958" i="30"/>
  <c r="G1959" i="30"/>
  <c r="G1960" i="30"/>
  <c r="G1961" i="30"/>
  <c r="G1962" i="30"/>
  <c r="G1963" i="30"/>
  <c r="G1964" i="30"/>
  <c r="G1965" i="30"/>
  <c r="G1966" i="30"/>
  <c r="G1967" i="30"/>
  <c r="G1968" i="30"/>
  <c r="G1969" i="30"/>
  <c r="G1970" i="30"/>
  <c r="G1971" i="30"/>
  <c r="G1972" i="30"/>
  <c r="G1973" i="30"/>
  <c r="G1974" i="30"/>
  <c r="G1975" i="30"/>
  <c r="G1976" i="30"/>
  <c r="G1977" i="30"/>
  <c r="G1978" i="30"/>
  <c r="G1979" i="30"/>
  <c r="G1980" i="30"/>
  <c r="G1981" i="30"/>
  <c r="G1982" i="30"/>
  <c r="G1983" i="30"/>
  <c r="G1984" i="30"/>
  <c r="G1985" i="30"/>
  <c r="G1986" i="30"/>
  <c r="G1987" i="30"/>
  <c r="G1988" i="30"/>
  <c r="G1989" i="30"/>
  <c r="G1990" i="30"/>
  <c r="G1991" i="30"/>
  <c r="G1992" i="30"/>
  <c r="G1993" i="30"/>
  <c r="G1994" i="30"/>
  <c r="G1995" i="30"/>
  <c r="G1996" i="30"/>
  <c r="G1997" i="30"/>
  <c r="G1998" i="30"/>
  <c r="G1999" i="30"/>
  <c r="G2000" i="30"/>
  <c r="G2001" i="30"/>
  <c r="G2002" i="30"/>
  <c r="G2003" i="30"/>
  <c r="G2004" i="30"/>
  <c r="G2005" i="30"/>
  <c r="G2006" i="30"/>
  <c r="G2007" i="30"/>
  <c r="G2008" i="30"/>
  <c r="G2009" i="30"/>
  <c r="G2010" i="30"/>
  <c r="G2011" i="30"/>
  <c r="G2012" i="30"/>
  <c r="G2013" i="30"/>
  <c r="G2014" i="30"/>
  <c r="G2015" i="30"/>
  <c r="G2016" i="30"/>
  <c r="G2017" i="30"/>
  <c r="G2018" i="30"/>
  <c r="G2019" i="30"/>
  <c r="G2020" i="30"/>
  <c r="G2021" i="30"/>
  <c r="G2022" i="30"/>
  <c r="G2023" i="30"/>
  <c r="G2024" i="30"/>
  <c r="G2025" i="30"/>
  <c r="G2026" i="30"/>
  <c r="G2027" i="30"/>
  <c r="G2028" i="30"/>
  <c r="G2029" i="30"/>
  <c r="G2030" i="30"/>
  <c r="G2031" i="30"/>
  <c r="G2032" i="30"/>
  <c r="G2033" i="30"/>
  <c r="G2034" i="30"/>
  <c r="G2035" i="30"/>
  <c r="G2036" i="30"/>
  <c r="G2037" i="30"/>
  <c r="G2038" i="30"/>
  <c r="G2039" i="30"/>
  <c r="G2040" i="30"/>
  <c r="G2041" i="30"/>
  <c r="G2042" i="30"/>
  <c r="G2043" i="30"/>
  <c r="G2044" i="30"/>
  <c r="G2045" i="30"/>
  <c r="G2046" i="30"/>
  <c r="G2047" i="30"/>
  <c r="G2048" i="30"/>
  <c r="G2049" i="30"/>
  <c r="G2050" i="30"/>
  <c r="G2051" i="30"/>
  <c r="G2052" i="30"/>
  <c r="G2053" i="30"/>
  <c r="G2054" i="30"/>
  <c r="G2055" i="30"/>
  <c r="G2056" i="30"/>
  <c r="G2057" i="30"/>
  <c r="G2058" i="30"/>
  <c r="G2059" i="30"/>
  <c r="G2060" i="30"/>
  <c r="G2061" i="30"/>
  <c r="G2062" i="30"/>
  <c r="G2063" i="30"/>
  <c r="G2064" i="30"/>
  <c r="G2065" i="30"/>
  <c r="G2066" i="30"/>
  <c r="G2067" i="30"/>
  <c r="G2068" i="30"/>
  <c r="G2069" i="30"/>
  <c r="G2070" i="30"/>
  <c r="G2071" i="30"/>
  <c r="G2072" i="30"/>
  <c r="G2073" i="30"/>
  <c r="G2074" i="30"/>
  <c r="G2075" i="30"/>
  <c r="G2076" i="30"/>
  <c r="G2077" i="30"/>
  <c r="G2078" i="30"/>
  <c r="G2079" i="30"/>
  <c r="G2080" i="30"/>
  <c r="G2081" i="30"/>
  <c r="G2082" i="30"/>
  <c r="G2083" i="30"/>
  <c r="G2084" i="30"/>
  <c r="G2085" i="30"/>
  <c r="G2086" i="30"/>
  <c r="G2087" i="30"/>
  <c r="G2088" i="30"/>
  <c r="G2089" i="30"/>
  <c r="G2090" i="30"/>
  <c r="G2091" i="30"/>
  <c r="G2092" i="30"/>
  <c r="G2093" i="30"/>
  <c r="G2094" i="30"/>
  <c r="G2095" i="30"/>
  <c r="G2096" i="30"/>
  <c r="G2097" i="30"/>
  <c r="G2098" i="30"/>
  <c r="G2099" i="30"/>
  <c r="G2100" i="30"/>
  <c r="G2101" i="30"/>
  <c r="G2102" i="30"/>
  <c r="G2103" i="30"/>
  <c r="G2104" i="30"/>
  <c r="G2105" i="30"/>
  <c r="G2106" i="30"/>
  <c r="G2107" i="30"/>
  <c r="G2108" i="30"/>
  <c r="G2109" i="30"/>
  <c r="G2110" i="30"/>
  <c r="G2111" i="30"/>
  <c r="G2112" i="30"/>
  <c r="G2113" i="30"/>
  <c r="G2114" i="30"/>
  <c r="G2115" i="30"/>
  <c r="G2116" i="30"/>
  <c r="G2117" i="30"/>
  <c r="G2118" i="30"/>
  <c r="G2119" i="30"/>
  <c r="G2120" i="30"/>
  <c r="G2121" i="30"/>
  <c r="G2122" i="30"/>
  <c r="G2123" i="30"/>
  <c r="G2124" i="30"/>
  <c r="G2125" i="30"/>
  <c r="G2126" i="30"/>
  <c r="G2127" i="30"/>
  <c r="G2128" i="30"/>
  <c r="G2129" i="30"/>
  <c r="G2130" i="30"/>
  <c r="G2131" i="30"/>
  <c r="G2132" i="30"/>
  <c r="G2133" i="30"/>
  <c r="G2134" i="30"/>
  <c r="G2135" i="30"/>
  <c r="G2136" i="30"/>
  <c r="G2137" i="30"/>
  <c r="G2138" i="30"/>
  <c r="G2139" i="30"/>
  <c r="G2140" i="30"/>
  <c r="G2141" i="30"/>
  <c r="G2142" i="30"/>
  <c r="G2143" i="30"/>
  <c r="G2144" i="30"/>
  <c r="G2145" i="30"/>
  <c r="G2146" i="30"/>
  <c r="G2147" i="30"/>
  <c r="G2148" i="30"/>
  <c r="G2149" i="30"/>
  <c r="G2150" i="30"/>
  <c r="G2151" i="30"/>
  <c r="G2152" i="30"/>
  <c r="G2153" i="30"/>
  <c r="G2154" i="30"/>
  <c r="G2155" i="30"/>
  <c r="G2156" i="30"/>
  <c r="G2157" i="30"/>
  <c r="G2158" i="30"/>
  <c r="G2159" i="30"/>
  <c r="G2160" i="30"/>
  <c r="G2161" i="30"/>
  <c r="G2162" i="30"/>
  <c r="G2163" i="30"/>
  <c r="G2164" i="30"/>
  <c r="G2165" i="30"/>
  <c r="G2166" i="30"/>
  <c r="G2167" i="30"/>
  <c r="G2168" i="30"/>
  <c r="G2169" i="30"/>
  <c r="G2170" i="30"/>
  <c r="G2171" i="30"/>
  <c r="G2172" i="30"/>
  <c r="G2173" i="30"/>
  <c r="G2174" i="30"/>
  <c r="G2175" i="30"/>
  <c r="G2176" i="30"/>
  <c r="G2177" i="30"/>
  <c r="G2178" i="30"/>
  <c r="G2179" i="30"/>
  <c r="G2180" i="30"/>
  <c r="G2181" i="30"/>
  <c r="G2182" i="30"/>
  <c r="G2183" i="30"/>
  <c r="G2184" i="30"/>
  <c r="G2185" i="30"/>
  <c r="G2186" i="30"/>
  <c r="G2187" i="30"/>
  <c r="G2188" i="30"/>
  <c r="G2189" i="30"/>
  <c r="G2190" i="30"/>
  <c r="G2191" i="30"/>
  <c r="G2192" i="30"/>
  <c r="G2193" i="30"/>
  <c r="G2194" i="30"/>
  <c r="G2195" i="30"/>
  <c r="G2196" i="30"/>
  <c r="G2197" i="30"/>
  <c r="G2198" i="30"/>
  <c r="G2199" i="30"/>
  <c r="G2200" i="30"/>
  <c r="G2201" i="30"/>
  <c r="G2202" i="30"/>
  <c r="G2203" i="30"/>
  <c r="G2204" i="30"/>
  <c r="G2205" i="30"/>
  <c r="G2206" i="30"/>
  <c r="G2207" i="30"/>
  <c r="G2208" i="30"/>
  <c r="G2209" i="30"/>
  <c r="G2210" i="30"/>
  <c r="G2211" i="30"/>
  <c r="G2212" i="30"/>
  <c r="G2213" i="30"/>
  <c r="G2214" i="30"/>
  <c r="G2215" i="30"/>
  <c r="G2216" i="30"/>
  <c r="G2217" i="30"/>
  <c r="G2218" i="30"/>
  <c r="G2219" i="30"/>
  <c r="G2220" i="30"/>
  <c r="G2221" i="30"/>
  <c r="G2222" i="30"/>
  <c r="G2223" i="30"/>
  <c r="G2224" i="30"/>
  <c r="G2225" i="30"/>
  <c r="G2226" i="30"/>
  <c r="G2227" i="30"/>
  <c r="G2228" i="30"/>
  <c r="G2229" i="30"/>
  <c r="G2230" i="30"/>
  <c r="G2231" i="30"/>
  <c r="G2232" i="30"/>
  <c r="G2233" i="30"/>
  <c r="G2234" i="30"/>
  <c r="G2235" i="30"/>
  <c r="G2236" i="30"/>
  <c r="G2237" i="30"/>
  <c r="G2238" i="30"/>
  <c r="G2239" i="30"/>
  <c r="G2240" i="30"/>
  <c r="G2241" i="30"/>
  <c r="G2242" i="30"/>
  <c r="G2243" i="30"/>
  <c r="G2244" i="30"/>
  <c r="G2245" i="30"/>
  <c r="G2246" i="30"/>
  <c r="G2247" i="30"/>
  <c r="G2248" i="30"/>
  <c r="G2249" i="30"/>
  <c r="G2250" i="30"/>
  <c r="G2251" i="30"/>
  <c r="G2252" i="30"/>
  <c r="G2253" i="30"/>
  <c r="G2254" i="30"/>
  <c r="G2255" i="30"/>
  <c r="G2256" i="30"/>
  <c r="G2257" i="30"/>
  <c r="G2258" i="30"/>
  <c r="G2259" i="30"/>
  <c r="G2260" i="30"/>
  <c r="G2261" i="30"/>
  <c r="G2262" i="30"/>
  <c r="G2263" i="30"/>
  <c r="G2264" i="30"/>
  <c r="G2265" i="30"/>
  <c r="G2266" i="30"/>
  <c r="G2267" i="30"/>
  <c r="G2268" i="30"/>
  <c r="G2269" i="30"/>
  <c r="G2270" i="30"/>
  <c r="G2271" i="30"/>
  <c r="G2272" i="30"/>
  <c r="G2273" i="30"/>
  <c r="G2274" i="30"/>
  <c r="G2275" i="30"/>
  <c r="G2276" i="30"/>
  <c r="G2277" i="30"/>
  <c r="G2278" i="30"/>
  <c r="G2279" i="30"/>
  <c r="G2280" i="30"/>
  <c r="G2281" i="30"/>
  <c r="G2282" i="30"/>
  <c r="G2283" i="30"/>
  <c r="G2284" i="30"/>
  <c r="G2285" i="30"/>
  <c r="G2286" i="30"/>
  <c r="G2287" i="30"/>
  <c r="G2288" i="30"/>
  <c r="G2289" i="30"/>
  <c r="G2290" i="30"/>
  <c r="G2291" i="30"/>
  <c r="G2292" i="30"/>
  <c r="G2293" i="30"/>
  <c r="G2294" i="30"/>
  <c r="G2295" i="30"/>
  <c r="G2296" i="30"/>
  <c r="G2297" i="30"/>
  <c r="G2298" i="30"/>
  <c r="G2299" i="30"/>
  <c r="G2300" i="30"/>
  <c r="G2301" i="30"/>
  <c r="G2302" i="30"/>
  <c r="G2303" i="30"/>
  <c r="G2304" i="30"/>
  <c r="G2305" i="30"/>
  <c r="G2306" i="30"/>
  <c r="G2307" i="30"/>
  <c r="G2308" i="30"/>
  <c r="G2309" i="30"/>
  <c r="G2310" i="30"/>
  <c r="G2311" i="30"/>
  <c r="G2312" i="30"/>
  <c r="G2313" i="30"/>
  <c r="G2314" i="30"/>
  <c r="G2315" i="30"/>
  <c r="G2316" i="30"/>
  <c r="G2317" i="30"/>
  <c r="G2318" i="30"/>
  <c r="G2319" i="30"/>
  <c r="G2320" i="30"/>
  <c r="G2321" i="30"/>
  <c r="G2322" i="30"/>
  <c r="G2323" i="30"/>
  <c r="G2324" i="30"/>
  <c r="G2325" i="30"/>
  <c r="G2326" i="30"/>
  <c r="G2327" i="30"/>
  <c r="G2328" i="30"/>
  <c r="G2329" i="30"/>
  <c r="G2330" i="30"/>
  <c r="G2331" i="30"/>
  <c r="G2332" i="30"/>
  <c r="G2333" i="30"/>
  <c r="G2334" i="30"/>
  <c r="G2335" i="30"/>
  <c r="G2336" i="30"/>
  <c r="G2337" i="30"/>
  <c r="G2338" i="30"/>
  <c r="G2339" i="30"/>
  <c r="G2340" i="30"/>
  <c r="G2341" i="30"/>
  <c r="G2342" i="30"/>
  <c r="G2343" i="30"/>
  <c r="G2344" i="30"/>
  <c r="G2345" i="30"/>
  <c r="G2346" i="30"/>
  <c r="G2347" i="30"/>
  <c r="G2348" i="30"/>
  <c r="G2349" i="30"/>
  <c r="G2350" i="30"/>
  <c r="G2351" i="30"/>
  <c r="G2352" i="30"/>
  <c r="G2353" i="30"/>
  <c r="G2354" i="30"/>
  <c r="G2355" i="30"/>
  <c r="G2356" i="30"/>
  <c r="G2357" i="30"/>
  <c r="G2358" i="30"/>
  <c r="G2359" i="30"/>
  <c r="G2360" i="30"/>
  <c r="G2361" i="30"/>
  <c r="G2362" i="30"/>
  <c r="G2363" i="30"/>
  <c r="G2364" i="30"/>
  <c r="G2365" i="30"/>
  <c r="G2366" i="30"/>
  <c r="G2367" i="30"/>
  <c r="G2368" i="30"/>
  <c r="G2369" i="30"/>
  <c r="G2370" i="30"/>
  <c r="G2371" i="30"/>
  <c r="G2372" i="30"/>
  <c r="G2373" i="30"/>
  <c r="G2374" i="30"/>
  <c r="G2375" i="30"/>
  <c r="G2376" i="30"/>
  <c r="G2377" i="30"/>
  <c r="G2378" i="30"/>
  <c r="G2379" i="30"/>
  <c r="G2380" i="30"/>
  <c r="G2381" i="30"/>
  <c r="G2382" i="30"/>
  <c r="G2383" i="30"/>
  <c r="G2384" i="30"/>
  <c r="G2385" i="30"/>
  <c r="G2386" i="30"/>
  <c r="G2387" i="30"/>
  <c r="G2388" i="30"/>
  <c r="G2389" i="30"/>
  <c r="G2390" i="30"/>
  <c r="G2391" i="30"/>
  <c r="G2392" i="30"/>
  <c r="G2393" i="30"/>
  <c r="G2394" i="30"/>
  <c r="G2395" i="30"/>
  <c r="G2396" i="30"/>
  <c r="G2397" i="30"/>
  <c r="G2398" i="30"/>
  <c r="G2399" i="30"/>
  <c r="G2400" i="30"/>
  <c r="G2401" i="30"/>
  <c r="G2402" i="30"/>
  <c r="G2403" i="30"/>
  <c r="G2404" i="30"/>
  <c r="G2405" i="30"/>
  <c r="G2406" i="30"/>
  <c r="G2407" i="30"/>
  <c r="G2408" i="30"/>
  <c r="G2409" i="30"/>
  <c r="G2410" i="30"/>
  <c r="G2411" i="30"/>
  <c r="G2412" i="30"/>
  <c r="G2413" i="30"/>
  <c r="G2414" i="30"/>
  <c r="G2415" i="30"/>
  <c r="G2416" i="30"/>
  <c r="G2417" i="30"/>
  <c r="G2418" i="30"/>
  <c r="G2419" i="30"/>
  <c r="G2420" i="30"/>
  <c r="G2421" i="30"/>
  <c r="G2422" i="30"/>
  <c r="G2423" i="30"/>
  <c r="G2424" i="30"/>
  <c r="G2425" i="30"/>
  <c r="G2426" i="30"/>
  <c r="G2427" i="30"/>
  <c r="G2428" i="30"/>
  <c r="G2429" i="30"/>
  <c r="G2430" i="30"/>
  <c r="G2431" i="30"/>
  <c r="G2432" i="30"/>
  <c r="G2433" i="30"/>
  <c r="G2434" i="30"/>
  <c r="G2435" i="30"/>
  <c r="G2436" i="30"/>
  <c r="G2437" i="30"/>
  <c r="G2438" i="30"/>
  <c r="G2439" i="30"/>
  <c r="G2440" i="30"/>
  <c r="G2441" i="30"/>
  <c r="G2442" i="30"/>
  <c r="G2443" i="30"/>
  <c r="G2444" i="30"/>
  <c r="G2445" i="30"/>
  <c r="G2446" i="30"/>
  <c r="G2447" i="30"/>
  <c r="G2448" i="30"/>
  <c r="G2449" i="30"/>
  <c r="G2450" i="30"/>
  <c r="G2451" i="30"/>
  <c r="G2452" i="30"/>
  <c r="G2453" i="30"/>
  <c r="G2454" i="30"/>
  <c r="G2455" i="30"/>
  <c r="G2456" i="30"/>
  <c r="G2457" i="30"/>
  <c r="G2458" i="30"/>
  <c r="G2459" i="30"/>
  <c r="G2460" i="30"/>
  <c r="G2461" i="30"/>
  <c r="G2462" i="30"/>
  <c r="G2463" i="30"/>
  <c r="G2464" i="30"/>
  <c r="G2465" i="30"/>
  <c r="G2466" i="30"/>
  <c r="G2467" i="30"/>
  <c r="G2468" i="30"/>
  <c r="G2469" i="30"/>
  <c r="G2470" i="30"/>
  <c r="G2471" i="30"/>
  <c r="G2472" i="30"/>
  <c r="G2473" i="30"/>
  <c r="G2474" i="30"/>
  <c r="G2475" i="30"/>
  <c r="G2476" i="30"/>
  <c r="G2477" i="30"/>
  <c r="G2478" i="30"/>
  <c r="G2479" i="30"/>
  <c r="G2480" i="30"/>
  <c r="H8" i="33" l="1"/>
  <c r="H9" i="33" s="1"/>
  <c r="H10" i="33" s="1"/>
  <c r="H11" i="33" s="1"/>
  <c r="H12" i="33" s="1"/>
  <c r="H13" i="33" s="1"/>
  <c r="H14" i="33" s="1"/>
  <c r="H15" i="33" s="1"/>
  <c r="H16" i="33" s="1"/>
  <c r="H17" i="33" s="1"/>
  <c r="H18" i="33" s="1"/>
  <c r="H19" i="33" s="1"/>
  <c r="H20" i="33" s="1"/>
  <c r="H21" i="33" s="1"/>
  <c r="H22" i="33" s="1"/>
  <c r="H23" i="33" s="1"/>
  <c r="H24" i="33" s="1"/>
  <c r="H25" i="33" s="1"/>
  <c r="H26" i="33" s="1"/>
  <c r="H27" i="33" s="1"/>
  <c r="H28" i="33" s="1"/>
  <c r="H29" i="33" s="1"/>
  <c r="H30" i="33" s="1"/>
  <c r="H31" i="33" s="1"/>
  <c r="H32" i="33" s="1"/>
  <c r="H33" i="33" s="1"/>
  <c r="H34" i="33" s="1"/>
  <c r="H35" i="33" s="1"/>
  <c r="H36" i="33" s="1"/>
  <c r="H37" i="33" s="1"/>
  <c r="H38" i="33" s="1"/>
  <c r="H39" i="33" s="1"/>
  <c r="H40" i="33" s="1"/>
  <c r="H41" i="33" s="1"/>
  <c r="H42" i="33" s="1"/>
  <c r="H43" i="33" s="1"/>
  <c r="H44" i="33" s="1"/>
  <c r="H45" i="33" s="1"/>
  <c r="H46" i="33" s="1"/>
  <c r="H47" i="33" s="1"/>
  <c r="H48" i="33" s="1"/>
  <c r="H49" i="33" s="1"/>
  <c r="H50" i="33" s="1"/>
  <c r="H51" i="33" s="1"/>
  <c r="H52" i="33" s="1"/>
  <c r="H53" i="33" s="1"/>
  <c r="H54" i="33" s="1"/>
  <c r="H55" i="33" s="1"/>
  <c r="H56" i="33" s="1"/>
  <c r="H57" i="33" s="1"/>
  <c r="H58" i="33" s="1"/>
  <c r="H59" i="33" s="1"/>
  <c r="H60" i="33" s="1"/>
  <c r="H61" i="33" s="1"/>
  <c r="H62" i="33" s="1"/>
  <c r="H63" i="33" s="1"/>
  <c r="H64" i="33" s="1"/>
  <c r="H65" i="33" s="1"/>
  <c r="H66" i="33" s="1"/>
  <c r="H67" i="33" s="1"/>
  <c r="H68" i="33" s="1"/>
  <c r="H69" i="33" s="1"/>
  <c r="H70" i="33" s="1"/>
  <c r="H71" i="33" s="1"/>
  <c r="H72" i="33" s="1"/>
  <c r="H73" i="33" s="1"/>
  <c r="H74" i="33" s="1"/>
  <c r="H75" i="33" s="1"/>
  <c r="H76" i="33" s="1"/>
  <c r="H77" i="33" s="1"/>
  <c r="H78" i="33" s="1"/>
  <c r="H79" i="33" s="1"/>
  <c r="H80" i="33" s="1"/>
  <c r="H81" i="33" s="1"/>
  <c r="H82" i="33" s="1"/>
  <c r="H83" i="33" s="1"/>
  <c r="H84" i="33" s="1"/>
  <c r="H85" i="33" s="1"/>
  <c r="H86" i="33" s="1"/>
  <c r="H87" i="33" s="1"/>
  <c r="H88" i="33" s="1"/>
  <c r="H89" i="33" s="1"/>
  <c r="H90" i="33" s="1"/>
  <c r="H91" i="33" s="1"/>
  <c r="H92" i="33" s="1"/>
  <c r="H93" i="33" s="1"/>
  <c r="H94" i="33" s="1"/>
  <c r="H95" i="33" s="1"/>
  <c r="H96" i="33" s="1"/>
  <c r="H97" i="33" s="1"/>
  <c r="H98" i="33" s="1"/>
  <c r="H99" i="33" s="1"/>
  <c r="H100" i="33" s="1"/>
  <c r="H101" i="33" s="1"/>
  <c r="H102" i="33" s="1"/>
  <c r="H103" i="33" s="1"/>
  <c r="H104" i="33" s="1"/>
  <c r="H105" i="33" s="1"/>
  <c r="H106" i="33" s="1"/>
  <c r="H107" i="33" s="1"/>
  <c r="H108" i="33" s="1"/>
  <c r="H109" i="33" s="1"/>
  <c r="H110" i="33" s="1"/>
  <c r="H111" i="33" s="1"/>
  <c r="H112" i="33" s="1"/>
  <c r="H113" i="33" s="1"/>
  <c r="H114" i="33" s="1"/>
  <c r="H115" i="33" s="1"/>
  <c r="H116" i="33" s="1"/>
  <c r="H117" i="33" s="1"/>
  <c r="H118" i="33" s="1"/>
  <c r="H119" i="33" s="1"/>
  <c r="H120" i="33" s="1"/>
  <c r="H121" i="33" s="1"/>
  <c r="H122" i="33" s="1"/>
  <c r="H123" i="33" s="1"/>
  <c r="H124" i="33" s="1"/>
  <c r="H125" i="33" s="1"/>
  <c r="H126" i="33" s="1"/>
  <c r="H127" i="33" s="1"/>
  <c r="H128" i="33" s="1"/>
  <c r="H129" i="33" s="1"/>
  <c r="H130" i="33" s="1"/>
  <c r="H131" i="33" s="1"/>
  <c r="H132" i="33" s="1"/>
  <c r="H133" i="33" s="1"/>
  <c r="H134" i="33" s="1"/>
  <c r="H135" i="33" s="1"/>
  <c r="H136" i="33" s="1"/>
  <c r="H137" i="33" s="1"/>
  <c r="H138" i="33" s="1"/>
  <c r="H139" i="33" s="1"/>
  <c r="H140" i="33" s="1"/>
  <c r="H141" i="33" s="1"/>
  <c r="H142" i="33" s="1"/>
  <c r="H143" i="33" s="1"/>
  <c r="H144" i="33" s="1"/>
  <c r="H145" i="33" s="1"/>
  <c r="H146" i="33" s="1"/>
  <c r="H147" i="33" s="1"/>
  <c r="H148" i="33" s="1"/>
  <c r="H149" i="33" s="1"/>
  <c r="H150" i="33" s="1"/>
  <c r="H151" i="33" s="1"/>
  <c r="H152" i="33" s="1"/>
  <c r="H153" i="33" s="1"/>
  <c r="H154" i="33" s="1"/>
  <c r="H155" i="33" s="1"/>
  <c r="H156" i="33" s="1"/>
  <c r="H157" i="33" s="1"/>
  <c r="H158" i="33" s="1"/>
  <c r="H159" i="33" s="1"/>
  <c r="H160" i="33" s="1"/>
  <c r="H161" i="33" s="1"/>
  <c r="H162" i="33" s="1"/>
  <c r="H163" i="33" s="1"/>
  <c r="H164" i="33" s="1"/>
  <c r="H165" i="33" s="1"/>
  <c r="H166" i="33" s="1"/>
  <c r="H167" i="33" s="1"/>
  <c r="H168" i="33" s="1"/>
  <c r="H169" i="33" s="1"/>
  <c r="H170" i="33" s="1"/>
  <c r="H171" i="33" s="1"/>
  <c r="H172" i="33" s="1"/>
  <c r="H173" i="33" s="1"/>
  <c r="H174" i="33" s="1"/>
  <c r="H175" i="33" s="1"/>
  <c r="H176" i="33" s="1"/>
  <c r="H177" i="33" s="1"/>
  <c r="H178" i="33" s="1"/>
  <c r="H179" i="33" s="1"/>
  <c r="H180" i="33" s="1"/>
  <c r="H181" i="33" s="1"/>
  <c r="H182" i="33" s="1"/>
  <c r="H183" i="33" s="1"/>
  <c r="H184" i="33" s="1"/>
  <c r="H185" i="33" s="1"/>
  <c r="H186" i="33" s="1"/>
  <c r="H187" i="33" s="1"/>
  <c r="H188" i="33" s="1"/>
  <c r="H189" i="33" s="1"/>
  <c r="H190" i="33" s="1"/>
  <c r="H191" i="33" s="1"/>
  <c r="H192" i="33" s="1"/>
  <c r="H193" i="33" s="1"/>
  <c r="H194" i="33" s="1"/>
  <c r="H195" i="33" s="1"/>
  <c r="H196" i="33" s="1"/>
  <c r="H197" i="33" s="1"/>
  <c r="H198" i="33" s="1"/>
  <c r="H199" i="33" s="1"/>
  <c r="H200" i="33" s="1"/>
  <c r="H201" i="33" s="1"/>
  <c r="H202" i="33" s="1"/>
  <c r="H203" i="33" s="1"/>
  <c r="H204" i="33" s="1"/>
  <c r="H205" i="33" s="1"/>
  <c r="H206" i="33" s="1"/>
  <c r="H207" i="33" s="1"/>
  <c r="H208" i="33" s="1"/>
  <c r="H209" i="33" s="1"/>
  <c r="H210" i="33" s="1"/>
  <c r="H211" i="33" s="1"/>
  <c r="H212" i="33" s="1"/>
  <c r="H213" i="33" s="1"/>
  <c r="H214" i="33" s="1"/>
  <c r="H215" i="33" s="1"/>
  <c r="H216" i="33" s="1"/>
  <c r="H217" i="33" s="1"/>
  <c r="H218" i="33" s="1"/>
  <c r="H219" i="33" s="1"/>
  <c r="H220" i="33" s="1"/>
  <c r="H221" i="33" s="1"/>
  <c r="H222" i="33" s="1"/>
  <c r="H223" i="33" s="1"/>
  <c r="H224" i="33" s="1"/>
  <c r="H225" i="33" s="1"/>
  <c r="H226" i="33" s="1"/>
  <c r="H227" i="33" s="1"/>
  <c r="H228" i="33" s="1"/>
  <c r="H229" i="33" s="1"/>
  <c r="H230" i="33" s="1"/>
  <c r="H231" i="33" s="1"/>
  <c r="H232" i="33" s="1"/>
  <c r="H233" i="33" s="1"/>
  <c r="H234" i="33" s="1"/>
  <c r="H235" i="33" s="1"/>
  <c r="H236" i="33" s="1"/>
  <c r="H237" i="33" s="1"/>
  <c r="H238" i="33" s="1"/>
  <c r="H239" i="33" s="1"/>
  <c r="H240" i="33" s="1"/>
  <c r="H241" i="33" s="1"/>
  <c r="H242" i="33" s="1"/>
  <c r="H243" i="33" s="1"/>
  <c r="H244" i="33" s="1"/>
  <c r="H245" i="33" s="1"/>
  <c r="H246" i="33" s="1"/>
  <c r="H247" i="33" s="1"/>
  <c r="H248" i="33" s="1"/>
  <c r="H249" i="33" s="1"/>
  <c r="H250" i="33" s="1"/>
  <c r="H251" i="33" s="1"/>
  <c r="H252" i="33" s="1"/>
  <c r="H253" i="33" s="1"/>
  <c r="H254" i="33" s="1"/>
  <c r="H255" i="33" s="1"/>
  <c r="H256" i="33" s="1"/>
  <c r="H257" i="33" s="1"/>
  <c r="H258" i="33" s="1"/>
  <c r="H259" i="33" s="1"/>
  <c r="H260" i="33" s="1"/>
  <c r="H261" i="33" s="1"/>
  <c r="H262" i="33" s="1"/>
  <c r="H263" i="33" s="1"/>
  <c r="H264" i="33" s="1"/>
  <c r="H265" i="33" s="1"/>
  <c r="H266" i="33" s="1"/>
  <c r="H267" i="33" s="1"/>
  <c r="H268" i="33" s="1"/>
  <c r="H269" i="33" s="1"/>
  <c r="H270" i="33" s="1"/>
  <c r="H271" i="33" s="1"/>
  <c r="H272" i="33" s="1"/>
  <c r="H273" i="33" s="1"/>
  <c r="H274" i="33" s="1"/>
  <c r="H275" i="33" s="1"/>
  <c r="H276" i="33" s="1"/>
  <c r="H277" i="33" s="1"/>
  <c r="H278" i="33" s="1"/>
  <c r="H279" i="33" s="1"/>
  <c r="H280" i="33" s="1"/>
  <c r="H281" i="33" s="1"/>
  <c r="H282" i="33" s="1"/>
  <c r="H283" i="33" s="1"/>
  <c r="H284" i="33" s="1"/>
  <c r="H285" i="33" s="1"/>
  <c r="H286" i="33" s="1"/>
  <c r="H287" i="33" s="1"/>
  <c r="H288" i="33" s="1"/>
  <c r="H289" i="33" s="1"/>
  <c r="H290" i="33" s="1"/>
  <c r="H291" i="33" s="1"/>
  <c r="H292" i="33" s="1"/>
  <c r="H293" i="33" s="1"/>
  <c r="H294" i="33" s="1"/>
  <c r="H295" i="33" s="1"/>
  <c r="H296" i="33" s="1"/>
  <c r="H297" i="33" s="1"/>
  <c r="H298" i="33" s="1"/>
  <c r="H299" i="33" s="1"/>
  <c r="H300" i="33" s="1"/>
  <c r="H301" i="33" s="1"/>
  <c r="H302" i="33" s="1"/>
  <c r="H303" i="33" s="1"/>
  <c r="H304" i="33" s="1"/>
  <c r="H305" i="33" s="1"/>
  <c r="H306" i="33" s="1"/>
  <c r="H307" i="33" s="1"/>
  <c r="H308" i="33" s="1"/>
  <c r="H309" i="33" s="1"/>
  <c r="H310" i="33" s="1"/>
  <c r="H311" i="33" s="1"/>
  <c r="H312" i="33" s="1"/>
  <c r="H313" i="33" s="1"/>
  <c r="H314" i="33" s="1"/>
  <c r="H315" i="33" s="1"/>
  <c r="H316" i="33" s="1"/>
  <c r="H317" i="33" s="1"/>
  <c r="H318" i="33" s="1"/>
  <c r="H319" i="33" s="1"/>
  <c r="H320" i="33" s="1"/>
  <c r="H321" i="33" s="1"/>
  <c r="H322" i="33" s="1"/>
  <c r="H323" i="33" s="1"/>
  <c r="H324" i="33" s="1"/>
  <c r="H325" i="33" s="1"/>
  <c r="H326" i="33" s="1"/>
  <c r="H327" i="33" s="1"/>
  <c r="H328" i="33" s="1"/>
  <c r="H329" i="33" s="1"/>
  <c r="H330" i="33" s="1"/>
  <c r="H331" i="33" s="1"/>
  <c r="H332" i="33" s="1"/>
  <c r="H333" i="33" s="1"/>
  <c r="H334" i="33" s="1"/>
  <c r="H335" i="33" s="1"/>
  <c r="H336" i="33" s="1"/>
  <c r="H337" i="33" s="1"/>
  <c r="H338" i="33" s="1"/>
  <c r="H339" i="33" s="1"/>
  <c r="H340" i="33" s="1"/>
  <c r="H341" i="33" s="1"/>
  <c r="H342" i="33" s="1"/>
  <c r="H343" i="33" s="1"/>
  <c r="H344" i="33" s="1"/>
  <c r="H345" i="33" s="1"/>
  <c r="H346" i="33" s="1"/>
  <c r="H347" i="33" s="1"/>
  <c r="H348" i="33" s="1"/>
  <c r="H349" i="33" s="1"/>
  <c r="H350" i="33" s="1"/>
  <c r="H351" i="33" s="1"/>
  <c r="H352" i="33" s="1"/>
  <c r="H353" i="33" s="1"/>
  <c r="H354" i="33" s="1"/>
  <c r="H355" i="33" s="1"/>
  <c r="H356" i="33" s="1"/>
  <c r="H357" i="33" s="1"/>
  <c r="H358" i="33" s="1"/>
  <c r="H359" i="33" s="1"/>
  <c r="H360" i="33" s="1"/>
  <c r="H361" i="33" s="1"/>
  <c r="H362" i="33" s="1"/>
  <c r="H363" i="33" s="1"/>
  <c r="H364" i="33" s="1"/>
  <c r="H365" i="33" s="1"/>
  <c r="H366" i="33" s="1"/>
  <c r="H367" i="33" s="1"/>
  <c r="H368" i="33" s="1"/>
  <c r="H369" i="33" s="1"/>
  <c r="H370" i="33" s="1"/>
  <c r="H371" i="33" s="1"/>
  <c r="H372" i="33" s="1"/>
  <c r="H373" i="33" s="1"/>
  <c r="H374" i="33" s="1"/>
  <c r="H375" i="33" s="1"/>
  <c r="H376" i="33" s="1"/>
  <c r="H377" i="33" s="1"/>
  <c r="H378" i="33" s="1"/>
  <c r="H379" i="33" s="1"/>
  <c r="H380" i="33" s="1"/>
  <c r="H381" i="33" s="1"/>
  <c r="H382" i="33" s="1"/>
  <c r="H383" i="33" s="1"/>
  <c r="H384" i="33" s="1"/>
  <c r="H385" i="33" s="1"/>
  <c r="H386" i="33" s="1"/>
  <c r="H387" i="33" s="1"/>
  <c r="H388" i="33" s="1"/>
  <c r="H389" i="33" s="1"/>
  <c r="H390" i="33" s="1"/>
  <c r="H391" i="33" s="1"/>
  <c r="H392" i="33" s="1"/>
  <c r="H393" i="33" s="1"/>
  <c r="H394" i="33" s="1"/>
  <c r="H395" i="33" s="1"/>
  <c r="H396" i="33" s="1"/>
  <c r="H397" i="33" s="1"/>
  <c r="H398" i="33" s="1"/>
  <c r="H399" i="33" s="1"/>
  <c r="H400" i="33" s="1"/>
  <c r="H401" i="33" s="1"/>
  <c r="H402" i="33" s="1"/>
  <c r="H403" i="33" s="1"/>
  <c r="H404" i="33" s="1"/>
  <c r="H405" i="33" s="1"/>
  <c r="H406" i="33" s="1"/>
  <c r="H407" i="33" s="1"/>
  <c r="H408" i="33" s="1"/>
  <c r="H409" i="33" s="1"/>
  <c r="H410" i="33" s="1"/>
  <c r="H411" i="33" s="1"/>
  <c r="H412" i="33" s="1"/>
  <c r="H413" i="33" s="1"/>
  <c r="H414" i="33" s="1"/>
  <c r="H415" i="33" s="1"/>
  <c r="H416" i="33" s="1"/>
  <c r="H417" i="33" s="1"/>
  <c r="H418" i="33" s="1"/>
  <c r="H419" i="33" s="1"/>
  <c r="H420" i="33" s="1"/>
  <c r="H421" i="33" s="1"/>
  <c r="H422" i="33" s="1"/>
  <c r="H423" i="33" s="1"/>
  <c r="H424" i="33" s="1"/>
  <c r="H425" i="33" s="1"/>
  <c r="H426" i="33" s="1"/>
  <c r="H427" i="33" s="1"/>
  <c r="H428" i="33" s="1"/>
  <c r="H429" i="33" s="1"/>
  <c r="H430" i="33" s="1"/>
  <c r="H431" i="33" s="1"/>
  <c r="H432" i="33" s="1"/>
  <c r="H433" i="33" s="1"/>
  <c r="H434" i="33" s="1"/>
  <c r="H435" i="33" s="1"/>
  <c r="H436" i="33" s="1"/>
  <c r="H437" i="33" s="1"/>
  <c r="H438" i="33" s="1"/>
  <c r="H439" i="33" s="1"/>
  <c r="H440" i="33" s="1"/>
  <c r="H441" i="33" s="1"/>
  <c r="H442" i="33" s="1"/>
  <c r="H443" i="33" s="1"/>
  <c r="H444" i="33" s="1"/>
  <c r="H445" i="33" s="1"/>
  <c r="H446" i="33" s="1"/>
  <c r="H447" i="33" s="1"/>
  <c r="H448" i="33" s="1"/>
  <c r="H449" i="33" s="1"/>
  <c r="H450" i="33" s="1"/>
  <c r="H451" i="33" s="1"/>
  <c r="H452" i="33" s="1"/>
  <c r="H453" i="33" s="1"/>
  <c r="H454" i="33" s="1"/>
  <c r="H455" i="33" s="1"/>
  <c r="H456" i="33" s="1"/>
  <c r="H457" i="33" s="1"/>
  <c r="H458" i="33" s="1"/>
  <c r="H459" i="33" s="1"/>
  <c r="H460" i="33" s="1"/>
  <c r="H461" i="33" s="1"/>
  <c r="H462" i="33" s="1"/>
  <c r="H463" i="33" s="1"/>
  <c r="H464" i="33" s="1"/>
  <c r="H465" i="33" s="1"/>
  <c r="H466" i="33" s="1"/>
  <c r="H467" i="33" s="1"/>
  <c r="H468" i="33" s="1"/>
  <c r="H469" i="33" s="1"/>
  <c r="H470" i="33" s="1"/>
  <c r="H471" i="33" s="1"/>
  <c r="H472" i="33" s="1"/>
  <c r="H473" i="33" s="1"/>
  <c r="H474" i="33" s="1"/>
  <c r="H475" i="33" s="1"/>
  <c r="H476" i="33" s="1"/>
  <c r="H477" i="33" s="1"/>
  <c r="H478" i="33" s="1"/>
  <c r="H479" i="33" s="1"/>
  <c r="H480" i="33" s="1"/>
  <c r="H481" i="33" s="1"/>
  <c r="H482" i="33" s="1"/>
  <c r="H483" i="33" s="1"/>
  <c r="H484" i="33" s="1"/>
  <c r="H485" i="33" s="1"/>
  <c r="H486" i="33" s="1"/>
  <c r="H487" i="33" s="1"/>
  <c r="H488" i="33" s="1"/>
  <c r="H489" i="33" s="1"/>
  <c r="H490" i="33" s="1"/>
  <c r="H491" i="33" s="1"/>
  <c r="H492" i="33" s="1"/>
  <c r="H493" i="33" s="1"/>
  <c r="H494" i="33" s="1"/>
  <c r="H495" i="33" s="1"/>
  <c r="H496" i="33" s="1"/>
  <c r="H497" i="33" s="1"/>
  <c r="H498" i="33" s="1"/>
  <c r="H499" i="33" s="1"/>
  <c r="H500" i="33" s="1"/>
  <c r="H501" i="33" s="1"/>
  <c r="H502" i="33" s="1"/>
  <c r="H503" i="33" s="1"/>
  <c r="H504" i="33" s="1"/>
  <c r="H505" i="33" s="1"/>
  <c r="H506" i="33" s="1"/>
  <c r="H507" i="33" s="1"/>
  <c r="H508" i="33" s="1"/>
  <c r="H509" i="33" s="1"/>
  <c r="H510" i="33" s="1"/>
  <c r="H511" i="33" s="1"/>
  <c r="H512" i="33" s="1"/>
  <c r="H513" i="33" s="1"/>
  <c r="H514" i="33" s="1"/>
  <c r="H515" i="33" s="1"/>
  <c r="H516" i="33" s="1"/>
  <c r="H517" i="33" s="1"/>
  <c r="H518" i="33" s="1"/>
  <c r="H519" i="33" s="1"/>
  <c r="H520" i="33" s="1"/>
  <c r="H521" i="33" s="1"/>
  <c r="H522" i="33" s="1"/>
  <c r="H523" i="33" s="1"/>
  <c r="H524" i="33" s="1"/>
  <c r="H525" i="33" s="1"/>
  <c r="H526" i="33" s="1"/>
  <c r="H527" i="33" s="1"/>
  <c r="H528" i="33" s="1"/>
  <c r="H529" i="33" s="1"/>
  <c r="H530" i="33" s="1"/>
  <c r="H531" i="33" s="1"/>
  <c r="H532" i="33" s="1"/>
  <c r="H533" i="33" s="1"/>
  <c r="H534" i="33" s="1"/>
  <c r="H535" i="33" s="1"/>
  <c r="H536" i="33" s="1"/>
  <c r="H537" i="33" s="1"/>
  <c r="H538" i="33" s="1"/>
  <c r="H539" i="33" s="1"/>
  <c r="H540" i="33" s="1"/>
  <c r="H541" i="33" s="1"/>
  <c r="H542" i="33" s="1"/>
  <c r="H543" i="33" s="1"/>
  <c r="H544" i="33" s="1"/>
  <c r="H545" i="33" s="1"/>
  <c r="H546" i="33" s="1"/>
  <c r="H547" i="33" s="1"/>
  <c r="H548" i="33" s="1"/>
  <c r="H549" i="33" s="1"/>
  <c r="H550" i="33" s="1"/>
  <c r="H551" i="33" s="1"/>
  <c r="H552" i="33" s="1"/>
  <c r="H553" i="33" s="1"/>
  <c r="H554" i="33" s="1"/>
  <c r="H555" i="33" s="1"/>
  <c r="H556" i="33" s="1"/>
  <c r="H557" i="33" s="1"/>
  <c r="H558" i="33" s="1"/>
  <c r="H559" i="33" s="1"/>
  <c r="H560" i="33" s="1"/>
  <c r="H561" i="33" s="1"/>
  <c r="H562" i="33" s="1"/>
  <c r="H563" i="33" s="1"/>
  <c r="H564" i="33" s="1"/>
  <c r="H565" i="33" s="1"/>
  <c r="H566" i="33" s="1"/>
  <c r="H567" i="33" s="1"/>
  <c r="H568" i="33" s="1"/>
  <c r="H569" i="33" s="1"/>
  <c r="H570" i="33" s="1"/>
  <c r="H571" i="33" s="1"/>
  <c r="H572" i="33" s="1"/>
  <c r="H573" i="33" s="1"/>
  <c r="H574" i="33" s="1"/>
  <c r="H575" i="33" s="1"/>
  <c r="H576" i="33" s="1"/>
  <c r="H577" i="33" s="1"/>
  <c r="H578" i="33" s="1"/>
  <c r="H579" i="33" s="1"/>
  <c r="H580" i="33" s="1"/>
  <c r="H581" i="33" s="1"/>
  <c r="H582" i="33" s="1"/>
  <c r="H583" i="33" s="1"/>
  <c r="H584" i="33" s="1"/>
  <c r="H585" i="33" s="1"/>
  <c r="H586" i="33" s="1"/>
  <c r="H587" i="33" s="1"/>
  <c r="H588" i="33" s="1"/>
  <c r="H589" i="33" s="1"/>
  <c r="H590" i="33" s="1"/>
  <c r="H591" i="33" s="1"/>
  <c r="H592" i="33" s="1"/>
  <c r="H593" i="33" s="1"/>
  <c r="H594" i="33" s="1"/>
  <c r="H595" i="33" s="1"/>
  <c r="H596" i="33" s="1"/>
  <c r="H597" i="33" s="1"/>
  <c r="H598" i="33" s="1"/>
  <c r="H599" i="33" s="1"/>
  <c r="H600" i="33" s="1"/>
  <c r="H601" i="33" s="1"/>
  <c r="H602" i="33" s="1"/>
  <c r="H603" i="33" s="1"/>
  <c r="H604" i="33" s="1"/>
  <c r="H605" i="33" s="1"/>
  <c r="H606" i="33" s="1"/>
  <c r="H607" i="33" s="1"/>
  <c r="H608" i="33" s="1"/>
  <c r="H609" i="33" s="1"/>
  <c r="H610" i="33" s="1"/>
  <c r="H611" i="33" s="1"/>
  <c r="H612" i="33" s="1"/>
  <c r="H613" i="33" s="1"/>
  <c r="H614" i="33" s="1"/>
  <c r="H615" i="33" s="1"/>
  <c r="H616" i="33" s="1"/>
  <c r="H617" i="33" s="1"/>
  <c r="H618" i="33" s="1"/>
  <c r="H619" i="33" s="1"/>
  <c r="H620" i="33" s="1"/>
  <c r="H621" i="33" s="1"/>
  <c r="H622" i="33" s="1"/>
  <c r="H623" i="33" s="1"/>
  <c r="H624" i="33" s="1"/>
  <c r="H625" i="33" s="1"/>
  <c r="H626" i="33" s="1"/>
  <c r="H627" i="33" s="1"/>
  <c r="H628" i="33" s="1"/>
  <c r="H629" i="33" s="1"/>
  <c r="H630" i="33" s="1"/>
  <c r="H631" i="33" s="1"/>
  <c r="H632" i="33" s="1"/>
  <c r="H633" i="33" s="1"/>
  <c r="H634" i="33" s="1"/>
  <c r="H635" i="33" s="1"/>
  <c r="H636" i="33" s="1"/>
  <c r="H637" i="33" s="1"/>
  <c r="H638" i="33" s="1"/>
  <c r="H639" i="33" s="1"/>
  <c r="H640" i="33" s="1"/>
  <c r="H641" i="33" s="1"/>
  <c r="H642" i="33" s="1"/>
  <c r="H643" i="33" s="1"/>
  <c r="H644" i="33" s="1"/>
  <c r="H645" i="33" s="1"/>
  <c r="H646" i="33" s="1"/>
  <c r="H647" i="33" s="1"/>
  <c r="H648" i="33" s="1"/>
  <c r="H649" i="33" s="1"/>
  <c r="H650" i="33" s="1"/>
  <c r="H651" i="33" s="1"/>
  <c r="H652" i="33" s="1"/>
  <c r="H653" i="33" s="1"/>
  <c r="H654" i="33" s="1"/>
  <c r="H655" i="33" s="1"/>
  <c r="H656" i="33" s="1"/>
  <c r="H657" i="33" s="1"/>
  <c r="H658" i="33" s="1"/>
  <c r="H659" i="33" s="1"/>
  <c r="H660" i="33" s="1"/>
  <c r="H661" i="33" s="1"/>
  <c r="H662" i="33" s="1"/>
  <c r="H663" i="33" s="1"/>
  <c r="H664" i="33" s="1"/>
  <c r="H665" i="33" s="1"/>
  <c r="H666" i="33" s="1"/>
  <c r="H667" i="33" s="1"/>
  <c r="H668" i="33" s="1"/>
  <c r="H669" i="33" s="1"/>
  <c r="H670" i="33" s="1"/>
  <c r="H671" i="33" s="1"/>
  <c r="H672" i="33" s="1"/>
  <c r="H673" i="33" s="1"/>
  <c r="H674" i="33" s="1"/>
  <c r="H675" i="33" s="1"/>
  <c r="H676" i="33" s="1"/>
  <c r="H677" i="33" s="1"/>
  <c r="H678" i="33" s="1"/>
  <c r="H679" i="33" s="1"/>
  <c r="H680" i="33" s="1"/>
  <c r="H681" i="33" s="1"/>
  <c r="H682" i="33" s="1"/>
  <c r="H683" i="33" s="1"/>
  <c r="H684" i="33" s="1"/>
  <c r="H685" i="33" s="1"/>
  <c r="H686" i="33" s="1"/>
  <c r="H687" i="33" s="1"/>
  <c r="H688" i="33" s="1"/>
  <c r="H689" i="33" s="1"/>
  <c r="H690" i="33" s="1"/>
  <c r="H691" i="33" s="1"/>
  <c r="H692" i="33" s="1"/>
  <c r="H693" i="33" s="1"/>
  <c r="H694" i="33" s="1"/>
  <c r="H695" i="33" s="1"/>
  <c r="H696" i="33" s="1"/>
  <c r="H697" i="33" s="1"/>
  <c r="H698" i="33" s="1"/>
  <c r="H699" i="33" s="1"/>
  <c r="H700" i="33" s="1"/>
  <c r="H701" i="33" s="1"/>
  <c r="H702" i="33" s="1"/>
  <c r="H703" i="33" s="1"/>
  <c r="H704" i="33" s="1"/>
  <c r="H705" i="33" s="1"/>
  <c r="H706" i="33" s="1"/>
  <c r="H707" i="33" s="1"/>
  <c r="H708" i="33" s="1"/>
  <c r="H709" i="33" s="1"/>
  <c r="H710" i="33" s="1"/>
  <c r="H711" i="33" s="1"/>
  <c r="H712" i="33" s="1"/>
  <c r="H713" i="33" s="1"/>
  <c r="H714" i="33" s="1"/>
  <c r="H715" i="33" s="1"/>
  <c r="H716" i="33" s="1"/>
  <c r="H717" i="33" s="1"/>
  <c r="H718" i="33" s="1"/>
  <c r="H719" i="33" s="1"/>
  <c r="H720" i="33" s="1"/>
  <c r="H721" i="33" s="1"/>
  <c r="H722" i="33" s="1"/>
  <c r="H723" i="33" s="1"/>
  <c r="H724" i="33" s="1"/>
  <c r="H725" i="33" s="1"/>
  <c r="H726" i="33" s="1"/>
  <c r="H727" i="33" s="1"/>
  <c r="H728" i="33" s="1"/>
  <c r="H729" i="33" s="1"/>
  <c r="H730" i="33" s="1"/>
  <c r="H731" i="33" s="1"/>
  <c r="H732" i="33" s="1"/>
  <c r="H733" i="33" s="1"/>
  <c r="H734" i="33" s="1"/>
  <c r="H735" i="33" s="1"/>
  <c r="H736" i="33" s="1"/>
  <c r="H737" i="33" s="1"/>
  <c r="H738" i="33" s="1"/>
  <c r="H739" i="33" s="1"/>
  <c r="H740" i="33" s="1"/>
  <c r="H741" i="33" s="1"/>
  <c r="H742" i="33" s="1"/>
  <c r="H743" i="33" s="1"/>
  <c r="H744" i="33" s="1"/>
  <c r="H745" i="33" s="1"/>
  <c r="H746" i="33" s="1"/>
  <c r="H747" i="33" s="1"/>
  <c r="H748" i="33" s="1"/>
  <c r="H749" i="33" s="1"/>
  <c r="H750" i="33" s="1"/>
  <c r="H751" i="33" s="1"/>
  <c r="H752" i="33" s="1"/>
  <c r="H753" i="33" s="1"/>
  <c r="H754" i="33" s="1"/>
  <c r="H755" i="33" s="1"/>
  <c r="H756" i="33" s="1"/>
  <c r="H757" i="33" s="1"/>
  <c r="H758" i="33" s="1"/>
  <c r="H759" i="33" s="1"/>
  <c r="H760" i="33" s="1"/>
  <c r="H761" i="33" s="1"/>
  <c r="H762" i="33" s="1"/>
  <c r="H763" i="33" s="1"/>
  <c r="H764" i="33" s="1"/>
  <c r="H765" i="33" s="1"/>
  <c r="H766" i="33" s="1"/>
  <c r="H767" i="33" s="1"/>
  <c r="H768" i="33" s="1"/>
  <c r="H769" i="33" s="1"/>
  <c r="H770" i="33" s="1"/>
  <c r="H771" i="33" s="1"/>
  <c r="H772" i="33" s="1"/>
  <c r="H773" i="33" s="1"/>
  <c r="H774" i="33" s="1"/>
  <c r="H775" i="33" s="1"/>
  <c r="H776" i="33" s="1"/>
  <c r="H777" i="33" s="1"/>
  <c r="H778" i="33" s="1"/>
  <c r="H779" i="33" s="1"/>
  <c r="H780" i="33" s="1"/>
  <c r="H781" i="33" s="1"/>
  <c r="H782" i="33" s="1"/>
  <c r="H783" i="33" s="1"/>
  <c r="H784" i="33" s="1"/>
  <c r="H785" i="33" s="1"/>
  <c r="H786" i="33" s="1"/>
  <c r="H787" i="33" s="1"/>
  <c r="H788" i="33" s="1"/>
  <c r="H789" i="33" s="1"/>
  <c r="H790" i="33" s="1"/>
  <c r="H791" i="33" s="1"/>
  <c r="H792" i="33" s="1"/>
  <c r="H793" i="33" s="1"/>
  <c r="H794" i="33" s="1"/>
  <c r="H795" i="33" s="1"/>
  <c r="H796" i="33" s="1"/>
  <c r="H797" i="33" s="1"/>
  <c r="H798" i="33" s="1"/>
  <c r="H799" i="33" s="1"/>
  <c r="H800" i="33" s="1"/>
  <c r="H801" i="33" s="1"/>
  <c r="H802" i="33" s="1"/>
  <c r="H803" i="33" s="1"/>
  <c r="H804" i="33" s="1"/>
  <c r="H805" i="33" s="1"/>
  <c r="H806" i="33" s="1"/>
  <c r="H807" i="33" s="1"/>
  <c r="H808" i="33" s="1"/>
  <c r="H809" i="33" s="1"/>
  <c r="H810" i="33" s="1"/>
  <c r="H811" i="33" s="1"/>
  <c r="H812" i="33" s="1"/>
  <c r="H813" i="33" s="1"/>
  <c r="H814" i="33" s="1"/>
  <c r="H815" i="33" s="1"/>
  <c r="H816" i="33" s="1"/>
  <c r="H817" i="33" s="1"/>
  <c r="H818" i="33" s="1"/>
  <c r="H819" i="33" s="1"/>
  <c r="H820" i="33" s="1"/>
  <c r="H821" i="33" s="1"/>
  <c r="H822" i="33" s="1"/>
  <c r="H823" i="33" s="1"/>
  <c r="H824" i="33" s="1"/>
  <c r="H825" i="33" s="1"/>
  <c r="H826" i="33" s="1"/>
  <c r="H827" i="33" s="1"/>
  <c r="H828" i="33" s="1"/>
  <c r="H829" i="33" s="1"/>
  <c r="H830" i="33" s="1"/>
  <c r="H831" i="33" s="1"/>
  <c r="H832" i="33" s="1"/>
  <c r="H833" i="33" s="1"/>
  <c r="H834" i="33" s="1"/>
  <c r="H835" i="33" s="1"/>
  <c r="H836" i="33" s="1"/>
  <c r="H837" i="33" s="1"/>
  <c r="H838" i="33" s="1"/>
  <c r="H839" i="33" s="1"/>
  <c r="H840" i="33" s="1"/>
  <c r="H841" i="33" s="1"/>
  <c r="H842" i="33" s="1"/>
  <c r="H843" i="33" s="1"/>
  <c r="H844" i="33" s="1"/>
  <c r="H845" i="33" s="1"/>
  <c r="H846" i="33" s="1"/>
  <c r="H847" i="33" s="1"/>
  <c r="H848" i="33" s="1"/>
  <c r="H849" i="33" s="1"/>
  <c r="H850" i="33" s="1"/>
  <c r="H851" i="33" s="1"/>
  <c r="H852" i="33" s="1"/>
  <c r="H853" i="33" s="1"/>
  <c r="H854" i="33" s="1"/>
  <c r="H855" i="33" s="1"/>
  <c r="H856" i="33" s="1"/>
  <c r="H857" i="33" s="1"/>
  <c r="H858" i="33" s="1"/>
  <c r="H859" i="33" s="1"/>
  <c r="H860" i="33" s="1"/>
  <c r="H861" i="33" s="1"/>
  <c r="H862" i="33" s="1"/>
  <c r="H863" i="33" s="1"/>
  <c r="H864" i="33" s="1"/>
  <c r="H865" i="33" s="1"/>
  <c r="H866" i="33" s="1"/>
  <c r="H867" i="33" s="1"/>
  <c r="H868" i="33" s="1"/>
  <c r="H869" i="33" s="1"/>
  <c r="H870" i="33" s="1"/>
  <c r="H871" i="33" s="1"/>
  <c r="H872" i="33" s="1"/>
  <c r="H873" i="33" s="1"/>
  <c r="H874" i="33" s="1"/>
  <c r="H875" i="33" s="1"/>
  <c r="H876" i="33" s="1"/>
  <c r="H877" i="33" s="1"/>
  <c r="H878" i="33" s="1"/>
  <c r="H879" i="33" s="1"/>
  <c r="H880" i="33" s="1"/>
  <c r="H881" i="33" s="1"/>
  <c r="H882" i="33" s="1"/>
  <c r="H883" i="33" s="1"/>
  <c r="H884" i="33" s="1"/>
  <c r="H885" i="33" s="1"/>
  <c r="H886" i="33" s="1"/>
  <c r="H887" i="33" s="1"/>
  <c r="H888" i="33" s="1"/>
  <c r="H889" i="33" s="1"/>
  <c r="H890" i="33" s="1"/>
  <c r="H891" i="33" s="1"/>
  <c r="H892" i="33" s="1"/>
  <c r="H893" i="33" s="1"/>
  <c r="H894" i="33" s="1"/>
  <c r="H895" i="33" s="1"/>
  <c r="H896" i="33" s="1"/>
  <c r="H897" i="33" s="1"/>
  <c r="H898" i="33" s="1"/>
  <c r="H899" i="33" s="1"/>
  <c r="H900" i="33" s="1"/>
  <c r="H901" i="33" s="1"/>
  <c r="H902" i="33" s="1"/>
  <c r="H903" i="33" s="1"/>
  <c r="H904" i="33" s="1"/>
  <c r="H905" i="33" s="1"/>
  <c r="H906" i="33" s="1"/>
  <c r="H907" i="33" s="1"/>
  <c r="H908" i="33" s="1"/>
  <c r="H909" i="33" s="1"/>
  <c r="H910" i="33" s="1"/>
  <c r="H911" i="33" s="1"/>
  <c r="H912" i="33" s="1"/>
  <c r="H913" i="33" s="1"/>
  <c r="H914" i="33" s="1"/>
  <c r="H915" i="33" s="1"/>
  <c r="H916" i="33" s="1"/>
  <c r="H917" i="33" s="1"/>
  <c r="H918" i="33" s="1"/>
  <c r="H919" i="33" s="1"/>
  <c r="H920" i="33" s="1"/>
  <c r="H921" i="33" s="1"/>
  <c r="H922" i="33" s="1"/>
  <c r="H923" i="33" s="1"/>
  <c r="H924" i="33" s="1"/>
  <c r="H925" i="33" s="1"/>
  <c r="H926" i="33" s="1"/>
  <c r="H927" i="33" s="1"/>
  <c r="H928" i="33" s="1"/>
  <c r="H929" i="33" s="1"/>
  <c r="H930" i="33" s="1"/>
  <c r="H931" i="33" s="1"/>
  <c r="H932" i="33" s="1"/>
  <c r="H933" i="33" s="1"/>
  <c r="H934" i="33" s="1"/>
  <c r="H935" i="33" s="1"/>
  <c r="H936" i="33" s="1"/>
  <c r="H937" i="33" s="1"/>
  <c r="H938" i="33" s="1"/>
  <c r="H939" i="33" s="1"/>
  <c r="H940" i="33" s="1"/>
  <c r="H941" i="33" s="1"/>
  <c r="H942" i="33" s="1"/>
  <c r="H943" i="33" s="1"/>
  <c r="H944" i="33" s="1"/>
  <c r="H945" i="33" s="1"/>
  <c r="H946" i="33" s="1"/>
  <c r="H947" i="33" s="1"/>
  <c r="H948" i="33" s="1"/>
  <c r="H949" i="33" s="1"/>
  <c r="H950" i="33" s="1"/>
  <c r="H951" i="33" s="1"/>
  <c r="H952" i="33" s="1"/>
  <c r="H953" i="33" s="1"/>
  <c r="H954" i="33" s="1"/>
  <c r="H955" i="33" s="1"/>
  <c r="H956" i="33" s="1"/>
  <c r="H957" i="33" s="1"/>
  <c r="H958" i="33" s="1"/>
  <c r="H959" i="33" s="1"/>
  <c r="H960" i="33" s="1"/>
  <c r="H961" i="33" s="1"/>
  <c r="H962" i="33" s="1"/>
  <c r="H963" i="33" s="1"/>
  <c r="H964" i="33" s="1"/>
  <c r="H965" i="33" s="1"/>
  <c r="H966" i="33" s="1"/>
  <c r="H967" i="33" s="1"/>
  <c r="H968" i="33" s="1"/>
  <c r="H969" i="33" s="1"/>
  <c r="H970" i="33" s="1"/>
  <c r="H971" i="33" s="1"/>
  <c r="H972" i="33" s="1"/>
  <c r="H973" i="33" s="1"/>
  <c r="H974" i="33" s="1"/>
  <c r="H975" i="33" s="1"/>
  <c r="H976" i="33" s="1"/>
  <c r="H977" i="33" s="1"/>
  <c r="H978" i="33" s="1"/>
  <c r="H979" i="33" s="1"/>
  <c r="H980" i="33" s="1"/>
  <c r="H981" i="33" s="1"/>
  <c r="H982" i="33" s="1"/>
  <c r="H983" i="33" s="1"/>
  <c r="H984" i="33" s="1"/>
  <c r="H985" i="33" s="1"/>
  <c r="H986" i="33" s="1"/>
  <c r="H987" i="33" s="1"/>
  <c r="H988" i="33" s="1"/>
  <c r="H989" i="33" s="1"/>
  <c r="H990" i="33" s="1"/>
  <c r="H991" i="33" s="1"/>
  <c r="H992" i="33" s="1"/>
  <c r="H993" i="33" s="1"/>
  <c r="H994" i="33" s="1"/>
  <c r="H995" i="33" s="1"/>
  <c r="H996" i="33" s="1"/>
  <c r="H997" i="33" s="1"/>
  <c r="H998" i="33" s="1"/>
  <c r="H999" i="33" s="1"/>
  <c r="H1000" i="33" s="1"/>
  <c r="H1001" i="33" s="1"/>
  <c r="H1002" i="33" s="1"/>
  <c r="H1003" i="33" s="1"/>
  <c r="H1004" i="33" s="1"/>
  <c r="H1005" i="33" s="1"/>
  <c r="H1006" i="33" s="1"/>
  <c r="H1007" i="33" s="1"/>
  <c r="H1008" i="33" s="1"/>
  <c r="H1009" i="33" s="1"/>
  <c r="H1010" i="33" s="1"/>
  <c r="H1011" i="33" s="1"/>
  <c r="H1012" i="33" s="1"/>
  <c r="H1013" i="33" s="1"/>
  <c r="H1014" i="33" s="1"/>
  <c r="H1015" i="33" s="1"/>
  <c r="H1016" i="33" s="1"/>
  <c r="H1017" i="33" s="1"/>
  <c r="H1018" i="33" s="1"/>
  <c r="H1019" i="33" s="1"/>
  <c r="H1020" i="33" s="1"/>
  <c r="H1021" i="33" s="1"/>
  <c r="H1022" i="33" s="1"/>
  <c r="H1023" i="33" s="1"/>
  <c r="H1024" i="33" s="1"/>
  <c r="H1025" i="33" s="1"/>
  <c r="H1026" i="33" s="1"/>
  <c r="H8" i="30"/>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H194" i="30" s="1"/>
  <c r="H195" i="30" s="1"/>
  <c r="H196" i="30" s="1"/>
  <c r="H197" i="30" s="1"/>
  <c r="H198" i="30" s="1"/>
  <c r="H199" i="30" s="1"/>
  <c r="H200" i="30" s="1"/>
  <c r="H201" i="30" s="1"/>
  <c r="H202" i="30" s="1"/>
  <c r="H203" i="30" s="1"/>
  <c r="H204" i="30" s="1"/>
  <c r="H205" i="30" s="1"/>
  <c r="H206" i="30" s="1"/>
  <c r="H207" i="30" s="1"/>
  <c r="H208" i="30" s="1"/>
  <c r="H209" i="30" s="1"/>
  <c r="H210" i="30" s="1"/>
  <c r="H211" i="30" s="1"/>
  <c r="H212" i="30" s="1"/>
  <c r="H213" i="30" s="1"/>
  <c r="H214" i="30" s="1"/>
  <c r="H215" i="30" s="1"/>
  <c r="H216" i="30" s="1"/>
  <c r="H217" i="30" s="1"/>
  <c r="H218" i="30" s="1"/>
  <c r="H219" i="30" s="1"/>
  <c r="H220" i="30" s="1"/>
  <c r="H221" i="30" s="1"/>
  <c r="H222" i="30" s="1"/>
  <c r="H223" i="30" s="1"/>
  <c r="H224" i="30" s="1"/>
  <c r="H225" i="30" s="1"/>
  <c r="H226" i="30" s="1"/>
  <c r="H227" i="30" s="1"/>
  <c r="H228" i="30" s="1"/>
  <c r="H229" i="30" s="1"/>
  <c r="H230" i="30" s="1"/>
  <c r="H231" i="30" s="1"/>
  <c r="H232" i="30" s="1"/>
  <c r="H233" i="30" s="1"/>
  <c r="H234" i="30" s="1"/>
  <c r="H235" i="30" s="1"/>
  <c r="H236" i="30" s="1"/>
  <c r="H237" i="30" s="1"/>
  <c r="H238" i="30" s="1"/>
  <c r="H239" i="30" s="1"/>
  <c r="H240" i="30" s="1"/>
  <c r="H241" i="30" s="1"/>
  <c r="H242" i="30" s="1"/>
  <c r="H243" i="30" s="1"/>
  <c r="H244" i="30" s="1"/>
  <c r="H245" i="30" s="1"/>
  <c r="H246" i="30" s="1"/>
  <c r="H247" i="30" s="1"/>
  <c r="H248" i="30" s="1"/>
  <c r="H249" i="30" s="1"/>
  <c r="H250" i="30" s="1"/>
  <c r="H251" i="30" s="1"/>
  <c r="H252" i="30" s="1"/>
  <c r="H253" i="30" s="1"/>
  <c r="H254" i="30" s="1"/>
  <c r="H255" i="30" s="1"/>
  <c r="H256" i="30" s="1"/>
  <c r="H257" i="30" s="1"/>
  <c r="H258" i="30" s="1"/>
  <c r="H259" i="30" s="1"/>
  <c r="H260" i="30" s="1"/>
  <c r="H261" i="30" s="1"/>
  <c r="H262" i="30" s="1"/>
  <c r="H263" i="30" s="1"/>
  <c r="H264" i="30" s="1"/>
  <c r="H265" i="30" s="1"/>
  <c r="H266" i="30" s="1"/>
  <c r="H267" i="30" s="1"/>
  <c r="H268" i="30" s="1"/>
  <c r="H269" i="30" s="1"/>
  <c r="H270" i="30" s="1"/>
  <c r="H271" i="30" s="1"/>
  <c r="H272" i="30" s="1"/>
  <c r="H273" i="30" s="1"/>
  <c r="H274" i="30" s="1"/>
  <c r="H275" i="30" s="1"/>
  <c r="H276" i="30" s="1"/>
  <c r="H277" i="30" s="1"/>
  <c r="H278" i="30" s="1"/>
  <c r="H279" i="30" s="1"/>
  <c r="H280" i="30" s="1"/>
  <c r="H281" i="30" s="1"/>
  <c r="H282" i="30" s="1"/>
  <c r="H283" i="30" s="1"/>
  <c r="H284" i="30" s="1"/>
  <c r="H285" i="30" s="1"/>
  <c r="H286" i="30" s="1"/>
  <c r="H287" i="30" s="1"/>
  <c r="H288" i="30" s="1"/>
  <c r="H289" i="30" s="1"/>
  <c r="H290" i="30" s="1"/>
  <c r="H291" i="30" s="1"/>
  <c r="H292" i="30" s="1"/>
  <c r="H293" i="30" s="1"/>
  <c r="H294" i="30" s="1"/>
  <c r="H295" i="30" s="1"/>
  <c r="H296" i="30" s="1"/>
  <c r="H297" i="30" s="1"/>
  <c r="H298" i="30" s="1"/>
  <c r="H299" i="30" s="1"/>
  <c r="H300" i="30" s="1"/>
  <c r="H301" i="30" s="1"/>
  <c r="H302" i="30" s="1"/>
  <c r="H303" i="30" s="1"/>
  <c r="H304" i="30" s="1"/>
  <c r="H305" i="30" s="1"/>
  <c r="H306" i="30" s="1"/>
  <c r="H307" i="30" s="1"/>
  <c r="H308" i="30" s="1"/>
  <c r="H309" i="30" s="1"/>
  <c r="H310" i="30" s="1"/>
  <c r="H311" i="30" s="1"/>
  <c r="H312" i="30" s="1"/>
  <c r="H313" i="30" s="1"/>
  <c r="H314" i="30" s="1"/>
  <c r="H315" i="30" s="1"/>
  <c r="H316" i="30" s="1"/>
  <c r="H317" i="30" s="1"/>
  <c r="H318" i="30" s="1"/>
  <c r="H319" i="30" s="1"/>
  <c r="H320" i="30" s="1"/>
  <c r="H321" i="30" s="1"/>
  <c r="H322" i="30" s="1"/>
  <c r="H323" i="30" s="1"/>
  <c r="H324" i="30" s="1"/>
  <c r="H325" i="30" s="1"/>
  <c r="H326" i="30" s="1"/>
  <c r="H327" i="30" s="1"/>
  <c r="H328" i="30" s="1"/>
  <c r="H329" i="30" s="1"/>
  <c r="H330" i="30" s="1"/>
  <c r="H331" i="30" s="1"/>
  <c r="H332" i="30" s="1"/>
  <c r="H333" i="30" s="1"/>
  <c r="H334" i="30" s="1"/>
  <c r="H335" i="30" s="1"/>
  <c r="H336" i="30" s="1"/>
  <c r="H337" i="30" s="1"/>
  <c r="H338" i="30" s="1"/>
  <c r="H339" i="30" s="1"/>
  <c r="H340" i="30" s="1"/>
  <c r="H341" i="30" s="1"/>
  <c r="H342" i="30" s="1"/>
  <c r="H343" i="30" s="1"/>
  <c r="H344" i="30" s="1"/>
  <c r="H345" i="30" s="1"/>
  <c r="H346" i="30" s="1"/>
  <c r="H347" i="30" s="1"/>
  <c r="H348" i="30" s="1"/>
  <c r="H349" i="30" s="1"/>
  <c r="H350" i="30" s="1"/>
  <c r="H351" i="30" s="1"/>
  <c r="H352" i="30" s="1"/>
  <c r="H353" i="30" s="1"/>
  <c r="H354" i="30" s="1"/>
  <c r="H355" i="30" s="1"/>
  <c r="H356" i="30" s="1"/>
  <c r="H357" i="30" s="1"/>
  <c r="H358" i="30" s="1"/>
  <c r="H359" i="30" s="1"/>
  <c r="H360" i="30" s="1"/>
  <c r="H361" i="30" s="1"/>
  <c r="H362" i="30" s="1"/>
  <c r="H363" i="30" s="1"/>
  <c r="H364" i="30" s="1"/>
  <c r="H365" i="30" s="1"/>
  <c r="H366" i="30" s="1"/>
  <c r="H367" i="30" s="1"/>
  <c r="H368" i="30" s="1"/>
  <c r="H369" i="30" s="1"/>
  <c r="H370" i="30" s="1"/>
  <c r="H371" i="30" s="1"/>
  <c r="H372" i="30" s="1"/>
  <c r="H373" i="30" s="1"/>
  <c r="H374" i="30" s="1"/>
  <c r="H375" i="30" s="1"/>
  <c r="H376" i="30" s="1"/>
  <c r="H377" i="30" s="1"/>
  <c r="H378" i="30" s="1"/>
  <c r="H379" i="30" s="1"/>
  <c r="H380" i="30" s="1"/>
  <c r="H381" i="30" s="1"/>
  <c r="H382" i="30" s="1"/>
  <c r="H383" i="30" s="1"/>
  <c r="H384" i="30" s="1"/>
  <c r="H385" i="30" s="1"/>
  <c r="H386" i="30" s="1"/>
  <c r="H387" i="30" s="1"/>
  <c r="H388" i="30" s="1"/>
  <c r="H389" i="30" s="1"/>
  <c r="H390" i="30" s="1"/>
  <c r="H391" i="30" s="1"/>
  <c r="H392" i="30" s="1"/>
  <c r="H393" i="30" s="1"/>
  <c r="H394" i="30" s="1"/>
  <c r="H395" i="30" s="1"/>
  <c r="H396" i="30" s="1"/>
  <c r="H397" i="30" s="1"/>
  <c r="H398" i="30" s="1"/>
  <c r="H399" i="30" s="1"/>
  <c r="H400" i="30" s="1"/>
  <c r="H401" i="30" s="1"/>
  <c r="H402" i="30" s="1"/>
  <c r="H403" i="30" s="1"/>
  <c r="H404" i="30" s="1"/>
  <c r="H405" i="30" s="1"/>
  <c r="H406" i="30" s="1"/>
  <c r="H407" i="30" s="1"/>
  <c r="H408" i="30" s="1"/>
  <c r="H409" i="30" s="1"/>
  <c r="H410" i="30" s="1"/>
  <c r="H411" i="30" s="1"/>
  <c r="H412" i="30" s="1"/>
  <c r="H413" i="30" s="1"/>
  <c r="H414" i="30" s="1"/>
  <c r="H415" i="30" s="1"/>
  <c r="H416" i="30" s="1"/>
  <c r="H417" i="30" s="1"/>
  <c r="H418" i="30" s="1"/>
  <c r="H419" i="30" s="1"/>
  <c r="H420" i="30" s="1"/>
  <c r="H421" i="30" s="1"/>
  <c r="H422" i="30" s="1"/>
  <c r="H423" i="30" s="1"/>
  <c r="H424" i="30" s="1"/>
  <c r="H425" i="30" s="1"/>
  <c r="H426" i="30" s="1"/>
  <c r="H427" i="30" s="1"/>
  <c r="H428" i="30" s="1"/>
  <c r="H429" i="30" s="1"/>
  <c r="H430" i="30" s="1"/>
  <c r="H431" i="30" s="1"/>
  <c r="H432" i="30" s="1"/>
  <c r="H433" i="30" s="1"/>
  <c r="H434" i="30" s="1"/>
  <c r="H435" i="30" s="1"/>
  <c r="H436" i="30" s="1"/>
  <c r="H437" i="30" s="1"/>
  <c r="H438" i="30" s="1"/>
  <c r="H439" i="30" s="1"/>
  <c r="H440" i="30" s="1"/>
  <c r="H441" i="30" s="1"/>
  <c r="H442" i="30" s="1"/>
  <c r="H443" i="30" s="1"/>
  <c r="H444" i="30" s="1"/>
  <c r="H445" i="30" s="1"/>
  <c r="H446" i="30" s="1"/>
  <c r="H447" i="30" s="1"/>
  <c r="H448" i="30" s="1"/>
  <c r="H449" i="30" s="1"/>
  <c r="H450" i="30" s="1"/>
  <c r="H451" i="30" s="1"/>
  <c r="H452" i="30" s="1"/>
  <c r="H453" i="30" s="1"/>
  <c r="H454" i="30" s="1"/>
  <c r="H455" i="30" s="1"/>
  <c r="H456" i="30" s="1"/>
  <c r="H457" i="30" s="1"/>
  <c r="H458" i="30" s="1"/>
  <c r="H459" i="30" s="1"/>
  <c r="H460" i="30" s="1"/>
  <c r="H461" i="30" s="1"/>
  <c r="H462" i="30" s="1"/>
  <c r="H463" i="30" s="1"/>
  <c r="H464" i="30" s="1"/>
  <c r="H465" i="30" s="1"/>
  <c r="H466" i="30" s="1"/>
  <c r="H467" i="30" s="1"/>
  <c r="H468" i="30" s="1"/>
  <c r="H469" i="30" s="1"/>
  <c r="H470" i="30" s="1"/>
  <c r="H471" i="30" s="1"/>
  <c r="H472" i="30" s="1"/>
  <c r="H473" i="30" s="1"/>
  <c r="H474" i="30" s="1"/>
  <c r="H475" i="30" s="1"/>
  <c r="H476" i="30" s="1"/>
  <c r="H477" i="30" s="1"/>
  <c r="H478" i="30" s="1"/>
  <c r="H479" i="30" s="1"/>
  <c r="H480" i="30" s="1"/>
  <c r="H481" i="30" s="1"/>
  <c r="H482" i="30" s="1"/>
  <c r="H483" i="30" s="1"/>
  <c r="H484" i="30" s="1"/>
  <c r="H485" i="30" s="1"/>
  <c r="H486" i="30" s="1"/>
  <c r="H487" i="30" s="1"/>
  <c r="H488" i="30" s="1"/>
  <c r="H489" i="30" s="1"/>
  <c r="H490" i="30" s="1"/>
  <c r="H491" i="30" s="1"/>
  <c r="H492" i="30" s="1"/>
  <c r="H493" i="30" s="1"/>
  <c r="H494" i="30" s="1"/>
  <c r="H495" i="30" s="1"/>
  <c r="H496" i="30" s="1"/>
  <c r="H497" i="30" s="1"/>
  <c r="H498" i="30" s="1"/>
  <c r="H499" i="30" s="1"/>
  <c r="H500" i="30" s="1"/>
  <c r="H501" i="30" s="1"/>
  <c r="H502" i="30" s="1"/>
  <c r="H503" i="30" s="1"/>
  <c r="H504" i="30" s="1"/>
  <c r="H505" i="30" s="1"/>
  <c r="H506" i="30" s="1"/>
  <c r="H507" i="30" s="1"/>
  <c r="H508" i="30" s="1"/>
  <c r="H509" i="30" s="1"/>
  <c r="H510" i="30" s="1"/>
  <c r="H511" i="30" s="1"/>
  <c r="H512" i="30" s="1"/>
  <c r="H513" i="30" s="1"/>
  <c r="H514" i="30" s="1"/>
  <c r="H515" i="30" s="1"/>
  <c r="H516" i="30" s="1"/>
  <c r="H517" i="30" s="1"/>
  <c r="H518" i="30" s="1"/>
  <c r="H519" i="30" s="1"/>
  <c r="H520" i="30" s="1"/>
  <c r="H521" i="30" s="1"/>
  <c r="H522" i="30" s="1"/>
  <c r="H523" i="30" s="1"/>
  <c r="H524" i="30" s="1"/>
  <c r="H525" i="30" s="1"/>
  <c r="H526" i="30" s="1"/>
  <c r="H527" i="30" s="1"/>
  <c r="H528" i="30" s="1"/>
  <c r="H529" i="30" s="1"/>
  <c r="H530" i="30" s="1"/>
  <c r="H531" i="30" s="1"/>
  <c r="H532" i="30" s="1"/>
  <c r="H533" i="30" s="1"/>
  <c r="H534" i="30" s="1"/>
  <c r="H535" i="30" s="1"/>
  <c r="H536" i="30" s="1"/>
  <c r="H537" i="30" s="1"/>
  <c r="H538" i="30" s="1"/>
  <c r="H539" i="30" s="1"/>
  <c r="H540" i="30" s="1"/>
  <c r="H541" i="30" s="1"/>
  <c r="H542" i="30" s="1"/>
  <c r="H543" i="30" s="1"/>
  <c r="H544" i="30" s="1"/>
  <c r="H545" i="30" s="1"/>
  <c r="H546" i="30" s="1"/>
  <c r="H547" i="30" s="1"/>
  <c r="H548" i="30" s="1"/>
  <c r="H549" i="30" s="1"/>
  <c r="H550" i="30" s="1"/>
  <c r="H551" i="30" s="1"/>
  <c r="H552" i="30" s="1"/>
  <c r="H553" i="30" s="1"/>
  <c r="H554" i="30" s="1"/>
  <c r="H555" i="30" s="1"/>
  <c r="H556" i="30" s="1"/>
  <c r="H557" i="30" s="1"/>
  <c r="H558" i="30" s="1"/>
  <c r="H559" i="30" s="1"/>
  <c r="H560" i="30" s="1"/>
  <c r="H561" i="30" s="1"/>
  <c r="H562" i="30" s="1"/>
  <c r="H563" i="30" s="1"/>
  <c r="H564" i="30" s="1"/>
  <c r="H565" i="30" s="1"/>
  <c r="H566" i="30" s="1"/>
  <c r="H567" i="30" s="1"/>
  <c r="H568" i="30" s="1"/>
  <c r="H569" i="30" s="1"/>
  <c r="H570" i="30" s="1"/>
  <c r="H571" i="30" s="1"/>
  <c r="H572" i="30" s="1"/>
  <c r="H573" i="30" s="1"/>
  <c r="H574" i="30" s="1"/>
  <c r="H575" i="30" s="1"/>
  <c r="H576" i="30" s="1"/>
  <c r="H577" i="30" s="1"/>
  <c r="H578" i="30" s="1"/>
  <c r="H579" i="30" s="1"/>
  <c r="H580" i="30" s="1"/>
  <c r="H581" i="30" s="1"/>
  <c r="H582" i="30" s="1"/>
  <c r="H583" i="30" s="1"/>
  <c r="H584" i="30" s="1"/>
  <c r="H585" i="30" s="1"/>
  <c r="H586" i="30" s="1"/>
  <c r="H587" i="30" s="1"/>
  <c r="H588" i="30" s="1"/>
  <c r="H589" i="30" s="1"/>
  <c r="H590" i="30" s="1"/>
  <c r="H591" i="30" s="1"/>
  <c r="H592" i="30" s="1"/>
  <c r="H593" i="30" s="1"/>
  <c r="H594" i="30" s="1"/>
  <c r="H595" i="30" s="1"/>
  <c r="H596" i="30" s="1"/>
  <c r="H597" i="30" s="1"/>
  <c r="H598" i="30" s="1"/>
  <c r="H599" i="30" s="1"/>
  <c r="H600" i="30" s="1"/>
  <c r="H601" i="30" s="1"/>
  <c r="H602" i="30" s="1"/>
  <c r="H603" i="30" s="1"/>
  <c r="H604" i="30" s="1"/>
  <c r="H605" i="30" s="1"/>
  <c r="H606" i="30" s="1"/>
  <c r="H607" i="30" s="1"/>
  <c r="H608" i="30" s="1"/>
  <c r="H609" i="30" s="1"/>
  <c r="H610" i="30" s="1"/>
  <c r="H611" i="30" s="1"/>
  <c r="H612" i="30" s="1"/>
  <c r="H613" i="30" s="1"/>
  <c r="H614" i="30" s="1"/>
  <c r="H615" i="30" s="1"/>
  <c r="H616" i="30" s="1"/>
  <c r="H617" i="30" s="1"/>
  <c r="H618" i="30" s="1"/>
  <c r="H619" i="30" s="1"/>
  <c r="H620" i="30" s="1"/>
  <c r="H621" i="30" s="1"/>
  <c r="H622" i="30" s="1"/>
  <c r="H623" i="30" s="1"/>
  <c r="H624" i="30" s="1"/>
  <c r="H625" i="30" s="1"/>
  <c r="H626" i="30" s="1"/>
  <c r="H627" i="30" s="1"/>
  <c r="H628" i="30" s="1"/>
  <c r="H629" i="30" s="1"/>
  <c r="H630" i="30" s="1"/>
  <c r="H631" i="30" s="1"/>
  <c r="H632" i="30" s="1"/>
  <c r="H633" i="30" s="1"/>
  <c r="H634" i="30" s="1"/>
  <c r="H635" i="30" s="1"/>
  <c r="H636" i="30" s="1"/>
  <c r="H637" i="30" s="1"/>
  <c r="H638" i="30" s="1"/>
  <c r="H639" i="30" s="1"/>
  <c r="H640" i="30" s="1"/>
  <c r="H641" i="30" s="1"/>
  <c r="H642" i="30" s="1"/>
  <c r="H643" i="30" s="1"/>
  <c r="H644" i="30" s="1"/>
  <c r="H645" i="30" s="1"/>
  <c r="H646" i="30" s="1"/>
  <c r="H647" i="30" s="1"/>
  <c r="H648" i="30" s="1"/>
  <c r="H649" i="30" s="1"/>
  <c r="H650" i="30" s="1"/>
  <c r="H651" i="30" s="1"/>
  <c r="H652" i="30" s="1"/>
  <c r="H653" i="30" s="1"/>
  <c r="H654" i="30" s="1"/>
  <c r="H655" i="30" s="1"/>
  <c r="H656" i="30" s="1"/>
  <c r="H657" i="30" s="1"/>
  <c r="H658" i="30" s="1"/>
  <c r="H659" i="30" s="1"/>
  <c r="H660" i="30" s="1"/>
  <c r="H661" i="30" s="1"/>
  <c r="H662" i="30" s="1"/>
  <c r="H663" i="30" s="1"/>
  <c r="H664" i="30" s="1"/>
  <c r="H665" i="30" s="1"/>
  <c r="H666" i="30" s="1"/>
  <c r="H667" i="30" s="1"/>
  <c r="H668" i="30" s="1"/>
  <c r="H669" i="30" s="1"/>
  <c r="H670" i="30" s="1"/>
  <c r="H671" i="30" s="1"/>
  <c r="H672" i="30" s="1"/>
  <c r="H673" i="30" s="1"/>
  <c r="H674" i="30" s="1"/>
  <c r="H675" i="30" s="1"/>
  <c r="H676" i="30" s="1"/>
  <c r="H677" i="30" s="1"/>
  <c r="H678" i="30" s="1"/>
  <c r="H679" i="30" s="1"/>
  <c r="H680" i="30" s="1"/>
  <c r="H681" i="30" s="1"/>
  <c r="H682" i="30" s="1"/>
  <c r="H683" i="30" s="1"/>
  <c r="H684" i="30" s="1"/>
  <c r="H685" i="30" s="1"/>
  <c r="H686" i="30" s="1"/>
  <c r="H687" i="30" s="1"/>
  <c r="H688" i="30" s="1"/>
  <c r="H689" i="30" s="1"/>
  <c r="H690" i="30" s="1"/>
  <c r="H691" i="30" s="1"/>
  <c r="H692" i="30" s="1"/>
  <c r="H693" i="30" s="1"/>
  <c r="H694" i="30" s="1"/>
  <c r="H695" i="30" s="1"/>
  <c r="H696" i="30" s="1"/>
  <c r="H697" i="30" s="1"/>
  <c r="H698" i="30" s="1"/>
  <c r="H699" i="30" s="1"/>
  <c r="H700" i="30" s="1"/>
  <c r="H701" i="30" s="1"/>
  <c r="H702" i="30" s="1"/>
  <c r="H703" i="30" s="1"/>
  <c r="H704" i="30" s="1"/>
  <c r="H705" i="30" s="1"/>
  <c r="H706" i="30" s="1"/>
  <c r="H707" i="30" s="1"/>
  <c r="H708" i="30" s="1"/>
  <c r="H709" i="30" s="1"/>
  <c r="H710" i="30" s="1"/>
  <c r="H711" i="30" s="1"/>
  <c r="H712" i="30" s="1"/>
  <c r="H713" i="30" s="1"/>
  <c r="H714" i="30" s="1"/>
  <c r="H715" i="30" s="1"/>
  <c r="H716" i="30" s="1"/>
  <c r="H717" i="30" s="1"/>
  <c r="H718" i="30" s="1"/>
  <c r="H719" i="30" s="1"/>
  <c r="H720" i="30" s="1"/>
  <c r="H721" i="30" s="1"/>
  <c r="H722" i="30" s="1"/>
  <c r="H723" i="30" s="1"/>
  <c r="H724" i="30" s="1"/>
  <c r="H725" i="30" s="1"/>
  <c r="H726" i="30" s="1"/>
  <c r="H727" i="30" s="1"/>
  <c r="H728" i="30" s="1"/>
  <c r="H729" i="30" s="1"/>
  <c r="H730" i="30" s="1"/>
  <c r="H731" i="30" s="1"/>
  <c r="H732" i="30" s="1"/>
  <c r="H733" i="30" s="1"/>
  <c r="H734" i="30" s="1"/>
  <c r="H735" i="30" s="1"/>
  <c r="H736" i="30" s="1"/>
  <c r="H737" i="30" s="1"/>
  <c r="H738" i="30" s="1"/>
  <c r="H739" i="30" s="1"/>
  <c r="H740" i="30" s="1"/>
  <c r="H741" i="30" s="1"/>
  <c r="H742" i="30" s="1"/>
  <c r="H743" i="30" s="1"/>
  <c r="H744" i="30" s="1"/>
  <c r="H745" i="30" s="1"/>
  <c r="H746" i="30" s="1"/>
  <c r="H747" i="30" s="1"/>
  <c r="H748" i="30" s="1"/>
  <c r="H749" i="30" s="1"/>
  <c r="H750" i="30" s="1"/>
  <c r="H751" i="30" s="1"/>
  <c r="H752" i="30" s="1"/>
  <c r="H753" i="30" s="1"/>
  <c r="H754" i="30" s="1"/>
  <c r="H755" i="30" s="1"/>
  <c r="H756" i="30" s="1"/>
  <c r="H757" i="30" s="1"/>
  <c r="H758" i="30" s="1"/>
  <c r="H759" i="30" s="1"/>
  <c r="H760" i="30" s="1"/>
  <c r="H761" i="30" s="1"/>
  <c r="H762" i="30" s="1"/>
  <c r="H763" i="30" s="1"/>
  <c r="H764" i="30" s="1"/>
  <c r="H765" i="30" s="1"/>
  <c r="H766" i="30" s="1"/>
  <c r="H767" i="30" s="1"/>
  <c r="H768" i="30" s="1"/>
  <c r="H769" i="30" s="1"/>
  <c r="H770" i="30" s="1"/>
  <c r="H771" i="30" s="1"/>
  <c r="H772" i="30" s="1"/>
  <c r="H773" i="30" s="1"/>
  <c r="H774" i="30" s="1"/>
  <c r="H775" i="30" s="1"/>
  <c r="H776" i="30" s="1"/>
  <c r="H777" i="30" s="1"/>
  <c r="H778" i="30" s="1"/>
  <c r="H779" i="30" s="1"/>
  <c r="H780" i="30" s="1"/>
  <c r="H781" i="30" s="1"/>
  <c r="H782" i="30" s="1"/>
  <c r="H783" i="30" s="1"/>
  <c r="H784" i="30" s="1"/>
  <c r="H785" i="30" s="1"/>
  <c r="H786" i="30" s="1"/>
  <c r="H787" i="30" s="1"/>
  <c r="H788" i="30" s="1"/>
  <c r="H789" i="30" s="1"/>
  <c r="H790" i="30" s="1"/>
  <c r="H791" i="30" s="1"/>
  <c r="H792" i="30" s="1"/>
  <c r="H793" i="30" s="1"/>
  <c r="H794" i="30" s="1"/>
  <c r="H795" i="30" s="1"/>
  <c r="H796" i="30" s="1"/>
  <c r="H797" i="30" s="1"/>
  <c r="H798" i="30" s="1"/>
  <c r="H799" i="30" s="1"/>
  <c r="H800" i="30" s="1"/>
  <c r="H801" i="30" s="1"/>
  <c r="H802" i="30" s="1"/>
  <c r="H803" i="30" s="1"/>
  <c r="H804" i="30" s="1"/>
  <c r="H805" i="30" s="1"/>
  <c r="H806" i="30" s="1"/>
  <c r="H807" i="30" s="1"/>
  <c r="H808" i="30" s="1"/>
  <c r="H809" i="30" s="1"/>
  <c r="H810" i="30" s="1"/>
  <c r="H811" i="30" s="1"/>
  <c r="H812" i="30" s="1"/>
  <c r="H813" i="30" s="1"/>
  <c r="H814" i="30" s="1"/>
  <c r="H815" i="30" s="1"/>
  <c r="H816" i="30" s="1"/>
  <c r="H817" i="30" s="1"/>
  <c r="H818" i="30" s="1"/>
  <c r="H819" i="30" s="1"/>
  <c r="H820" i="30" s="1"/>
  <c r="H821" i="30" s="1"/>
  <c r="H822" i="30" s="1"/>
  <c r="H823" i="30" s="1"/>
  <c r="H824" i="30" s="1"/>
  <c r="H825" i="30" s="1"/>
  <c r="H826" i="30" s="1"/>
  <c r="H827" i="30" s="1"/>
  <c r="H828" i="30" s="1"/>
  <c r="H829" i="30" s="1"/>
  <c r="H830" i="30" s="1"/>
  <c r="H831" i="30" s="1"/>
  <c r="H832" i="30" s="1"/>
  <c r="H833" i="30" s="1"/>
  <c r="H834" i="30" s="1"/>
  <c r="H835" i="30" s="1"/>
  <c r="H836" i="30" s="1"/>
  <c r="H837" i="30" s="1"/>
  <c r="H838" i="30" s="1"/>
  <c r="H839" i="30" s="1"/>
  <c r="H840" i="30" s="1"/>
  <c r="H841" i="30" s="1"/>
  <c r="H842" i="30" s="1"/>
  <c r="H843" i="30" s="1"/>
  <c r="H844" i="30" s="1"/>
  <c r="H845" i="30" s="1"/>
  <c r="H846" i="30" s="1"/>
  <c r="H847" i="30" s="1"/>
  <c r="H848" i="30" s="1"/>
  <c r="H849" i="30" s="1"/>
  <c r="H850" i="30" s="1"/>
  <c r="H851" i="30" s="1"/>
  <c r="H852" i="30" s="1"/>
  <c r="H853" i="30" s="1"/>
  <c r="H854" i="30" s="1"/>
  <c r="H855" i="30" s="1"/>
  <c r="H856" i="30" s="1"/>
  <c r="H857" i="30" s="1"/>
  <c r="H858" i="30" s="1"/>
  <c r="H859" i="30" s="1"/>
  <c r="H860" i="30" s="1"/>
  <c r="H861" i="30" s="1"/>
  <c r="H862" i="30" s="1"/>
  <c r="H863" i="30" s="1"/>
  <c r="H864" i="30" s="1"/>
  <c r="H865" i="30" s="1"/>
  <c r="H866" i="30" s="1"/>
  <c r="H867" i="30" s="1"/>
  <c r="H868" i="30" s="1"/>
  <c r="H869" i="30" s="1"/>
  <c r="H870" i="30" s="1"/>
  <c r="H871" i="30" s="1"/>
  <c r="H872" i="30" s="1"/>
  <c r="H873" i="30" s="1"/>
  <c r="H874" i="30" s="1"/>
  <c r="H875" i="30" s="1"/>
  <c r="H876" i="30" s="1"/>
  <c r="H877" i="30" s="1"/>
  <c r="H878" i="30" s="1"/>
  <c r="H879" i="30" s="1"/>
  <c r="H880" i="30" s="1"/>
  <c r="H881" i="30" s="1"/>
  <c r="H882" i="30" s="1"/>
  <c r="H883" i="30" s="1"/>
  <c r="H884" i="30" s="1"/>
  <c r="H885" i="30" s="1"/>
  <c r="H886" i="30" s="1"/>
  <c r="H887" i="30" s="1"/>
  <c r="H888" i="30" s="1"/>
  <c r="H889" i="30" s="1"/>
  <c r="H890" i="30" s="1"/>
  <c r="H891" i="30" s="1"/>
  <c r="H892" i="30" s="1"/>
  <c r="H893" i="30" s="1"/>
  <c r="H894" i="30" s="1"/>
  <c r="H895" i="30" s="1"/>
  <c r="H896" i="30" s="1"/>
  <c r="H897" i="30" s="1"/>
  <c r="H898" i="30" s="1"/>
  <c r="H899" i="30" s="1"/>
  <c r="H900" i="30" s="1"/>
  <c r="H901" i="30" s="1"/>
  <c r="H902" i="30" s="1"/>
  <c r="H903" i="30" s="1"/>
  <c r="H904" i="30" s="1"/>
  <c r="H905" i="30" s="1"/>
  <c r="H906" i="30" s="1"/>
  <c r="H907" i="30" s="1"/>
  <c r="H908" i="30" s="1"/>
  <c r="H909" i="30" s="1"/>
  <c r="H910" i="30" s="1"/>
  <c r="H911" i="30" s="1"/>
  <c r="H912" i="30" s="1"/>
  <c r="H913" i="30" s="1"/>
  <c r="H914" i="30" s="1"/>
  <c r="H915" i="30" s="1"/>
  <c r="H916" i="30" s="1"/>
  <c r="H917" i="30" s="1"/>
  <c r="H918" i="30" s="1"/>
  <c r="H919" i="30" s="1"/>
  <c r="H920" i="30" s="1"/>
  <c r="H921" i="30" s="1"/>
  <c r="H922" i="30" s="1"/>
  <c r="H923" i="30" s="1"/>
  <c r="H924" i="30" s="1"/>
  <c r="H925" i="30" s="1"/>
  <c r="H926" i="30" s="1"/>
  <c r="H927" i="30" s="1"/>
  <c r="H928" i="30" s="1"/>
  <c r="H929" i="30" s="1"/>
  <c r="H930" i="30" s="1"/>
  <c r="H931" i="30" s="1"/>
  <c r="H932" i="30" s="1"/>
  <c r="H933" i="30" s="1"/>
  <c r="H934" i="30" s="1"/>
  <c r="H935" i="30" s="1"/>
  <c r="H936" i="30" s="1"/>
  <c r="H937" i="30" s="1"/>
  <c r="H938" i="30" s="1"/>
  <c r="H939" i="30" s="1"/>
  <c r="H940" i="30" s="1"/>
  <c r="H941" i="30" s="1"/>
  <c r="H942" i="30" s="1"/>
  <c r="H943" i="30" s="1"/>
  <c r="H944" i="30" s="1"/>
  <c r="H945" i="30" s="1"/>
  <c r="H946" i="30" s="1"/>
  <c r="H947" i="30" s="1"/>
  <c r="H948" i="30" s="1"/>
  <c r="H949" i="30" s="1"/>
  <c r="H950" i="30" s="1"/>
  <c r="H951" i="30" s="1"/>
  <c r="H952" i="30" s="1"/>
  <c r="H953" i="30" s="1"/>
  <c r="H954" i="30" s="1"/>
  <c r="H955" i="30" s="1"/>
  <c r="H956" i="30" s="1"/>
  <c r="H957" i="30" s="1"/>
  <c r="H958" i="30" s="1"/>
  <c r="H959" i="30" s="1"/>
  <c r="H960" i="30" s="1"/>
  <c r="H961" i="30" s="1"/>
  <c r="H962" i="30" s="1"/>
  <c r="H963" i="30" s="1"/>
  <c r="H964" i="30" s="1"/>
  <c r="H965" i="30" s="1"/>
  <c r="H966" i="30" s="1"/>
  <c r="H967" i="30" s="1"/>
  <c r="H968" i="30" s="1"/>
  <c r="H969" i="30" s="1"/>
  <c r="H970" i="30" s="1"/>
  <c r="H971" i="30" s="1"/>
  <c r="H972" i="30" s="1"/>
  <c r="H973" i="30" s="1"/>
  <c r="H974" i="30" s="1"/>
  <c r="H975" i="30" s="1"/>
  <c r="H976" i="30" s="1"/>
  <c r="H977" i="30" s="1"/>
  <c r="H978" i="30" s="1"/>
  <c r="H979" i="30" s="1"/>
  <c r="H980" i="30" s="1"/>
  <c r="H981" i="30" s="1"/>
  <c r="H982" i="30" s="1"/>
  <c r="H983" i="30" s="1"/>
  <c r="H984" i="30" s="1"/>
  <c r="H985" i="30" s="1"/>
  <c r="H986" i="30" s="1"/>
  <c r="H987" i="30" s="1"/>
  <c r="H988" i="30" s="1"/>
  <c r="H989" i="30" s="1"/>
  <c r="H990" i="30" s="1"/>
  <c r="H991" i="30" s="1"/>
  <c r="H992" i="30" s="1"/>
  <c r="H993" i="30" s="1"/>
  <c r="H994" i="30" s="1"/>
  <c r="H995" i="30" s="1"/>
  <c r="H996" i="30" s="1"/>
  <c r="H997" i="30" s="1"/>
  <c r="H998" i="30" s="1"/>
  <c r="H999" i="30" s="1"/>
  <c r="H1000" i="30" s="1"/>
  <c r="H1001" i="30" s="1"/>
  <c r="H1002" i="30" s="1"/>
  <c r="H1003" i="30" s="1"/>
  <c r="H1004" i="30" s="1"/>
  <c r="H1005" i="30" s="1"/>
  <c r="H1006" i="30" s="1"/>
  <c r="H1007" i="30" s="1"/>
  <c r="H1008" i="30" s="1"/>
  <c r="H1009" i="30" s="1"/>
  <c r="H1010" i="30" s="1"/>
  <c r="H1011" i="30" s="1"/>
  <c r="H1012" i="30" s="1"/>
  <c r="H1013" i="30" s="1"/>
  <c r="H1014" i="30" s="1"/>
  <c r="H1015" i="30" s="1"/>
  <c r="H1016" i="30" s="1"/>
  <c r="H1017" i="30" s="1"/>
  <c r="H1018" i="30" s="1"/>
  <c r="H1019" i="30" s="1"/>
  <c r="H1020" i="30" s="1"/>
  <c r="H1021" i="30" s="1"/>
  <c r="H1022" i="30" s="1"/>
  <c r="H1023" i="30" s="1"/>
  <c r="H1024" i="30" s="1"/>
  <c r="H1025" i="30" s="1"/>
  <c r="H1026" i="30" s="1"/>
  <c r="H1027" i="30" s="1"/>
  <c r="H1028" i="30" s="1"/>
  <c r="H1029" i="30" s="1"/>
  <c r="H1030" i="30" s="1"/>
  <c r="H1031" i="30" s="1"/>
  <c r="H1032" i="30" s="1"/>
  <c r="H1033" i="30" s="1"/>
  <c r="H1034" i="30" s="1"/>
  <c r="H1035" i="30" s="1"/>
  <c r="H1036" i="30" s="1"/>
  <c r="H1037" i="30" s="1"/>
  <c r="H1038" i="30" s="1"/>
  <c r="H1039" i="30" s="1"/>
  <c r="H1040" i="30" s="1"/>
  <c r="H1041" i="30" s="1"/>
  <c r="H1042" i="30" s="1"/>
  <c r="H1043" i="30" s="1"/>
  <c r="H1044" i="30" s="1"/>
  <c r="H1045" i="30" s="1"/>
  <c r="H1046" i="30" s="1"/>
  <c r="H1047" i="30" s="1"/>
  <c r="H1048" i="30" s="1"/>
  <c r="H1049" i="30" s="1"/>
  <c r="H1050" i="30" s="1"/>
  <c r="H1051" i="30" s="1"/>
  <c r="H1052" i="30" s="1"/>
  <c r="H1053" i="30" s="1"/>
  <c r="H1054" i="30" s="1"/>
  <c r="H1055" i="30" s="1"/>
  <c r="H1056" i="30" s="1"/>
  <c r="H1057" i="30" s="1"/>
  <c r="H1058" i="30" s="1"/>
  <c r="H1059" i="30" s="1"/>
  <c r="H1060" i="30" s="1"/>
  <c r="H1061" i="30" s="1"/>
  <c r="H1062" i="30" s="1"/>
  <c r="H1063" i="30" s="1"/>
  <c r="H1064" i="30" s="1"/>
  <c r="H1065" i="30" s="1"/>
  <c r="H1066" i="30" s="1"/>
  <c r="H1067" i="30" s="1"/>
  <c r="H1068" i="30" s="1"/>
  <c r="H1069" i="30" s="1"/>
  <c r="H1070" i="30" s="1"/>
  <c r="H1071" i="30" s="1"/>
  <c r="H1072" i="30" s="1"/>
  <c r="H1073" i="30" s="1"/>
  <c r="H1074" i="30" s="1"/>
  <c r="H1075" i="30" s="1"/>
  <c r="H1076" i="30" s="1"/>
  <c r="H1077" i="30" s="1"/>
  <c r="H1078" i="30" s="1"/>
  <c r="H1079" i="30" s="1"/>
  <c r="H1080" i="30" s="1"/>
  <c r="H1081" i="30" s="1"/>
  <c r="H1082" i="30" s="1"/>
  <c r="H1083" i="30" s="1"/>
  <c r="H1084" i="30" s="1"/>
  <c r="H1085" i="30" s="1"/>
  <c r="H1086" i="30" s="1"/>
  <c r="H1087" i="30" s="1"/>
  <c r="H1088" i="30" s="1"/>
  <c r="H1089" i="30" s="1"/>
  <c r="H1090" i="30" s="1"/>
  <c r="H1091" i="30" s="1"/>
  <c r="H1092" i="30" s="1"/>
  <c r="H1093" i="30" s="1"/>
  <c r="H1094" i="30" s="1"/>
  <c r="H1095" i="30" s="1"/>
  <c r="H1096" i="30" s="1"/>
  <c r="H1097" i="30" s="1"/>
  <c r="H1098" i="30" s="1"/>
  <c r="H1099" i="30" s="1"/>
  <c r="H1100" i="30" s="1"/>
  <c r="H1101" i="30" s="1"/>
  <c r="H1102" i="30" s="1"/>
  <c r="H1103" i="30" s="1"/>
  <c r="H1104" i="30" s="1"/>
  <c r="H1105" i="30" s="1"/>
  <c r="H1106" i="30" s="1"/>
  <c r="H1107" i="30" s="1"/>
  <c r="H1108" i="30" s="1"/>
  <c r="H1109" i="30" s="1"/>
  <c r="H1110" i="30" s="1"/>
  <c r="H1111" i="30" s="1"/>
  <c r="H1112" i="30" s="1"/>
  <c r="H1113" i="30" s="1"/>
  <c r="H1114" i="30" s="1"/>
  <c r="H1115" i="30" s="1"/>
  <c r="H1116" i="30" s="1"/>
  <c r="H1117" i="30" s="1"/>
  <c r="H1118" i="30" s="1"/>
  <c r="H1119" i="30" s="1"/>
  <c r="H1120" i="30" s="1"/>
  <c r="H1121" i="30" s="1"/>
  <c r="H1122" i="30" s="1"/>
  <c r="H1123" i="30" s="1"/>
  <c r="H1124" i="30" s="1"/>
  <c r="H1125" i="30" s="1"/>
  <c r="H1126" i="30" s="1"/>
  <c r="H1127" i="30" s="1"/>
  <c r="H1128" i="30" s="1"/>
  <c r="H1129" i="30" s="1"/>
  <c r="H1130" i="30" s="1"/>
  <c r="H1131" i="30" s="1"/>
  <c r="H1132" i="30" s="1"/>
  <c r="H1133" i="30" s="1"/>
  <c r="H1134" i="30" s="1"/>
  <c r="H1135" i="30" s="1"/>
  <c r="H1136" i="30" s="1"/>
  <c r="H1137" i="30" s="1"/>
  <c r="H1138" i="30" s="1"/>
  <c r="H1139" i="30" s="1"/>
  <c r="H1140" i="30" s="1"/>
  <c r="H1141" i="30" s="1"/>
  <c r="H1142" i="30" s="1"/>
  <c r="H1143" i="30" s="1"/>
  <c r="H1144" i="30" s="1"/>
  <c r="H1145" i="30" s="1"/>
  <c r="H1146" i="30" s="1"/>
  <c r="H1147" i="30" s="1"/>
  <c r="H1148" i="30" s="1"/>
  <c r="H1149" i="30" s="1"/>
  <c r="H1150" i="30" s="1"/>
  <c r="H1151" i="30" s="1"/>
  <c r="H1152" i="30" s="1"/>
  <c r="H1153" i="30" s="1"/>
  <c r="H1154" i="30" s="1"/>
  <c r="H1155" i="30" s="1"/>
  <c r="H1156" i="30" s="1"/>
  <c r="H1157" i="30" s="1"/>
  <c r="H1158" i="30" s="1"/>
  <c r="H1159" i="30" s="1"/>
  <c r="H1160" i="30" s="1"/>
  <c r="H1161" i="30" s="1"/>
  <c r="H1162" i="30" s="1"/>
  <c r="H1163" i="30" s="1"/>
  <c r="H1164" i="30" s="1"/>
  <c r="H1165" i="30" s="1"/>
  <c r="H1166" i="30" s="1"/>
  <c r="H1167" i="30" s="1"/>
  <c r="H1168" i="30" s="1"/>
  <c r="H1169" i="30" s="1"/>
  <c r="H1170" i="30" s="1"/>
  <c r="H1171" i="30" s="1"/>
  <c r="H1172" i="30" s="1"/>
  <c r="H1173" i="30" s="1"/>
  <c r="H1174" i="30" s="1"/>
  <c r="H1175" i="30" s="1"/>
  <c r="H1176" i="30" s="1"/>
  <c r="H1177" i="30" s="1"/>
  <c r="H1178" i="30" s="1"/>
  <c r="H1179" i="30" s="1"/>
  <c r="H1180" i="30" s="1"/>
  <c r="H1181" i="30" s="1"/>
  <c r="H1182" i="30" s="1"/>
  <c r="H1183" i="30" s="1"/>
  <c r="H1184" i="30" s="1"/>
  <c r="H1185" i="30" s="1"/>
  <c r="H1186" i="30" s="1"/>
  <c r="H1187" i="30" s="1"/>
  <c r="H1188" i="30" s="1"/>
  <c r="H1189" i="30" s="1"/>
  <c r="H1190" i="30" s="1"/>
  <c r="H1191" i="30" s="1"/>
  <c r="H1192" i="30" s="1"/>
  <c r="H1193" i="30" s="1"/>
  <c r="H1194" i="30" s="1"/>
  <c r="H1195" i="30" s="1"/>
  <c r="H1196" i="30" s="1"/>
  <c r="H1197" i="30" s="1"/>
  <c r="H1198" i="30" s="1"/>
  <c r="H1199" i="30" s="1"/>
  <c r="H1200" i="30" s="1"/>
  <c r="H1201" i="30" s="1"/>
  <c r="H1202" i="30" s="1"/>
  <c r="H1203" i="30" s="1"/>
  <c r="H1204" i="30" s="1"/>
  <c r="H1205" i="30" s="1"/>
  <c r="H1206" i="30" s="1"/>
  <c r="H1207" i="30" s="1"/>
  <c r="H1208" i="30" s="1"/>
  <c r="H1209" i="30" s="1"/>
  <c r="H1210" i="30" s="1"/>
  <c r="H1211" i="30" s="1"/>
  <c r="H1212" i="30" s="1"/>
  <c r="H1213" i="30" s="1"/>
  <c r="H1214" i="30" s="1"/>
  <c r="H1215" i="30" s="1"/>
  <c r="H1216" i="30" s="1"/>
  <c r="H1217" i="30" s="1"/>
  <c r="H1218" i="30" s="1"/>
  <c r="H1219" i="30" s="1"/>
  <c r="H1220" i="30" s="1"/>
  <c r="H1221" i="30" s="1"/>
  <c r="H1222" i="30" s="1"/>
  <c r="H1223" i="30" s="1"/>
  <c r="H1224" i="30" s="1"/>
  <c r="H1225" i="30" s="1"/>
  <c r="H1226" i="30" s="1"/>
  <c r="H1227" i="30" s="1"/>
  <c r="H1228" i="30" s="1"/>
  <c r="H1229" i="30" s="1"/>
  <c r="H1230" i="30" s="1"/>
  <c r="H1231" i="30" s="1"/>
  <c r="H1232" i="30" s="1"/>
  <c r="H1233" i="30" s="1"/>
  <c r="H1234" i="30" s="1"/>
  <c r="H1235" i="30" s="1"/>
  <c r="H1236" i="30" s="1"/>
  <c r="H1237" i="30" s="1"/>
  <c r="H1238" i="30" s="1"/>
  <c r="H1239" i="30" s="1"/>
  <c r="H1240" i="30" s="1"/>
  <c r="H1241" i="30" s="1"/>
  <c r="H1242" i="30" s="1"/>
  <c r="H1243" i="30" s="1"/>
  <c r="H1244" i="30" s="1"/>
  <c r="H1245" i="30" s="1"/>
  <c r="H1246" i="30" s="1"/>
  <c r="H1247" i="30" s="1"/>
  <c r="H1248" i="30" s="1"/>
  <c r="H1249" i="30" s="1"/>
  <c r="H1250" i="30" s="1"/>
  <c r="H1251" i="30" s="1"/>
  <c r="H1252" i="30" s="1"/>
  <c r="H1253" i="30" s="1"/>
  <c r="H1254" i="30" s="1"/>
  <c r="H1255" i="30" s="1"/>
  <c r="H1256" i="30" s="1"/>
  <c r="H1257" i="30" s="1"/>
  <c r="H1258" i="30" s="1"/>
  <c r="H1259" i="30" s="1"/>
  <c r="H1260" i="30" s="1"/>
  <c r="H1261" i="30" s="1"/>
  <c r="H1262" i="30" s="1"/>
  <c r="H1263" i="30" s="1"/>
  <c r="H1264" i="30" s="1"/>
  <c r="H1265" i="30" s="1"/>
  <c r="H1266" i="30" s="1"/>
  <c r="H1267" i="30" s="1"/>
  <c r="H1268" i="30" s="1"/>
  <c r="H1269" i="30" s="1"/>
  <c r="H1270" i="30" s="1"/>
  <c r="H1271" i="30" s="1"/>
  <c r="H1272" i="30" s="1"/>
  <c r="H1273" i="30" s="1"/>
  <c r="H1274" i="30" s="1"/>
  <c r="H1275" i="30" s="1"/>
  <c r="H1276" i="30" s="1"/>
  <c r="H1277" i="30" s="1"/>
  <c r="H1278" i="30" s="1"/>
  <c r="H1279" i="30" s="1"/>
  <c r="H1280" i="30" s="1"/>
  <c r="H1281" i="30" s="1"/>
  <c r="H1282" i="30" s="1"/>
  <c r="H1283" i="30" s="1"/>
  <c r="H1284" i="30" s="1"/>
  <c r="H1285" i="30" s="1"/>
  <c r="H1286" i="30" s="1"/>
  <c r="H1287" i="30" s="1"/>
  <c r="H1288" i="30" s="1"/>
  <c r="H1289" i="30" s="1"/>
  <c r="H1290" i="30" s="1"/>
  <c r="H1291" i="30" s="1"/>
  <c r="H1292" i="30" s="1"/>
  <c r="H1293" i="30" s="1"/>
  <c r="H1294" i="30" s="1"/>
  <c r="H1295" i="30" s="1"/>
  <c r="H1296" i="30" s="1"/>
  <c r="H1297" i="30" s="1"/>
  <c r="H1298" i="30" s="1"/>
  <c r="H1299" i="30" s="1"/>
  <c r="H1300" i="30" s="1"/>
  <c r="H1301" i="30" s="1"/>
  <c r="H1302" i="30" s="1"/>
  <c r="H1303" i="30" s="1"/>
  <c r="H1304" i="30" s="1"/>
  <c r="H1305" i="30" s="1"/>
  <c r="H1306" i="30" s="1"/>
  <c r="H1307" i="30" s="1"/>
  <c r="H1308" i="30" s="1"/>
  <c r="H1309" i="30" s="1"/>
  <c r="H1310" i="30" s="1"/>
  <c r="H1311" i="30" s="1"/>
  <c r="H1312" i="30" s="1"/>
  <c r="H1313" i="30" s="1"/>
  <c r="H1314" i="30" s="1"/>
  <c r="H1315" i="30" s="1"/>
  <c r="H1316" i="30" s="1"/>
  <c r="H1317" i="30" s="1"/>
  <c r="H1318" i="30" s="1"/>
  <c r="H1319" i="30" s="1"/>
  <c r="H1320" i="30" s="1"/>
  <c r="H1321" i="30" s="1"/>
  <c r="H1322" i="30" s="1"/>
  <c r="H1323" i="30" s="1"/>
  <c r="H1324" i="30" s="1"/>
  <c r="H1325" i="30" s="1"/>
  <c r="H1326" i="30" s="1"/>
  <c r="H1327" i="30" s="1"/>
  <c r="H1328" i="30" s="1"/>
  <c r="H1329" i="30" s="1"/>
  <c r="H1330" i="30" s="1"/>
  <c r="H1331" i="30" s="1"/>
  <c r="H1332" i="30" s="1"/>
  <c r="H1333" i="30" s="1"/>
  <c r="H1334" i="30" s="1"/>
  <c r="H1335" i="30" s="1"/>
  <c r="H1336" i="30" s="1"/>
  <c r="H1337" i="30" s="1"/>
  <c r="H1338" i="30" s="1"/>
  <c r="H1339" i="30" s="1"/>
  <c r="H1340" i="30" s="1"/>
  <c r="H1341" i="30" s="1"/>
  <c r="H1342" i="30" s="1"/>
  <c r="H1343" i="30" s="1"/>
  <c r="H1344" i="30" s="1"/>
  <c r="H1345" i="30" s="1"/>
  <c r="H1346" i="30" s="1"/>
  <c r="H1347" i="30" s="1"/>
  <c r="H1348" i="30" s="1"/>
  <c r="H1349" i="30" s="1"/>
  <c r="H1350" i="30" s="1"/>
  <c r="H1351" i="30" s="1"/>
  <c r="H1352" i="30" s="1"/>
  <c r="H1353" i="30" s="1"/>
  <c r="H1354" i="30" s="1"/>
  <c r="H1355" i="30" s="1"/>
  <c r="H1356" i="30" s="1"/>
  <c r="H1357" i="30" s="1"/>
  <c r="H1358" i="30" s="1"/>
  <c r="H1359" i="30" s="1"/>
  <c r="H1360" i="30" s="1"/>
  <c r="H1361" i="30" s="1"/>
  <c r="H1362" i="30" s="1"/>
  <c r="H1363" i="30" s="1"/>
  <c r="H1364" i="30" s="1"/>
  <c r="H1365" i="30" s="1"/>
  <c r="H1366" i="30" s="1"/>
  <c r="H1367" i="30" s="1"/>
  <c r="H1368" i="30" s="1"/>
  <c r="H1369" i="30" s="1"/>
  <c r="H1370" i="30" s="1"/>
  <c r="H1371" i="30" s="1"/>
  <c r="H1372" i="30" s="1"/>
  <c r="H1373" i="30" s="1"/>
  <c r="H1374" i="30" s="1"/>
  <c r="H1375" i="30" s="1"/>
  <c r="H1376" i="30" s="1"/>
  <c r="H1377" i="30" s="1"/>
  <c r="H1378" i="30" s="1"/>
  <c r="H1379" i="30" s="1"/>
  <c r="H1380" i="30" s="1"/>
  <c r="H1381" i="30" s="1"/>
  <c r="H1382" i="30" s="1"/>
  <c r="H1383" i="30" s="1"/>
  <c r="H1384" i="30" s="1"/>
  <c r="H1385" i="30" s="1"/>
  <c r="H1386" i="30" s="1"/>
  <c r="H1387" i="30" s="1"/>
  <c r="H1388" i="30" s="1"/>
  <c r="H1389" i="30" s="1"/>
  <c r="H1390" i="30" s="1"/>
  <c r="H1391" i="30" s="1"/>
  <c r="H1392" i="30" s="1"/>
  <c r="H1393" i="30" s="1"/>
  <c r="H1394" i="30" s="1"/>
  <c r="H1395" i="30" s="1"/>
  <c r="H1396" i="30" s="1"/>
  <c r="H1397" i="30" s="1"/>
  <c r="H1398" i="30" s="1"/>
  <c r="H1399" i="30" s="1"/>
  <c r="H1400" i="30" s="1"/>
  <c r="H1401" i="30" s="1"/>
  <c r="H1402" i="30" s="1"/>
  <c r="H1403" i="30" s="1"/>
  <c r="H1404" i="30" s="1"/>
  <c r="H1405" i="30" s="1"/>
  <c r="H1406" i="30" s="1"/>
  <c r="H1407" i="30" s="1"/>
  <c r="H1408" i="30" s="1"/>
  <c r="H1409" i="30" s="1"/>
  <c r="H1410" i="30" s="1"/>
  <c r="H1411" i="30" s="1"/>
  <c r="H1412" i="30" s="1"/>
  <c r="H1413" i="30" s="1"/>
  <c r="H1414" i="30" s="1"/>
  <c r="H1415" i="30" s="1"/>
  <c r="H1416" i="30" s="1"/>
  <c r="H1417" i="30" s="1"/>
  <c r="H1418" i="30" s="1"/>
  <c r="H1419" i="30" s="1"/>
  <c r="H1420" i="30" s="1"/>
  <c r="H1421" i="30" s="1"/>
  <c r="H1422" i="30" s="1"/>
  <c r="H1423" i="30" s="1"/>
  <c r="H1424" i="30" s="1"/>
  <c r="H1425" i="30" s="1"/>
  <c r="H1426" i="30" s="1"/>
  <c r="H1427" i="30" s="1"/>
  <c r="H1428" i="30" s="1"/>
  <c r="H1429" i="30" s="1"/>
  <c r="H1430" i="30" s="1"/>
  <c r="H1431" i="30" s="1"/>
  <c r="H1432" i="30" s="1"/>
  <c r="H1433" i="30" s="1"/>
  <c r="H1434" i="30" s="1"/>
  <c r="H1435" i="30" s="1"/>
  <c r="H1436" i="30" s="1"/>
  <c r="H1437" i="30" s="1"/>
  <c r="H1438" i="30" s="1"/>
  <c r="H1439" i="30" s="1"/>
  <c r="H1440" i="30" s="1"/>
  <c r="H1441" i="30" s="1"/>
  <c r="H1442" i="30" s="1"/>
  <c r="H1443" i="30" s="1"/>
  <c r="H1444" i="30" s="1"/>
  <c r="H1445" i="30" s="1"/>
  <c r="H1446" i="30" s="1"/>
  <c r="H1447" i="30" s="1"/>
  <c r="H1448" i="30" s="1"/>
  <c r="H1449" i="30" s="1"/>
  <c r="H1450" i="30" s="1"/>
  <c r="H1451" i="30" s="1"/>
  <c r="H1452" i="30" s="1"/>
  <c r="H1453" i="30" s="1"/>
  <c r="H1454" i="30" s="1"/>
  <c r="H1455" i="30" s="1"/>
  <c r="H1456" i="30" s="1"/>
  <c r="H1457" i="30" s="1"/>
  <c r="H1458" i="30" s="1"/>
  <c r="H1459" i="30" s="1"/>
  <c r="H1460" i="30" s="1"/>
  <c r="H1461" i="30" s="1"/>
  <c r="H1462" i="30" s="1"/>
  <c r="H1463" i="30" s="1"/>
  <c r="H1464" i="30" s="1"/>
  <c r="H1465" i="30" s="1"/>
  <c r="H1466" i="30" s="1"/>
  <c r="H1467" i="30" s="1"/>
  <c r="H1468" i="30" s="1"/>
  <c r="H1469" i="30" s="1"/>
  <c r="H1470" i="30" s="1"/>
  <c r="H1471" i="30" s="1"/>
  <c r="H1472" i="30" s="1"/>
  <c r="H1473" i="30" s="1"/>
  <c r="H1474" i="30" s="1"/>
  <c r="H1475" i="30" s="1"/>
  <c r="H1476" i="30" s="1"/>
  <c r="H1477" i="30" s="1"/>
  <c r="H1478" i="30" s="1"/>
  <c r="H1479" i="30" s="1"/>
  <c r="H1480" i="30" s="1"/>
  <c r="H1481" i="30" s="1"/>
  <c r="H1482" i="30" s="1"/>
  <c r="H1483" i="30" s="1"/>
  <c r="H1484" i="30" s="1"/>
  <c r="H1485" i="30" s="1"/>
  <c r="H1486" i="30" s="1"/>
  <c r="H1487" i="30" s="1"/>
  <c r="H1488" i="30" s="1"/>
  <c r="H1489" i="30" s="1"/>
  <c r="H1490" i="30" s="1"/>
  <c r="H1491" i="30" s="1"/>
  <c r="H1492" i="30" s="1"/>
  <c r="H1493" i="30" s="1"/>
  <c r="H1494" i="30" s="1"/>
  <c r="H1495" i="30" s="1"/>
  <c r="H1496" i="30" s="1"/>
  <c r="H1497" i="30" s="1"/>
  <c r="H1498" i="30" s="1"/>
  <c r="H1499" i="30" s="1"/>
  <c r="H1500" i="30" s="1"/>
  <c r="H1501" i="30" s="1"/>
  <c r="H1502" i="30" s="1"/>
  <c r="H1503" i="30" s="1"/>
  <c r="H1504" i="30" s="1"/>
  <c r="H1505" i="30" s="1"/>
  <c r="H1506" i="30" s="1"/>
  <c r="H1507" i="30" s="1"/>
  <c r="H1508" i="30" s="1"/>
  <c r="H1509" i="30" s="1"/>
  <c r="H1510" i="30" s="1"/>
  <c r="H1511" i="30" s="1"/>
  <c r="H1512" i="30" s="1"/>
  <c r="H1513" i="30" s="1"/>
  <c r="H1514" i="30" s="1"/>
  <c r="H1515" i="30" s="1"/>
  <c r="H1516" i="30" s="1"/>
  <c r="H1517" i="30" s="1"/>
  <c r="H1518" i="30" s="1"/>
  <c r="H1519" i="30" s="1"/>
  <c r="H1520" i="30" s="1"/>
  <c r="H1521" i="30" s="1"/>
  <c r="H1522" i="30" s="1"/>
  <c r="H1523" i="30" s="1"/>
  <c r="H1524" i="30" s="1"/>
  <c r="H1525" i="30" s="1"/>
  <c r="H1526" i="30" s="1"/>
  <c r="H1527" i="30" s="1"/>
  <c r="H1528" i="30" s="1"/>
  <c r="H1529" i="30" s="1"/>
  <c r="H1530" i="30" s="1"/>
  <c r="H1531" i="30" s="1"/>
  <c r="H1532" i="30" s="1"/>
  <c r="H1533" i="30" s="1"/>
  <c r="H1534" i="30" s="1"/>
  <c r="H1535" i="30" s="1"/>
  <c r="H1536" i="30" s="1"/>
  <c r="H1537" i="30" s="1"/>
  <c r="H1538" i="30" s="1"/>
  <c r="H1539" i="30" s="1"/>
  <c r="H1540" i="30" s="1"/>
  <c r="H1541" i="30" s="1"/>
  <c r="H1542" i="30" s="1"/>
  <c r="H1543" i="30" s="1"/>
  <c r="H1544" i="30" s="1"/>
  <c r="H1545" i="30" s="1"/>
  <c r="H1546" i="30" s="1"/>
  <c r="H1547" i="30" s="1"/>
  <c r="H1548" i="30" s="1"/>
  <c r="H1549" i="30" s="1"/>
  <c r="H1550" i="30" s="1"/>
  <c r="H1551" i="30" s="1"/>
  <c r="H1552" i="30" s="1"/>
  <c r="H1553" i="30" s="1"/>
  <c r="H1554" i="30" s="1"/>
  <c r="H1555" i="30" s="1"/>
  <c r="H1556" i="30" s="1"/>
  <c r="H1557" i="30" s="1"/>
  <c r="H1558" i="30" s="1"/>
  <c r="H1559" i="30" s="1"/>
  <c r="H1560" i="30" s="1"/>
  <c r="H1561" i="30" s="1"/>
  <c r="H1562" i="30" s="1"/>
  <c r="H1563" i="30" s="1"/>
  <c r="H1564" i="30" s="1"/>
  <c r="H1565" i="30" s="1"/>
  <c r="H1566" i="30" s="1"/>
  <c r="H1567" i="30" s="1"/>
  <c r="H1568" i="30" s="1"/>
  <c r="H1569" i="30" s="1"/>
  <c r="H1570" i="30" s="1"/>
  <c r="H1571" i="30" s="1"/>
  <c r="H1572" i="30" s="1"/>
  <c r="H1573" i="30" s="1"/>
  <c r="H1574" i="30" s="1"/>
  <c r="H1575" i="30" s="1"/>
  <c r="H1576" i="30" s="1"/>
  <c r="H1577" i="30" s="1"/>
  <c r="H1578" i="30" s="1"/>
  <c r="H1579" i="30" s="1"/>
  <c r="H1580" i="30" s="1"/>
  <c r="H1581" i="30" s="1"/>
  <c r="H1582" i="30" s="1"/>
  <c r="H1583" i="30" s="1"/>
  <c r="H1584" i="30" s="1"/>
  <c r="H1585" i="30" s="1"/>
  <c r="H1586" i="30" s="1"/>
  <c r="H1587" i="30" s="1"/>
  <c r="H1588" i="30" s="1"/>
  <c r="H1589" i="30" s="1"/>
  <c r="H1590" i="30" s="1"/>
  <c r="H1591" i="30" s="1"/>
  <c r="H1592" i="30" s="1"/>
  <c r="H1593" i="30" s="1"/>
  <c r="H1594" i="30" s="1"/>
  <c r="H1595" i="30" s="1"/>
  <c r="H1596" i="30" s="1"/>
  <c r="H1597" i="30" s="1"/>
  <c r="H1598" i="30" s="1"/>
  <c r="H1599" i="30" s="1"/>
  <c r="H1600" i="30" s="1"/>
  <c r="H1601" i="30" s="1"/>
  <c r="H1602" i="30" s="1"/>
  <c r="H1603" i="30" s="1"/>
  <c r="H1604" i="30" s="1"/>
  <c r="H1605" i="30" s="1"/>
  <c r="H1606" i="30" s="1"/>
  <c r="H1607" i="30" s="1"/>
  <c r="H1608" i="30" s="1"/>
  <c r="H1609" i="30" s="1"/>
  <c r="H1610" i="30" s="1"/>
  <c r="H1611" i="30" s="1"/>
  <c r="H1612" i="30" s="1"/>
  <c r="H1613" i="30" s="1"/>
  <c r="H1614" i="30" s="1"/>
  <c r="H1615" i="30" s="1"/>
  <c r="H1616" i="30" s="1"/>
  <c r="H1617" i="30" s="1"/>
  <c r="H1618" i="30" s="1"/>
  <c r="H1619" i="30" s="1"/>
  <c r="H1620" i="30" s="1"/>
  <c r="H1621" i="30" s="1"/>
  <c r="H1622" i="30" s="1"/>
  <c r="H1623" i="30" s="1"/>
  <c r="H1624" i="30" s="1"/>
  <c r="H1625" i="30" s="1"/>
  <c r="H1626" i="30" s="1"/>
  <c r="H1627" i="30" s="1"/>
  <c r="H1628" i="30" s="1"/>
  <c r="H1629" i="30" s="1"/>
  <c r="H1630" i="30" s="1"/>
  <c r="H1631" i="30" s="1"/>
  <c r="H1632" i="30" s="1"/>
  <c r="H1633" i="30" s="1"/>
  <c r="H1634" i="30" s="1"/>
  <c r="H1635" i="30" s="1"/>
  <c r="H1636" i="30" s="1"/>
  <c r="H1637" i="30" s="1"/>
  <c r="H1638" i="30" s="1"/>
  <c r="H1639" i="30" s="1"/>
  <c r="H1640" i="30" s="1"/>
  <c r="H1641" i="30" s="1"/>
  <c r="H1642" i="30" s="1"/>
  <c r="H1643" i="30" s="1"/>
  <c r="H1644" i="30" s="1"/>
  <c r="H1645" i="30" s="1"/>
  <c r="H1646" i="30" s="1"/>
  <c r="H1647" i="30" s="1"/>
  <c r="H1648" i="30" s="1"/>
  <c r="H1649" i="30" s="1"/>
  <c r="H1650" i="30" s="1"/>
  <c r="H1651" i="30" s="1"/>
  <c r="H1652" i="30" s="1"/>
  <c r="H1653" i="30" s="1"/>
  <c r="H1654" i="30" s="1"/>
  <c r="H1655" i="30" s="1"/>
  <c r="H1656" i="30" s="1"/>
  <c r="H1657" i="30" s="1"/>
  <c r="H1658" i="30" s="1"/>
  <c r="H1659" i="30" s="1"/>
  <c r="H1660" i="30" s="1"/>
  <c r="H1661" i="30" s="1"/>
  <c r="H1662" i="30" s="1"/>
  <c r="H1663" i="30" s="1"/>
  <c r="H1664" i="30" s="1"/>
  <c r="H1665" i="30" s="1"/>
  <c r="H1666" i="30" s="1"/>
  <c r="H1667" i="30" s="1"/>
  <c r="H1668" i="30" s="1"/>
  <c r="H1669" i="30" s="1"/>
  <c r="H1670" i="30" s="1"/>
  <c r="H1671" i="30" s="1"/>
  <c r="H1672" i="30" s="1"/>
  <c r="H1673" i="30" s="1"/>
  <c r="H1674" i="30" s="1"/>
  <c r="H1675" i="30" s="1"/>
  <c r="H1676" i="30" s="1"/>
  <c r="H1677" i="30" s="1"/>
  <c r="H1678" i="30" s="1"/>
  <c r="H1679" i="30" s="1"/>
  <c r="H1680" i="30" s="1"/>
  <c r="H1681" i="30" s="1"/>
  <c r="H1682" i="30" s="1"/>
  <c r="H1683" i="30" s="1"/>
  <c r="H1684" i="30" s="1"/>
  <c r="H1685" i="30" s="1"/>
  <c r="H1686" i="30" s="1"/>
  <c r="H1687" i="30" s="1"/>
  <c r="H1688" i="30" s="1"/>
  <c r="H1689" i="30" s="1"/>
  <c r="H1690" i="30" s="1"/>
  <c r="H1691" i="30" s="1"/>
  <c r="H1692" i="30" s="1"/>
  <c r="H1693" i="30" s="1"/>
  <c r="H1694" i="30" s="1"/>
  <c r="H1695" i="30" s="1"/>
  <c r="H1696" i="30" s="1"/>
  <c r="H1697" i="30" s="1"/>
  <c r="H1698" i="30" s="1"/>
  <c r="H1699" i="30" s="1"/>
  <c r="H1700" i="30" s="1"/>
  <c r="H1701" i="30" s="1"/>
  <c r="H1702" i="30" s="1"/>
  <c r="H1703" i="30" s="1"/>
  <c r="H1704" i="30" s="1"/>
  <c r="H1705" i="30" s="1"/>
  <c r="H1706" i="30" s="1"/>
  <c r="H1707" i="30" s="1"/>
  <c r="H1708" i="30" s="1"/>
  <c r="H1709" i="30" s="1"/>
  <c r="H1710" i="30" s="1"/>
  <c r="H1711" i="30" s="1"/>
  <c r="H1712" i="30" s="1"/>
  <c r="H1713" i="30" s="1"/>
  <c r="H1714" i="30" s="1"/>
  <c r="H1715" i="30" s="1"/>
  <c r="H1716" i="30" s="1"/>
  <c r="H1717" i="30" s="1"/>
  <c r="H1718" i="30" s="1"/>
  <c r="H1719" i="30" s="1"/>
  <c r="H1720" i="30" s="1"/>
  <c r="H1721" i="30" s="1"/>
  <c r="H1722" i="30" s="1"/>
  <c r="H1723" i="30" s="1"/>
  <c r="H1724" i="30" s="1"/>
  <c r="H1725" i="30" s="1"/>
  <c r="H1726" i="30" s="1"/>
  <c r="H1727" i="30" s="1"/>
  <c r="H1728" i="30" s="1"/>
  <c r="H1729" i="30" s="1"/>
  <c r="H1730" i="30" s="1"/>
  <c r="H1731" i="30" s="1"/>
  <c r="H1732" i="30" s="1"/>
  <c r="H1733" i="30" s="1"/>
  <c r="H1734" i="30" s="1"/>
  <c r="H1735" i="30" s="1"/>
  <c r="H1736" i="30" s="1"/>
  <c r="H1737" i="30" s="1"/>
  <c r="H1738" i="30" s="1"/>
  <c r="H1739" i="30" s="1"/>
  <c r="H1740" i="30" s="1"/>
  <c r="H1741" i="30" s="1"/>
  <c r="H1742" i="30" s="1"/>
  <c r="H1743" i="30" s="1"/>
  <c r="H1744" i="30" s="1"/>
  <c r="H1745" i="30" s="1"/>
  <c r="H1746" i="30" s="1"/>
  <c r="H1747" i="30" s="1"/>
  <c r="H1748" i="30" s="1"/>
  <c r="H1749" i="30" s="1"/>
  <c r="H1750" i="30" s="1"/>
  <c r="H1751" i="30" s="1"/>
  <c r="H1752" i="30" s="1"/>
  <c r="H1753" i="30" s="1"/>
  <c r="H1754" i="30" s="1"/>
  <c r="H1755" i="30" s="1"/>
  <c r="H1756" i="30" s="1"/>
  <c r="H1757" i="30" s="1"/>
  <c r="H1758" i="30" s="1"/>
  <c r="H1759" i="30" s="1"/>
  <c r="H1760" i="30" s="1"/>
  <c r="H1761" i="30" s="1"/>
  <c r="H1762" i="30" s="1"/>
  <c r="H1763" i="30" s="1"/>
  <c r="H1764" i="30" s="1"/>
  <c r="H1765" i="30" s="1"/>
  <c r="H1766" i="30" s="1"/>
  <c r="H1767" i="30" s="1"/>
  <c r="H1768" i="30" s="1"/>
  <c r="H1769" i="30" s="1"/>
  <c r="H1770" i="30" s="1"/>
  <c r="H1771" i="30" s="1"/>
  <c r="H1772" i="30" s="1"/>
  <c r="H1773" i="30" s="1"/>
  <c r="H1774" i="30" s="1"/>
  <c r="H1775" i="30" s="1"/>
  <c r="H1776" i="30" s="1"/>
  <c r="H1777" i="30" s="1"/>
  <c r="H1778" i="30" s="1"/>
  <c r="H1779" i="30" s="1"/>
  <c r="H1780" i="30" s="1"/>
  <c r="H1781" i="30" s="1"/>
  <c r="H1782" i="30" s="1"/>
  <c r="H1783" i="30" s="1"/>
  <c r="H1784" i="30" s="1"/>
  <c r="H1785" i="30" s="1"/>
  <c r="H1786" i="30" s="1"/>
  <c r="H1787" i="30" s="1"/>
  <c r="H1788" i="30" s="1"/>
  <c r="H1789" i="30" s="1"/>
  <c r="H1790" i="30" s="1"/>
  <c r="H1791" i="30" s="1"/>
  <c r="H1792" i="30" s="1"/>
  <c r="H1793" i="30" s="1"/>
  <c r="H1794" i="30" s="1"/>
  <c r="H1795" i="30" s="1"/>
  <c r="H1796" i="30" s="1"/>
  <c r="H1797" i="30" s="1"/>
  <c r="H1798" i="30" s="1"/>
  <c r="H1799" i="30" s="1"/>
  <c r="H1800" i="30" s="1"/>
  <c r="H1801" i="30" s="1"/>
  <c r="H1802" i="30" s="1"/>
  <c r="H1803" i="30" s="1"/>
  <c r="H1804" i="30" s="1"/>
  <c r="H1805" i="30" s="1"/>
  <c r="H1806" i="30" s="1"/>
  <c r="H1807" i="30" s="1"/>
  <c r="H1808" i="30" s="1"/>
  <c r="H1809" i="30" s="1"/>
  <c r="H1810" i="30" s="1"/>
  <c r="H1811" i="30" s="1"/>
  <c r="H1812" i="30" s="1"/>
  <c r="H1813" i="30" s="1"/>
  <c r="H1814" i="30" s="1"/>
  <c r="H1815" i="30" s="1"/>
  <c r="H1816" i="30" s="1"/>
  <c r="H1817" i="30" s="1"/>
  <c r="H1818" i="30" s="1"/>
  <c r="H1819" i="30" s="1"/>
  <c r="H1820" i="30" s="1"/>
  <c r="H1821" i="30" s="1"/>
  <c r="H1822" i="30" s="1"/>
  <c r="H1823" i="30" s="1"/>
  <c r="H1824" i="30" s="1"/>
  <c r="H1825" i="30" s="1"/>
  <c r="H1826" i="30" s="1"/>
  <c r="H1827" i="30" s="1"/>
  <c r="H1828" i="30" s="1"/>
  <c r="H1829" i="30" s="1"/>
  <c r="H1830" i="30" s="1"/>
  <c r="H1831" i="30" s="1"/>
  <c r="H1832" i="30" s="1"/>
  <c r="H1833" i="30" s="1"/>
  <c r="H1834" i="30" s="1"/>
  <c r="H1835" i="30" s="1"/>
  <c r="H1836" i="30" s="1"/>
  <c r="H1837" i="30" s="1"/>
  <c r="H1838" i="30" s="1"/>
  <c r="H1839" i="30" s="1"/>
  <c r="H1840" i="30" s="1"/>
  <c r="H1841" i="30" s="1"/>
  <c r="H1842" i="30" s="1"/>
  <c r="H1843" i="30" s="1"/>
  <c r="H1844" i="30" s="1"/>
  <c r="H1845" i="30" s="1"/>
  <c r="H1846" i="30" s="1"/>
  <c r="H1847" i="30" s="1"/>
  <c r="H1848" i="30" s="1"/>
  <c r="H1849" i="30" s="1"/>
  <c r="H1850" i="30" s="1"/>
  <c r="H1851" i="30" s="1"/>
  <c r="H1852" i="30" s="1"/>
  <c r="H1853" i="30" s="1"/>
  <c r="H1854" i="30" s="1"/>
  <c r="H1855" i="30" s="1"/>
  <c r="H1856" i="30" s="1"/>
  <c r="H1857" i="30" s="1"/>
  <c r="H1858" i="30" s="1"/>
  <c r="H1859" i="30" s="1"/>
  <c r="H1860" i="30" s="1"/>
  <c r="H1861" i="30" s="1"/>
  <c r="H1862" i="30" s="1"/>
  <c r="H1863" i="30" s="1"/>
  <c r="H1864" i="30" s="1"/>
  <c r="H1865" i="30" s="1"/>
  <c r="H1866" i="30" s="1"/>
  <c r="H1867" i="30" s="1"/>
  <c r="H1868" i="30" s="1"/>
  <c r="H1869" i="30" s="1"/>
  <c r="H1870" i="30" s="1"/>
  <c r="H1871" i="30" s="1"/>
  <c r="H1872" i="30" s="1"/>
  <c r="H1873" i="30" s="1"/>
  <c r="H1874" i="30" s="1"/>
  <c r="H1875" i="30" s="1"/>
  <c r="H1876" i="30" s="1"/>
  <c r="H1877" i="30" s="1"/>
  <c r="H1878" i="30" s="1"/>
  <c r="H1879" i="30" s="1"/>
  <c r="H1880" i="30" s="1"/>
  <c r="H1881" i="30" s="1"/>
  <c r="H1882" i="30" s="1"/>
  <c r="H1883" i="30" s="1"/>
  <c r="H1884" i="30" s="1"/>
  <c r="H1885" i="30" s="1"/>
  <c r="H1886" i="30" s="1"/>
  <c r="H1887" i="30" s="1"/>
  <c r="H1888" i="30" s="1"/>
  <c r="H1889" i="30" s="1"/>
  <c r="H1890" i="30" s="1"/>
  <c r="H1891" i="30" s="1"/>
  <c r="H1892" i="30" s="1"/>
  <c r="H1893" i="30" s="1"/>
  <c r="H1894" i="30" s="1"/>
  <c r="H1895" i="30" s="1"/>
  <c r="H1896" i="30" s="1"/>
  <c r="H1897" i="30" s="1"/>
  <c r="H1898" i="30" s="1"/>
  <c r="H1899" i="30" s="1"/>
  <c r="H1900" i="30" s="1"/>
  <c r="H1901" i="30" s="1"/>
  <c r="H1902" i="30" s="1"/>
  <c r="H1903" i="30" s="1"/>
  <c r="H1904" i="30" s="1"/>
  <c r="H1905" i="30" s="1"/>
  <c r="H1906" i="30" s="1"/>
  <c r="H1907" i="30" s="1"/>
  <c r="H1908" i="30" s="1"/>
  <c r="H1909" i="30" s="1"/>
  <c r="H1910" i="30" s="1"/>
  <c r="H1911" i="30" s="1"/>
  <c r="H1912" i="30" s="1"/>
  <c r="H1913" i="30" s="1"/>
  <c r="H1914" i="30" s="1"/>
  <c r="H1915" i="30" s="1"/>
  <c r="H1916" i="30" s="1"/>
  <c r="H1917" i="30" s="1"/>
  <c r="H1918" i="30" s="1"/>
  <c r="H1919" i="30" s="1"/>
  <c r="H1920" i="30" s="1"/>
  <c r="H1921" i="30" s="1"/>
  <c r="H1922" i="30" s="1"/>
  <c r="H1923" i="30" s="1"/>
  <c r="H1924" i="30" s="1"/>
  <c r="H1925" i="30" s="1"/>
  <c r="H1926" i="30" s="1"/>
  <c r="H1927" i="30" s="1"/>
  <c r="H1928" i="30" s="1"/>
  <c r="H1929" i="30" s="1"/>
  <c r="H1930" i="30" s="1"/>
  <c r="H1931" i="30" s="1"/>
  <c r="H1932" i="30" s="1"/>
  <c r="H1933" i="30" s="1"/>
  <c r="H1934" i="30" s="1"/>
  <c r="H1935" i="30" s="1"/>
  <c r="H1936" i="30" s="1"/>
  <c r="H1937" i="30" s="1"/>
  <c r="H1938" i="30" s="1"/>
  <c r="H1939" i="30" s="1"/>
  <c r="H1940" i="30" s="1"/>
  <c r="H1941" i="30" s="1"/>
  <c r="H1942" i="30" s="1"/>
  <c r="H1943" i="30" s="1"/>
  <c r="H1944" i="30" s="1"/>
  <c r="H1945" i="30" s="1"/>
  <c r="H1946" i="30" s="1"/>
  <c r="H1947" i="30" s="1"/>
  <c r="H1948" i="30" s="1"/>
  <c r="H1949" i="30" s="1"/>
  <c r="H1950" i="30" s="1"/>
  <c r="H1951" i="30" s="1"/>
  <c r="H1952" i="30" s="1"/>
  <c r="H1953" i="30" s="1"/>
  <c r="H1954" i="30" s="1"/>
  <c r="H1955" i="30" s="1"/>
  <c r="H1956" i="30" s="1"/>
  <c r="H1957" i="30" s="1"/>
  <c r="H1958" i="30" s="1"/>
  <c r="H1959" i="30" s="1"/>
  <c r="H1960" i="30" s="1"/>
  <c r="H1961" i="30" s="1"/>
  <c r="H1962" i="30" s="1"/>
  <c r="H1963" i="30" s="1"/>
  <c r="H1964" i="30" s="1"/>
  <c r="H1965" i="30" s="1"/>
  <c r="H1966" i="30" s="1"/>
  <c r="H1967" i="30" s="1"/>
  <c r="H1968" i="30" s="1"/>
  <c r="H1969" i="30" s="1"/>
  <c r="H1970" i="30" s="1"/>
  <c r="H1971" i="30" s="1"/>
  <c r="H1972" i="30" s="1"/>
  <c r="H1973" i="30" s="1"/>
  <c r="H1974" i="30" s="1"/>
  <c r="H1975" i="30" s="1"/>
  <c r="H1976" i="30" s="1"/>
  <c r="H1977" i="30" s="1"/>
  <c r="H1978" i="30" s="1"/>
  <c r="H1979" i="30" s="1"/>
  <c r="H1980" i="30" s="1"/>
  <c r="H1981" i="30" s="1"/>
  <c r="H1982" i="30" s="1"/>
  <c r="H1983" i="30" s="1"/>
  <c r="H1984" i="30" s="1"/>
  <c r="H1985" i="30" s="1"/>
  <c r="H1986" i="30" s="1"/>
  <c r="H1987" i="30" s="1"/>
  <c r="H1988" i="30" s="1"/>
  <c r="H1989" i="30" s="1"/>
  <c r="H1990" i="30" s="1"/>
  <c r="H1991" i="30" s="1"/>
  <c r="H1992" i="30" s="1"/>
  <c r="H1993" i="30" s="1"/>
  <c r="H1994" i="30" s="1"/>
  <c r="H1995" i="30" s="1"/>
  <c r="H1996" i="30" s="1"/>
  <c r="H1997" i="30" s="1"/>
  <c r="H1998" i="30" s="1"/>
  <c r="H1999" i="30" s="1"/>
  <c r="H2000" i="30" s="1"/>
  <c r="H2001" i="30" s="1"/>
  <c r="H2002" i="30" s="1"/>
  <c r="H2003" i="30" s="1"/>
  <c r="H2004" i="30" s="1"/>
  <c r="H2005" i="30" s="1"/>
  <c r="H2006" i="30" s="1"/>
  <c r="H2007" i="30" s="1"/>
  <c r="H2008" i="30" s="1"/>
  <c r="H2009" i="30" s="1"/>
  <c r="H2010" i="30" s="1"/>
  <c r="H2011" i="30" s="1"/>
  <c r="H2012" i="30" s="1"/>
  <c r="H2013" i="30" s="1"/>
  <c r="H2014" i="30" s="1"/>
  <c r="H2015" i="30" s="1"/>
  <c r="H2016" i="30" s="1"/>
  <c r="H2017" i="30" s="1"/>
  <c r="H2018" i="30" s="1"/>
  <c r="H2019" i="30" s="1"/>
  <c r="H2020" i="30" s="1"/>
  <c r="H2021" i="30" s="1"/>
  <c r="H2022" i="30" s="1"/>
  <c r="H2023" i="30" s="1"/>
  <c r="H2024" i="30" s="1"/>
  <c r="H2025" i="30" s="1"/>
  <c r="H2026" i="30" s="1"/>
  <c r="H2027" i="30" s="1"/>
  <c r="H2028" i="30" s="1"/>
  <c r="H2029" i="30" s="1"/>
  <c r="H2030" i="30" s="1"/>
  <c r="H2031" i="30" s="1"/>
  <c r="H2032" i="30" s="1"/>
  <c r="H2033" i="30" s="1"/>
  <c r="H2034" i="30" s="1"/>
  <c r="H2035" i="30" s="1"/>
  <c r="H2036" i="30" s="1"/>
  <c r="H2037" i="30" s="1"/>
  <c r="H2038" i="30" s="1"/>
  <c r="H2039" i="30" s="1"/>
  <c r="H2040" i="30" s="1"/>
  <c r="H2041" i="30" s="1"/>
  <c r="H2042" i="30" s="1"/>
  <c r="H2043" i="30" s="1"/>
  <c r="H2044" i="30" s="1"/>
  <c r="H2045" i="30" s="1"/>
  <c r="H2046" i="30" s="1"/>
  <c r="H2047" i="30" s="1"/>
  <c r="H2048" i="30" s="1"/>
  <c r="H2049" i="30" s="1"/>
  <c r="H2050" i="30" s="1"/>
  <c r="H2051" i="30" s="1"/>
  <c r="H2052" i="30" s="1"/>
  <c r="H2053" i="30" s="1"/>
  <c r="H2054" i="30" s="1"/>
  <c r="H2055" i="30" s="1"/>
  <c r="H2056" i="30" s="1"/>
  <c r="H2057" i="30" s="1"/>
  <c r="H2058" i="30" s="1"/>
  <c r="H2059" i="30" s="1"/>
  <c r="H2060" i="30" s="1"/>
  <c r="H2061" i="30" s="1"/>
  <c r="H2062" i="30" s="1"/>
  <c r="H2063" i="30" s="1"/>
  <c r="H2064" i="30" s="1"/>
  <c r="H2065" i="30" s="1"/>
  <c r="H2066" i="30" s="1"/>
  <c r="H2067" i="30" s="1"/>
  <c r="H2068" i="30" s="1"/>
  <c r="H2069" i="30" s="1"/>
  <c r="H2070" i="30" s="1"/>
  <c r="H2071" i="30" s="1"/>
  <c r="H2072" i="30" s="1"/>
  <c r="H2073" i="30" s="1"/>
  <c r="H2074" i="30" s="1"/>
  <c r="H2075" i="30" s="1"/>
  <c r="H2076" i="30" s="1"/>
  <c r="H2077" i="30" s="1"/>
  <c r="H2078" i="30" s="1"/>
  <c r="H2079" i="30" s="1"/>
  <c r="H2080" i="30" s="1"/>
  <c r="H2081" i="30" s="1"/>
  <c r="H2082" i="30" s="1"/>
  <c r="H2083" i="30" s="1"/>
  <c r="H2084" i="30" s="1"/>
  <c r="H2085" i="30" s="1"/>
  <c r="H2086" i="30" s="1"/>
  <c r="H2087" i="30" s="1"/>
  <c r="H2088" i="30" s="1"/>
  <c r="H2089" i="30" s="1"/>
  <c r="H2090" i="30" s="1"/>
  <c r="H2091" i="30" s="1"/>
  <c r="H2092" i="30" s="1"/>
  <c r="H2093" i="30" s="1"/>
  <c r="H2094" i="30" s="1"/>
  <c r="H2095" i="30" s="1"/>
  <c r="H2096" i="30" s="1"/>
  <c r="H2097" i="30" s="1"/>
  <c r="H2098" i="30" s="1"/>
  <c r="H2099" i="30" s="1"/>
  <c r="H2100" i="30" s="1"/>
  <c r="H2101" i="30" s="1"/>
  <c r="H2102" i="30" s="1"/>
  <c r="H2103" i="30" s="1"/>
  <c r="H2104" i="30" s="1"/>
  <c r="H2105" i="30" s="1"/>
  <c r="H2106" i="30" s="1"/>
  <c r="H2107" i="30" s="1"/>
  <c r="H2108" i="30" s="1"/>
  <c r="H2109" i="30" s="1"/>
  <c r="H2110" i="30" s="1"/>
  <c r="H2111" i="30" s="1"/>
  <c r="H2112" i="30" s="1"/>
  <c r="H2113" i="30" s="1"/>
  <c r="H2114" i="30" s="1"/>
  <c r="H2115" i="30" s="1"/>
  <c r="H2116" i="30" s="1"/>
  <c r="H2117" i="30" s="1"/>
  <c r="H2118" i="30" s="1"/>
  <c r="H2119" i="30" s="1"/>
  <c r="H2120" i="30" s="1"/>
  <c r="H2121" i="30" s="1"/>
  <c r="H2122" i="30" s="1"/>
  <c r="H2123" i="30" s="1"/>
  <c r="H2124" i="30" s="1"/>
  <c r="H2125" i="30" s="1"/>
  <c r="H2126" i="30" s="1"/>
  <c r="H2127" i="30" s="1"/>
  <c r="H2128" i="30" s="1"/>
  <c r="H2129" i="30" s="1"/>
  <c r="H2130" i="30" s="1"/>
  <c r="H2131" i="30" s="1"/>
  <c r="H2132" i="30" s="1"/>
  <c r="H2133" i="30" s="1"/>
  <c r="H2134" i="30" s="1"/>
  <c r="H2135" i="30" s="1"/>
  <c r="H2136" i="30" s="1"/>
  <c r="H2137" i="30" s="1"/>
  <c r="H2138" i="30" s="1"/>
  <c r="H2139" i="30" s="1"/>
  <c r="H2140" i="30" s="1"/>
  <c r="H2141" i="30" s="1"/>
  <c r="H2142" i="30" s="1"/>
  <c r="H2143" i="30" s="1"/>
  <c r="H2144" i="30" s="1"/>
  <c r="H2145" i="30" s="1"/>
  <c r="H2146" i="30" s="1"/>
  <c r="H2147" i="30" s="1"/>
  <c r="H2148" i="30" s="1"/>
  <c r="H2149" i="30" s="1"/>
  <c r="H2150" i="30" s="1"/>
  <c r="H2151" i="30" s="1"/>
  <c r="H2152" i="30" s="1"/>
  <c r="H2153" i="30" s="1"/>
  <c r="H2154" i="30" s="1"/>
  <c r="H2155" i="30" s="1"/>
  <c r="H2156" i="30" s="1"/>
  <c r="H2157" i="30" s="1"/>
  <c r="H2158" i="30" s="1"/>
  <c r="H2159" i="30" s="1"/>
  <c r="H2160" i="30" s="1"/>
  <c r="H2161" i="30" s="1"/>
  <c r="H2162" i="30" s="1"/>
  <c r="H2163" i="30" s="1"/>
  <c r="H2164" i="30" s="1"/>
  <c r="H2165" i="30" s="1"/>
  <c r="H2166" i="30" s="1"/>
  <c r="H2167" i="30" s="1"/>
  <c r="H2168" i="30" s="1"/>
  <c r="H2169" i="30" s="1"/>
  <c r="H2170" i="30" s="1"/>
  <c r="H2171" i="30" s="1"/>
  <c r="H2172" i="30" s="1"/>
  <c r="H2173" i="30" s="1"/>
  <c r="H2174" i="30" s="1"/>
  <c r="H2175" i="30" s="1"/>
  <c r="H2176" i="30" s="1"/>
  <c r="H2177" i="30" s="1"/>
  <c r="H2178" i="30" s="1"/>
  <c r="H2179" i="30" s="1"/>
  <c r="H2180" i="30" s="1"/>
  <c r="H2181" i="30" s="1"/>
  <c r="H2182" i="30" s="1"/>
  <c r="H2183" i="30" s="1"/>
  <c r="H2184" i="30" s="1"/>
  <c r="H2185" i="30" s="1"/>
  <c r="H2186" i="30" s="1"/>
  <c r="H2187" i="30" s="1"/>
  <c r="H2188" i="30" s="1"/>
  <c r="H2189" i="30" s="1"/>
  <c r="H2190" i="30" s="1"/>
  <c r="H2191" i="30" s="1"/>
  <c r="H2192" i="30" s="1"/>
  <c r="H2193" i="30" s="1"/>
  <c r="H2194" i="30" s="1"/>
  <c r="H2195" i="30" s="1"/>
  <c r="H2196" i="30" s="1"/>
  <c r="H2197" i="30" s="1"/>
  <c r="H2198" i="30" s="1"/>
  <c r="H2199" i="30" s="1"/>
  <c r="H2200" i="30" s="1"/>
  <c r="H2201" i="30" s="1"/>
  <c r="H2202" i="30" s="1"/>
  <c r="H2203" i="30" s="1"/>
  <c r="H2204" i="30" s="1"/>
  <c r="H2205" i="30" s="1"/>
  <c r="H2206" i="30" s="1"/>
  <c r="H2207" i="30" s="1"/>
  <c r="H2208" i="30" s="1"/>
  <c r="H2209" i="30" s="1"/>
  <c r="H2210" i="30" s="1"/>
  <c r="H2211" i="30" s="1"/>
  <c r="H2212" i="30" s="1"/>
  <c r="H2213" i="30" s="1"/>
  <c r="H2214" i="30" s="1"/>
  <c r="H2215" i="30" s="1"/>
  <c r="H2216" i="30" s="1"/>
  <c r="H2217" i="30" s="1"/>
  <c r="H2218" i="30" s="1"/>
  <c r="H2219" i="30" s="1"/>
  <c r="H2220" i="30" s="1"/>
  <c r="H2221" i="30" s="1"/>
  <c r="H2222" i="30" s="1"/>
  <c r="H2223" i="30" s="1"/>
  <c r="H2224" i="30" s="1"/>
  <c r="H2225" i="30" s="1"/>
  <c r="H2226" i="30" s="1"/>
  <c r="H2227" i="30" s="1"/>
  <c r="H2228" i="30" s="1"/>
  <c r="H2229" i="30" s="1"/>
  <c r="H2230" i="30" s="1"/>
  <c r="H2231" i="30" s="1"/>
  <c r="H2232" i="30" s="1"/>
  <c r="H2233" i="30" s="1"/>
  <c r="H2234" i="30" s="1"/>
  <c r="H2235" i="30" s="1"/>
  <c r="H2236" i="30" s="1"/>
  <c r="H2237" i="30" s="1"/>
  <c r="H2238" i="30" s="1"/>
  <c r="H2239" i="30" s="1"/>
  <c r="H2240" i="30" s="1"/>
  <c r="H2241" i="30" s="1"/>
  <c r="H2242" i="30" s="1"/>
  <c r="H2243" i="30" s="1"/>
  <c r="H2244" i="30" s="1"/>
  <c r="H2245" i="30" s="1"/>
  <c r="H2246" i="30" s="1"/>
  <c r="H2247" i="30" s="1"/>
  <c r="H2248" i="30" s="1"/>
  <c r="H2249" i="30" s="1"/>
  <c r="H2250" i="30" s="1"/>
  <c r="H2251" i="30" s="1"/>
  <c r="H2252" i="30" s="1"/>
  <c r="H2253" i="30" s="1"/>
  <c r="H2254" i="30" s="1"/>
  <c r="H2255" i="30" s="1"/>
  <c r="H2256" i="30" s="1"/>
  <c r="H2257" i="30" s="1"/>
  <c r="H2258" i="30" s="1"/>
  <c r="H2259" i="30" s="1"/>
  <c r="H2260" i="30" s="1"/>
  <c r="H2261" i="30" s="1"/>
  <c r="H2262" i="30" s="1"/>
  <c r="H2263" i="30" s="1"/>
  <c r="H2264" i="30" s="1"/>
  <c r="H2265" i="30" s="1"/>
  <c r="H2266" i="30" s="1"/>
  <c r="H2267" i="30" s="1"/>
  <c r="H2268" i="30" s="1"/>
  <c r="H2269" i="30" s="1"/>
  <c r="H2270" i="30" s="1"/>
  <c r="H2271" i="30" s="1"/>
  <c r="H2272" i="30" s="1"/>
  <c r="H2273" i="30" s="1"/>
  <c r="H2274" i="30" s="1"/>
  <c r="H2275" i="30" s="1"/>
  <c r="H2276" i="30" s="1"/>
  <c r="H2277" i="30" s="1"/>
  <c r="H2278" i="30" s="1"/>
  <c r="H2279" i="30" s="1"/>
  <c r="H2280" i="30" s="1"/>
  <c r="H2281" i="30" s="1"/>
  <c r="H2282" i="30" s="1"/>
  <c r="H2283" i="30" s="1"/>
  <c r="H2284" i="30" s="1"/>
  <c r="H2285" i="30" s="1"/>
  <c r="H2286" i="30" s="1"/>
  <c r="H2287" i="30" s="1"/>
  <c r="H2288" i="30" s="1"/>
  <c r="H2289" i="30" s="1"/>
  <c r="H2290" i="30" s="1"/>
  <c r="H2291" i="30" s="1"/>
  <c r="H2292" i="30" s="1"/>
  <c r="H2293" i="30" s="1"/>
  <c r="H2294" i="30" s="1"/>
  <c r="H2295" i="30" s="1"/>
  <c r="H2296" i="30" s="1"/>
  <c r="H2297" i="30" s="1"/>
  <c r="H2298" i="30" s="1"/>
  <c r="H2299" i="30" s="1"/>
  <c r="H2300" i="30" s="1"/>
  <c r="H2301" i="30" s="1"/>
  <c r="H2302" i="30" s="1"/>
  <c r="H2303" i="30" s="1"/>
  <c r="H2304" i="30" s="1"/>
  <c r="H2305" i="30" s="1"/>
  <c r="H2306" i="30" s="1"/>
  <c r="H2307" i="30" s="1"/>
  <c r="H2308" i="30" s="1"/>
  <c r="H2309" i="30" s="1"/>
  <c r="H2310" i="30" s="1"/>
  <c r="H2311" i="30" s="1"/>
  <c r="H2312" i="30" s="1"/>
  <c r="H2313" i="30" s="1"/>
  <c r="H2314" i="30" s="1"/>
  <c r="H2315" i="30" s="1"/>
  <c r="H2316" i="30" s="1"/>
  <c r="H2317" i="30" s="1"/>
  <c r="H2318" i="30" s="1"/>
  <c r="H2319" i="30" s="1"/>
  <c r="H2320" i="30" s="1"/>
  <c r="H2321" i="30" s="1"/>
  <c r="H2322" i="30" s="1"/>
  <c r="H2323" i="30" s="1"/>
  <c r="H2324" i="30" s="1"/>
  <c r="H2325" i="30" s="1"/>
  <c r="H2326" i="30" s="1"/>
  <c r="H2327" i="30" s="1"/>
  <c r="H2328" i="30" s="1"/>
  <c r="H2329" i="30" s="1"/>
  <c r="H2330" i="30" s="1"/>
  <c r="H2331" i="30" s="1"/>
  <c r="H2332" i="30" s="1"/>
  <c r="H2333" i="30" s="1"/>
  <c r="H2334" i="30" s="1"/>
  <c r="H2335" i="30" s="1"/>
  <c r="H2336" i="30" s="1"/>
  <c r="H2337" i="30" s="1"/>
  <c r="H2338" i="30" s="1"/>
  <c r="H2339" i="30" s="1"/>
  <c r="H2340" i="30" s="1"/>
  <c r="H2341" i="30" s="1"/>
  <c r="H2342" i="30" s="1"/>
  <c r="H2343" i="30" s="1"/>
  <c r="H2344" i="30" s="1"/>
  <c r="H2345" i="30" s="1"/>
  <c r="H2346" i="30" s="1"/>
  <c r="H2347" i="30" s="1"/>
  <c r="H2348" i="30" s="1"/>
  <c r="H2349" i="30" s="1"/>
  <c r="H2350" i="30" s="1"/>
  <c r="H2351" i="30" s="1"/>
  <c r="H2352" i="30" s="1"/>
  <c r="H2353" i="30" s="1"/>
  <c r="H2354" i="30" s="1"/>
  <c r="H2355" i="30" s="1"/>
  <c r="H2356" i="30" s="1"/>
  <c r="H2357" i="30" s="1"/>
  <c r="H2358" i="30" s="1"/>
  <c r="H2359" i="30" s="1"/>
  <c r="H2360" i="30" s="1"/>
  <c r="H2361" i="30" s="1"/>
  <c r="H2362" i="30" s="1"/>
  <c r="H2363" i="30" s="1"/>
  <c r="H2364" i="30" s="1"/>
  <c r="H2365" i="30" s="1"/>
  <c r="H2366" i="30" s="1"/>
  <c r="H2367" i="30" s="1"/>
  <c r="H2368" i="30" s="1"/>
  <c r="H2369" i="30" s="1"/>
  <c r="H2370" i="30" s="1"/>
  <c r="H2371" i="30" s="1"/>
  <c r="H2372" i="30" s="1"/>
  <c r="H2373" i="30" s="1"/>
  <c r="H2374" i="30" s="1"/>
  <c r="H2375" i="30" s="1"/>
  <c r="H2376" i="30" s="1"/>
  <c r="H2377" i="30" s="1"/>
  <c r="H2378" i="30" s="1"/>
  <c r="H2379" i="30" s="1"/>
  <c r="H2380" i="30" s="1"/>
  <c r="H2381" i="30" s="1"/>
  <c r="H2382" i="30" s="1"/>
  <c r="H2383" i="30" s="1"/>
  <c r="H2384" i="30" s="1"/>
  <c r="H2385" i="30" s="1"/>
  <c r="H2386" i="30" s="1"/>
  <c r="H2387" i="30" s="1"/>
  <c r="H2388" i="30" s="1"/>
  <c r="H2389" i="30" s="1"/>
  <c r="H2390" i="30" s="1"/>
  <c r="H2391" i="30" s="1"/>
  <c r="H2392" i="30" s="1"/>
  <c r="H2393" i="30" s="1"/>
  <c r="H2394" i="30" s="1"/>
  <c r="H2395" i="30" s="1"/>
  <c r="H2396" i="30" s="1"/>
  <c r="H2397" i="30" s="1"/>
  <c r="H2398" i="30" s="1"/>
  <c r="H2399" i="30" s="1"/>
  <c r="H2400" i="30" s="1"/>
  <c r="H2401" i="30" s="1"/>
  <c r="H2402" i="30" s="1"/>
  <c r="H2403" i="30" s="1"/>
  <c r="H2404" i="30" s="1"/>
  <c r="H2405" i="30" s="1"/>
  <c r="H2406" i="30" s="1"/>
  <c r="H2407" i="30" s="1"/>
  <c r="H2408" i="30" s="1"/>
  <c r="H2409" i="30" s="1"/>
  <c r="H2410" i="30" s="1"/>
  <c r="H2411" i="30" s="1"/>
  <c r="H2412" i="30" s="1"/>
  <c r="H2413" i="30" s="1"/>
  <c r="H2414" i="30" s="1"/>
  <c r="H2415" i="30" s="1"/>
  <c r="H2416" i="30" s="1"/>
  <c r="H2417" i="30" s="1"/>
  <c r="H2418" i="30" s="1"/>
  <c r="H2419" i="30" s="1"/>
  <c r="H2420" i="30" s="1"/>
  <c r="H2421" i="30" s="1"/>
  <c r="H2422" i="30" s="1"/>
  <c r="H2423" i="30" s="1"/>
  <c r="H2424" i="30" s="1"/>
  <c r="H2425" i="30" s="1"/>
  <c r="H2426" i="30" s="1"/>
  <c r="H2427" i="30" s="1"/>
  <c r="H2428" i="30" s="1"/>
  <c r="H2429" i="30" s="1"/>
  <c r="H2430" i="30" s="1"/>
  <c r="H2431" i="30" s="1"/>
  <c r="H2432" i="30" s="1"/>
  <c r="H2433" i="30" s="1"/>
  <c r="H2434" i="30" s="1"/>
  <c r="H2435" i="30" s="1"/>
  <c r="H2436" i="30" s="1"/>
  <c r="H2437" i="30" s="1"/>
  <c r="H2438" i="30" s="1"/>
  <c r="H2439" i="30" s="1"/>
  <c r="H2440" i="30" s="1"/>
  <c r="H2441" i="30" s="1"/>
  <c r="H2442" i="30" s="1"/>
  <c r="H2443" i="30" s="1"/>
  <c r="H2444" i="30" s="1"/>
  <c r="H2445" i="30" s="1"/>
  <c r="H2446" i="30" s="1"/>
  <c r="H2447" i="30" s="1"/>
  <c r="H2448" i="30" s="1"/>
  <c r="H2449" i="30" s="1"/>
  <c r="H2450" i="30" s="1"/>
  <c r="H2451" i="30" s="1"/>
  <c r="H2452" i="30" s="1"/>
  <c r="H2453" i="30" s="1"/>
  <c r="H2454" i="30" s="1"/>
  <c r="H2455" i="30" s="1"/>
  <c r="H2456" i="30" s="1"/>
  <c r="H2457" i="30" s="1"/>
  <c r="H2458" i="30" s="1"/>
  <c r="H2459" i="30" s="1"/>
  <c r="H2460" i="30" s="1"/>
  <c r="H2461" i="30" s="1"/>
  <c r="H2462" i="30" s="1"/>
  <c r="H2463" i="30" s="1"/>
  <c r="H2464" i="30" s="1"/>
  <c r="H2465" i="30" s="1"/>
  <c r="H2466" i="30" s="1"/>
  <c r="H2467" i="30" s="1"/>
  <c r="H2468" i="30" s="1"/>
  <c r="H2469" i="30" s="1"/>
  <c r="H2470" i="30" s="1"/>
  <c r="H2471" i="30" s="1"/>
  <c r="H2472" i="30" s="1"/>
  <c r="H2473" i="30" s="1"/>
  <c r="H2474" i="30" s="1"/>
  <c r="H2475" i="30" s="1"/>
  <c r="H2476" i="30" s="1"/>
  <c r="H2477" i="30" s="1"/>
  <c r="H2478" i="30" s="1"/>
  <c r="H2479" i="30" s="1"/>
  <c r="H2480" i="30" s="1"/>
  <c r="O23" i="17" l="1"/>
  <c r="O22" i="17"/>
  <c r="O21" i="17"/>
  <c r="O20" i="17"/>
  <c r="O18" i="17" s="1"/>
  <c r="O19" i="17"/>
  <c r="O17" i="17"/>
  <c r="O16" i="17"/>
  <c r="O15" i="17"/>
  <c r="O14" i="17"/>
  <c r="O13" i="17"/>
  <c r="O12" i="17"/>
  <c r="O11" i="17"/>
  <c r="O10" i="17"/>
  <c r="O9" i="17"/>
  <c r="O8" i="17"/>
  <c r="N23" i="17"/>
  <c r="N22" i="17"/>
  <c r="N21" i="17"/>
  <c r="N20" i="17"/>
  <c r="N19" i="17"/>
  <c r="N18" i="17"/>
  <c r="N17" i="17"/>
  <c r="N16" i="17"/>
  <c r="N15" i="17"/>
  <c r="N14" i="17"/>
  <c r="N13" i="17"/>
  <c r="N12" i="17"/>
  <c r="N10" i="17"/>
  <c r="N9" i="17"/>
  <c r="N8" i="17"/>
  <c r="E92" i="13" l="1"/>
  <c r="E103" i="13" s="1"/>
  <c r="E649" i="12"/>
  <c r="G649" i="12"/>
  <c r="E12" i="14"/>
  <c r="H4" i="14"/>
  <c r="H5" i="14" s="1"/>
  <c r="H6" i="14" s="1"/>
  <c r="H7" i="14" s="1"/>
  <c r="H8" i="14" s="1"/>
  <c r="F4" i="14"/>
  <c r="F5" i="14" s="1"/>
  <c r="F6" i="14" s="1"/>
  <c r="F7" i="14" s="1"/>
  <c r="F8" i="14" s="1"/>
  <c r="E77" i="13" l="1"/>
  <c r="E104" i="13" s="1"/>
  <c r="E105" i="13" s="1"/>
  <c r="P12" i="17" s="1"/>
  <c r="B13" i="27" s="1"/>
  <c r="B3" i="27" s="1"/>
  <c r="P27" i="17" l="1"/>
  <c r="P29" i="17" s="1"/>
  <c r="Q12" i="17"/>
  <c r="Q27" i="17" s="1"/>
  <c r="Q29" i="17" s="1"/>
  <c r="E14" i="11"/>
  <c r="F10" i="11"/>
  <c r="F11" i="11" s="1"/>
  <c r="F12" i="11" s="1"/>
  <c r="F13" i="11" s="1"/>
  <c r="F5" i="29" l="1"/>
  <c r="G5" i="29"/>
  <c r="H5" i="29"/>
  <c r="H6" i="29" s="1"/>
  <c r="H7" i="29" s="1"/>
  <c r="H8" i="29" s="1"/>
  <c r="F6" i="29"/>
  <c r="F7" i="29" s="1"/>
  <c r="F8" i="29" s="1"/>
  <c r="F9" i="29" s="1"/>
  <c r="G8" i="29"/>
  <c r="G9" i="29"/>
  <c r="G10" i="29"/>
  <c r="G11" i="29"/>
  <c r="G12" i="29"/>
  <c r="G13" i="29"/>
  <c r="G14" i="29"/>
  <c r="G15" i="29"/>
  <c r="G16" i="29"/>
  <c r="G17" i="29"/>
  <c r="G18" i="29"/>
  <c r="G19" i="29"/>
  <c r="G20" i="29"/>
  <c r="G21" i="29"/>
  <c r="G22" i="29"/>
  <c r="G23" i="29"/>
  <c r="G24" i="29"/>
  <c r="G25" i="29"/>
  <c r="G26" i="29"/>
  <c r="G27" i="29"/>
  <c r="G28" i="29"/>
  <c r="G29" i="29"/>
  <c r="G30" i="29"/>
  <c r="G31" i="29"/>
  <c r="G32" i="29"/>
  <c r="G33" i="29"/>
  <c r="G34" i="29"/>
  <c r="G35" i="29"/>
  <c r="G36" i="29"/>
  <c r="G37" i="29"/>
  <c r="G38" i="29"/>
  <c r="G39" i="29"/>
  <c r="G40" i="29"/>
  <c r="G41" i="29"/>
  <c r="G42" i="29"/>
  <c r="G43" i="29"/>
  <c r="G44" i="29"/>
  <c r="G45" i="29"/>
  <c r="G46" i="29"/>
  <c r="G47" i="29"/>
  <c r="G48" i="29"/>
  <c r="G49" i="29"/>
  <c r="G50" i="29"/>
  <c r="G51" i="29"/>
  <c r="G52" i="29"/>
  <c r="G53" i="29"/>
  <c r="G54" i="29"/>
  <c r="G55" i="29"/>
  <c r="G56" i="29"/>
  <c r="G57" i="29"/>
  <c r="G58" i="29"/>
  <c r="G59" i="29"/>
  <c r="G60" i="29"/>
  <c r="G61" i="29"/>
  <c r="G62" i="29"/>
  <c r="G63" i="29"/>
  <c r="G64" i="29"/>
  <c r="G65" i="29"/>
  <c r="G66" i="29"/>
  <c r="G67" i="29"/>
  <c r="G68" i="29"/>
  <c r="G69" i="29"/>
  <c r="G70" i="29"/>
  <c r="G71" i="29"/>
  <c r="G72" i="29"/>
  <c r="G73" i="29"/>
  <c r="G74" i="29"/>
  <c r="G75" i="29"/>
  <c r="G76" i="29"/>
  <c r="G77" i="29"/>
  <c r="G78" i="29"/>
  <c r="G79" i="29"/>
  <c r="G80" i="29"/>
  <c r="G81" i="29"/>
  <c r="G82" i="29"/>
  <c r="G83" i="29"/>
  <c r="G84" i="29"/>
  <c r="G85" i="29"/>
  <c r="G86" i="29"/>
  <c r="G87" i="29"/>
  <c r="G88" i="29"/>
  <c r="G89" i="29"/>
  <c r="G90" i="29"/>
  <c r="G91" i="29"/>
  <c r="G92" i="29"/>
  <c r="G93" i="29"/>
  <c r="G94" i="29"/>
  <c r="G95" i="29"/>
  <c r="G96" i="29"/>
  <c r="G185" i="29" s="1"/>
  <c r="G97" i="29"/>
  <c r="G98" i="29"/>
  <c r="G99" i="29"/>
  <c r="G100" i="29"/>
  <c r="G101" i="29"/>
  <c r="G102" i="29"/>
  <c r="G103" i="29"/>
  <c r="G104" i="29"/>
  <c r="G105" i="29"/>
  <c r="G106" i="29"/>
  <c r="G107" i="29"/>
  <c r="G108" i="29"/>
  <c r="G109" i="29"/>
  <c r="G110" i="29"/>
  <c r="G111" i="29"/>
  <c r="G112" i="29"/>
  <c r="G113" i="29"/>
  <c r="G114" i="29"/>
  <c r="G115" i="29"/>
  <c r="G116" i="29"/>
  <c r="G117" i="29"/>
  <c r="G118" i="29"/>
  <c r="G119" i="29"/>
  <c r="G120" i="29"/>
  <c r="G121" i="29"/>
  <c r="G122" i="29"/>
  <c r="G123" i="29"/>
  <c r="G124" i="29"/>
  <c r="G125" i="29"/>
  <c r="G126" i="29"/>
  <c r="G127" i="29"/>
  <c r="G128" i="29"/>
  <c r="G129" i="29"/>
  <c r="G130" i="29"/>
  <c r="G131" i="29"/>
  <c r="G132" i="29"/>
  <c r="G133" i="29"/>
  <c r="G134" i="29"/>
  <c r="G135" i="29"/>
  <c r="G136" i="29"/>
  <c r="G137" i="29"/>
  <c r="G138" i="29"/>
  <c r="G139" i="29"/>
  <c r="G140" i="29"/>
  <c r="G141" i="29"/>
  <c r="G142" i="29"/>
  <c r="G143" i="29"/>
  <c r="G144" i="29"/>
  <c r="G145" i="29"/>
  <c r="G146" i="29"/>
  <c r="G147" i="29"/>
  <c r="G148" i="29"/>
  <c r="G149" i="29"/>
  <c r="G150" i="29"/>
  <c r="G151" i="29"/>
  <c r="G152" i="29"/>
  <c r="G153" i="29"/>
  <c r="G154" i="29"/>
  <c r="G155" i="29"/>
  <c r="G156" i="29"/>
  <c r="G157" i="29"/>
  <c r="G158" i="29"/>
  <c r="G159" i="29"/>
  <c r="G160" i="29"/>
  <c r="G161" i="29"/>
  <c r="G162" i="29"/>
  <c r="G163" i="29"/>
  <c r="G164" i="29"/>
  <c r="G165" i="29"/>
  <c r="G166" i="29"/>
  <c r="G167" i="29"/>
  <c r="G168" i="29"/>
  <c r="G169" i="29"/>
  <c r="G170" i="29"/>
  <c r="G171" i="29"/>
  <c r="G172" i="29"/>
  <c r="G173" i="29"/>
  <c r="G174" i="29"/>
  <c r="G175" i="29"/>
  <c r="G176" i="29"/>
  <c r="G177" i="29"/>
  <c r="G178" i="29"/>
  <c r="G179" i="29"/>
  <c r="G180" i="29"/>
  <c r="G181" i="29"/>
  <c r="G182" i="29"/>
  <c r="G183" i="29"/>
  <c r="G184" i="29"/>
  <c r="E185" i="29"/>
  <c r="F6" i="28"/>
  <c r="G6" i="28"/>
  <c r="H6" i="28"/>
  <c r="F7" i="28"/>
  <c r="F8" i="28" s="1"/>
  <c r="F9" i="28" s="1"/>
  <c r="F10" i="28" s="1"/>
  <c r="F11" i="28" s="1"/>
  <c r="F12" i="28" s="1"/>
  <c r="F13" i="28" s="1"/>
  <c r="F14" i="28" s="1"/>
  <c r="F15" i="28" s="1"/>
  <c r="F18" i="28" s="1"/>
  <c r="F19" i="28" s="1"/>
  <c r="F16" i="28" s="1"/>
  <c r="F17" i="28" s="1"/>
  <c r="F20" i="28" s="1"/>
  <c r="F21" i="28" s="1"/>
  <c r="F28" i="28" s="1"/>
  <c r="F22" i="28" s="1"/>
  <c r="F23" i="28" s="1"/>
  <c r="F24" i="28" s="1"/>
  <c r="F25" i="28" s="1"/>
  <c r="F26" i="28" s="1"/>
  <c r="F27" i="28" s="1"/>
  <c r="F29" i="28" s="1"/>
  <c r="F31" i="28" s="1"/>
  <c r="F32" i="28" s="1"/>
  <c r="F33" i="28" s="1"/>
  <c r="F34" i="28" s="1"/>
  <c r="F35" i="28" s="1"/>
  <c r="F36" i="28" s="1"/>
  <c r="F37" i="28" s="1"/>
  <c r="F38" i="28" s="1"/>
  <c r="F39" i="28" s="1"/>
  <c r="F40" i="28" s="1"/>
  <c r="F41" i="28" s="1"/>
  <c r="F42" i="28" s="1"/>
  <c r="F43" i="28" s="1"/>
  <c r="F44" i="28" s="1"/>
  <c r="F45" i="28" s="1"/>
  <c r="F46" i="28" s="1"/>
  <c r="F47" i="28" s="1"/>
  <c r="F48" i="28" s="1"/>
  <c r="F49" i="28" s="1"/>
  <c r="F50" i="28" s="1"/>
  <c r="F51" i="28" s="1"/>
  <c r="F52" i="28" s="1"/>
  <c r="F53" i="28" s="1"/>
  <c r="F54" i="28" s="1"/>
  <c r="F55" i="28" s="1"/>
  <c r="F56" i="28" s="1"/>
  <c r="F57" i="28" s="1"/>
  <c r="F58" i="28" s="1"/>
  <c r="F59" i="28" s="1"/>
  <c r="F60" i="28" s="1"/>
  <c r="F61" i="28" s="1"/>
  <c r="F62" i="28" s="1"/>
  <c r="F63" i="28" s="1"/>
  <c r="F64" i="28" s="1"/>
  <c r="F65" i="28" s="1"/>
  <c r="F66" i="28" s="1"/>
  <c r="F67" i="28" s="1"/>
  <c r="F68" i="28" s="1"/>
  <c r="F69" i="28" s="1"/>
  <c r="F70" i="28" s="1"/>
  <c r="F71" i="28" s="1"/>
  <c r="F72" i="28" s="1"/>
  <c r="F73" i="28" s="1"/>
  <c r="F74" i="28" s="1"/>
  <c r="F75" i="28" s="1"/>
  <c r="F76" i="28" s="1"/>
  <c r="F77" i="28" s="1"/>
  <c r="F78" i="28" s="1"/>
  <c r="F79" i="28" s="1"/>
  <c r="F80" i="28" s="1"/>
  <c r="F81" i="28" s="1"/>
  <c r="F82" i="28" s="1"/>
  <c r="F83" i="28" s="1"/>
  <c r="F84" i="28" s="1"/>
  <c r="F85" i="28" s="1"/>
  <c r="F87" i="28" s="1"/>
  <c r="F88" i="28" s="1"/>
  <c r="F86" i="28" s="1"/>
  <c r="F89" i="28" s="1"/>
  <c r="F90" i="28" s="1"/>
  <c r="F91" i="28" s="1"/>
  <c r="F92" i="28" s="1"/>
  <c r="F93" i="28" s="1"/>
  <c r="F94" i="28" s="1"/>
  <c r="F95" i="28" s="1"/>
  <c r="F96" i="28" s="1"/>
  <c r="F97" i="28" s="1"/>
  <c r="F98" i="28" s="1"/>
  <c r="F99" i="28" s="1"/>
  <c r="F100" i="28" s="1"/>
  <c r="F101" i="28" s="1"/>
  <c r="F102" i="28" s="1"/>
  <c r="F103" i="28" s="1"/>
  <c r="F104" i="28" s="1"/>
  <c r="F105" i="28" s="1"/>
  <c r="F106" i="28" s="1"/>
  <c r="F107" i="28" s="1"/>
  <c r="F108" i="28" s="1"/>
  <c r="F109" i="28" s="1"/>
  <c r="F110" i="28" s="1"/>
  <c r="F111" i="28" s="1"/>
  <c r="F112" i="28" s="1"/>
  <c r="F113" i="28" s="1"/>
  <c r="F114" i="28" s="1"/>
  <c r="F115" i="28" s="1"/>
  <c r="F116" i="28" s="1"/>
  <c r="F117" i="28" s="1"/>
  <c r="F118" i="28" s="1"/>
  <c r="F119" i="28" s="1"/>
  <c r="F120" i="28" s="1"/>
  <c r="F121" i="28" s="1"/>
  <c r="F122" i="28" s="1"/>
  <c r="F123" i="28" s="1"/>
  <c r="F124" i="28" s="1"/>
  <c r="F125" i="28" s="1"/>
  <c r="F126" i="28" s="1"/>
  <c r="F127" i="28" s="1"/>
  <c r="F128" i="28" s="1"/>
  <c r="F129" i="28" s="1"/>
  <c r="F130" i="28" s="1"/>
  <c r="F131" i="28" s="1"/>
  <c r="G7" i="28"/>
  <c r="H7" i="28"/>
  <c r="H8" i="28" s="1"/>
  <c r="H9" i="28" s="1"/>
  <c r="H10" i="28" s="1"/>
  <c r="H11" i="28" s="1"/>
  <c r="H12" i="28" s="1"/>
  <c r="H13" i="28" s="1"/>
  <c r="H14" i="28" s="1"/>
  <c r="H15" i="28" s="1"/>
  <c r="H18" i="28" s="1"/>
  <c r="H19" i="28" s="1"/>
  <c r="H16" i="28" s="1"/>
  <c r="H17" i="28" s="1"/>
  <c r="H20" i="28" s="1"/>
  <c r="H21" i="28" s="1"/>
  <c r="H28" i="28" s="1"/>
  <c r="H22" i="28" s="1"/>
  <c r="H23" i="28" s="1"/>
  <c r="H24" i="28" s="1"/>
  <c r="H25" i="28" s="1"/>
  <c r="H26" i="28" s="1"/>
  <c r="H27" i="28" s="1"/>
  <c r="H29" i="28" s="1"/>
  <c r="H31" i="28" s="1"/>
  <c r="H32" i="28" s="1"/>
  <c r="H33" i="28" s="1"/>
  <c r="H34" i="28" s="1"/>
  <c r="H35" i="28" s="1"/>
  <c r="H36" i="28" s="1"/>
  <c r="H37" i="28" s="1"/>
  <c r="H38" i="28" s="1"/>
  <c r="H39" i="28" s="1"/>
  <c r="H40" i="28" s="1"/>
  <c r="H41" i="28" s="1"/>
  <c r="H42" i="28" s="1"/>
  <c r="H43" i="28" s="1"/>
  <c r="H44" i="28" s="1"/>
  <c r="H45" i="28" s="1"/>
  <c r="H46" i="28" s="1"/>
  <c r="H47" i="28" s="1"/>
  <c r="H48" i="28" s="1"/>
  <c r="H49" i="28" s="1"/>
  <c r="H50" i="28" s="1"/>
  <c r="H51" i="28" s="1"/>
  <c r="H52" i="28" s="1"/>
  <c r="H53" i="28" s="1"/>
  <c r="H54" i="28" s="1"/>
  <c r="H55" i="28" s="1"/>
  <c r="H56" i="28" s="1"/>
  <c r="H57" i="28" s="1"/>
  <c r="H58" i="28" s="1"/>
  <c r="H59" i="28" s="1"/>
  <c r="H60" i="28" s="1"/>
  <c r="H61" i="28" s="1"/>
  <c r="H62" i="28" s="1"/>
  <c r="H63" i="28" s="1"/>
  <c r="H64" i="28" s="1"/>
  <c r="H65" i="28" s="1"/>
  <c r="H66" i="28" s="1"/>
  <c r="H67" i="28" s="1"/>
  <c r="H68" i="28" s="1"/>
  <c r="H69" i="28" s="1"/>
  <c r="H70" i="28" s="1"/>
  <c r="H71" i="28" s="1"/>
  <c r="H72" i="28" s="1"/>
  <c r="H73" i="28" s="1"/>
  <c r="H74" i="28" s="1"/>
  <c r="H75" i="28" s="1"/>
  <c r="H76" i="28" s="1"/>
  <c r="H77" i="28" s="1"/>
  <c r="H78" i="28" s="1"/>
  <c r="H79" i="28" s="1"/>
  <c r="H80" i="28" s="1"/>
  <c r="H81" i="28" s="1"/>
  <c r="H82" i="28" s="1"/>
  <c r="H83" i="28" s="1"/>
  <c r="H84" i="28" s="1"/>
  <c r="H85" i="28" s="1"/>
  <c r="H87" i="28" s="1"/>
  <c r="H88" i="28" s="1"/>
  <c r="H86" i="28" s="1"/>
  <c r="H89" i="28" s="1"/>
  <c r="H90" i="28" s="1"/>
  <c r="H91" i="28" s="1"/>
  <c r="H92" i="28" s="1"/>
  <c r="H93" i="28" s="1"/>
  <c r="H94" i="28" s="1"/>
  <c r="H95" i="28" s="1"/>
  <c r="H96" i="28" s="1"/>
  <c r="H97" i="28" s="1"/>
  <c r="H98" i="28" s="1"/>
  <c r="H99" i="28" s="1"/>
  <c r="H100" i="28" s="1"/>
  <c r="H101" i="28" s="1"/>
  <c r="H102" i="28" s="1"/>
  <c r="H103" i="28" s="1"/>
  <c r="H104" i="28" s="1"/>
  <c r="H105" i="28" s="1"/>
  <c r="H106" i="28" s="1"/>
  <c r="H107" i="28" s="1"/>
  <c r="H108" i="28" s="1"/>
  <c r="H109" i="28" s="1"/>
  <c r="H110" i="28" s="1"/>
  <c r="H111" i="28" s="1"/>
  <c r="H112" i="28" s="1"/>
  <c r="H113" i="28" s="1"/>
  <c r="H114" i="28" s="1"/>
  <c r="H115" i="28" s="1"/>
  <c r="H116" i="28" s="1"/>
  <c r="H117" i="28" s="1"/>
  <c r="H118" i="28" s="1"/>
  <c r="H119" i="28" s="1"/>
  <c r="H120" i="28" s="1"/>
  <c r="H121" i="28" s="1"/>
  <c r="H122" i="28" s="1"/>
  <c r="H123" i="28" s="1"/>
  <c r="H124" i="28" s="1"/>
  <c r="H125" i="28" s="1"/>
  <c r="H126" i="28" s="1"/>
  <c r="H127" i="28" s="1"/>
  <c r="H128" i="28" s="1"/>
  <c r="H129" i="28" s="1"/>
  <c r="H130" i="28" s="1"/>
  <c r="H131" i="28" s="1"/>
  <c r="G8" i="28"/>
  <c r="G9" i="28"/>
  <c r="G10" i="28"/>
  <c r="G11" i="28"/>
  <c r="G12" i="28"/>
  <c r="G13" i="28"/>
  <c r="G14" i="28"/>
  <c r="G15" i="28"/>
  <c r="G16" i="28"/>
  <c r="G17" i="28"/>
  <c r="G18" i="28"/>
  <c r="G19" i="28"/>
  <c r="G20" i="28"/>
  <c r="G21" i="28"/>
  <c r="G22" i="28"/>
  <c r="G23" i="28"/>
  <c r="G24" i="28"/>
  <c r="G25" i="28"/>
  <c r="G26" i="28"/>
  <c r="G27" i="28"/>
  <c r="G28" i="28"/>
  <c r="G29" i="28"/>
  <c r="G30" i="28"/>
  <c r="G31" i="28"/>
  <c r="G32" i="28"/>
  <c r="G33" i="28"/>
  <c r="G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E132" i="28"/>
  <c r="G132" i="28"/>
  <c r="H9" i="29" l="1"/>
  <c r="F10" i="29"/>
  <c r="H10" i="29" s="1"/>
  <c r="F11" i="29"/>
  <c r="E20" i="4"/>
  <c r="F5" i="4"/>
  <c r="F6" i="4" s="1"/>
  <c r="F7" i="4" s="1"/>
  <c r="F8" i="4" s="1"/>
  <c r="F9" i="4" s="1"/>
  <c r="F10" i="4" s="1"/>
  <c r="F11" i="4" s="1"/>
  <c r="F12" i="4" s="1"/>
  <c r="F13" i="4" s="1"/>
  <c r="F14" i="4" s="1"/>
  <c r="F15" i="4" s="1"/>
  <c r="F16" i="4" s="1"/>
  <c r="F17" i="4" s="1"/>
  <c r="F18" i="4" s="1"/>
  <c r="F19" i="4" s="1"/>
  <c r="H4" i="4"/>
  <c r="H5" i="4" s="1"/>
  <c r="H6" i="4" s="1"/>
  <c r="H7" i="4" s="1"/>
  <c r="H8" i="4" s="1"/>
  <c r="H9" i="4" s="1"/>
  <c r="H10" i="4" s="1"/>
  <c r="H11" i="4" s="1"/>
  <c r="H12" i="4" s="1"/>
  <c r="H13" i="4" s="1"/>
  <c r="H14" i="4" s="1"/>
  <c r="H15" i="4" s="1"/>
  <c r="H16" i="4" s="1"/>
  <c r="H17" i="4" s="1"/>
  <c r="H18" i="4" s="1"/>
  <c r="H19" i="4" s="1"/>
  <c r="H11" i="29" l="1"/>
  <c r="F12" i="29"/>
  <c r="F42" i="2"/>
  <c r="H12" i="29" l="1"/>
  <c r="F13" i="29"/>
  <c r="H13" i="29" l="1"/>
  <c r="F14" i="29"/>
  <c r="H14" i="29" l="1"/>
  <c r="F15" i="29"/>
  <c r="A62" i="26"/>
  <c r="F17" i="26"/>
  <c r="E15" i="26"/>
  <c r="F7" i="26"/>
  <c r="F8" i="26" s="1"/>
  <c r="F9" i="26" s="1"/>
  <c r="F10" i="26" s="1"/>
  <c r="F11" i="26" s="1"/>
  <c r="F12" i="26" s="1"/>
  <c r="F13" i="26" s="1"/>
  <c r="F14" i="26" s="1"/>
  <c r="F6" i="26"/>
  <c r="F5" i="26"/>
  <c r="F19" i="26"/>
  <c r="F20" i="26" s="1"/>
  <c r="F21" i="26" s="1"/>
  <c r="F22" i="26" s="1"/>
  <c r="F23" i="26" s="1"/>
  <c r="F24" i="26" s="1"/>
  <c r="F25" i="26" s="1"/>
  <c r="F26" i="26" s="1"/>
  <c r="F27" i="26" s="1"/>
  <c r="F28" i="26" s="1"/>
  <c r="F29" i="26" s="1"/>
  <c r="F30" i="26" s="1"/>
  <c r="F31" i="26" s="1"/>
  <c r="F32" i="26" s="1"/>
  <c r="F33" i="26" s="1"/>
  <c r="F34" i="26" s="1"/>
  <c r="F35" i="26" s="1"/>
  <c r="F36" i="26" s="1"/>
  <c r="F37" i="26" s="1"/>
  <c r="F38" i="26" s="1"/>
  <c r="F39" i="26" s="1"/>
  <c r="F40" i="26" s="1"/>
  <c r="F41" i="26" s="1"/>
  <c r="F42" i="26" s="1"/>
  <c r="F43" i="26" s="1"/>
  <c r="F44" i="26" s="1"/>
  <c r="F45" i="26" s="1"/>
  <c r="F46" i="26" s="1"/>
  <c r="F47" i="26" s="1"/>
  <c r="F48" i="26" s="1"/>
  <c r="F49" i="26" s="1"/>
  <c r="F50" i="26" s="1"/>
  <c r="F51" i="26" s="1"/>
  <c r="F52" i="26" s="1"/>
  <c r="F53" i="26" s="1"/>
  <c r="F54" i="26" s="1"/>
  <c r="F55" i="26" s="1"/>
  <c r="F56" i="26" s="1"/>
  <c r="F57" i="26" s="1"/>
  <c r="F58" i="26" s="1"/>
  <c r="F59" i="26" s="1"/>
  <c r="F60" i="26" s="1"/>
  <c r="F61" i="26" s="1"/>
  <c r="F62" i="26" s="1"/>
  <c r="F63" i="26" s="1"/>
  <c r="F64" i="26" s="1"/>
  <c r="F65" i="26" s="1"/>
  <c r="F66" i="26" s="1"/>
  <c r="F67" i="26" s="1"/>
  <c r="F68" i="26" s="1"/>
  <c r="F69" i="26" s="1"/>
  <c r="F70" i="26" s="1"/>
  <c r="F71" i="26" s="1"/>
  <c r="F72" i="26" s="1"/>
  <c r="F73" i="26" s="1"/>
  <c r="F74" i="26" s="1"/>
  <c r="F75" i="26" s="1"/>
  <c r="F76" i="26" s="1"/>
  <c r="F77" i="26" s="1"/>
  <c r="F78" i="26" s="1"/>
  <c r="F79" i="26" s="1"/>
  <c r="F80" i="26" s="1"/>
  <c r="F81" i="26" s="1"/>
  <c r="F82" i="26" s="1"/>
  <c r="F83" i="26" s="1"/>
  <c r="F84" i="26" s="1"/>
  <c r="F85" i="26" s="1"/>
  <c r="F86" i="26" s="1"/>
  <c r="F87" i="26" s="1"/>
  <c r="F88" i="26" s="1"/>
  <c r="F89" i="26" s="1"/>
  <c r="F90" i="26" s="1"/>
  <c r="F91" i="26" s="1"/>
  <c r="F92" i="26" s="1"/>
  <c r="F93" i="26" s="1"/>
  <c r="F94" i="26" s="1"/>
  <c r="F95" i="26" s="1"/>
  <c r="F96" i="26" s="1"/>
  <c r="F97" i="26" s="1"/>
  <c r="F98" i="26" s="1"/>
  <c r="F99" i="26" s="1"/>
  <c r="F100" i="26" s="1"/>
  <c r="F101" i="26" s="1"/>
  <c r="F102" i="26" s="1"/>
  <c r="F103" i="26" s="1"/>
  <c r="F104" i="26" s="1"/>
  <c r="F105" i="26" s="1"/>
  <c r="F106" i="26" s="1"/>
  <c r="F107" i="26" s="1"/>
  <c r="E108" i="26"/>
  <c r="H15" i="29" l="1"/>
  <c r="F16" i="29"/>
  <c r="H16" i="29" l="1"/>
  <c r="F17" i="29"/>
  <c r="H17" i="29" l="1"/>
  <c r="F18" i="29"/>
  <c r="E133" i="26"/>
  <c r="D68" i="17" s="1"/>
  <c r="H18" i="29" l="1"/>
  <c r="F19" i="29"/>
  <c r="E132" i="26"/>
  <c r="G131" i="26"/>
  <c r="G130" i="26"/>
  <c r="G129" i="26"/>
  <c r="G128" i="26"/>
  <c r="G127" i="26"/>
  <c r="G126" i="26"/>
  <c r="G125" i="26"/>
  <c r="G124" i="26"/>
  <c r="G123" i="26"/>
  <c r="G122" i="26"/>
  <c r="G121" i="26"/>
  <c r="G120" i="26"/>
  <c r="G119" i="26"/>
  <c r="G118" i="26"/>
  <c r="G117" i="26"/>
  <c r="G116" i="26"/>
  <c r="G115" i="26"/>
  <c r="G114" i="26"/>
  <c r="G113" i="26"/>
  <c r="G112" i="26"/>
  <c r="G111" i="26"/>
  <c r="G110" i="26"/>
  <c r="G109" i="26"/>
  <c r="H109" i="26" s="1"/>
  <c r="F109" i="26"/>
  <c r="F110" i="26" s="1"/>
  <c r="F111" i="26" s="1"/>
  <c r="F112" i="26" s="1"/>
  <c r="F113" i="26" s="1"/>
  <c r="F114" i="26" s="1"/>
  <c r="F115" i="26" s="1"/>
  <c r="F116" i="26" s="1"/>
  <c r="F117" i="26" s="1"/>
  <c r="F118" i="26" s="1"/>
  <c r="F119" i="26" s="1"/>
  <c r="F120" i="26" s="1"/>
  <c r="F121" i="26" s="1"/>
  <c r="F122" i="26" s="1"/>
  <c r="F123" i="26" s="1"/>
  <c r="F124" i="26" s="1"/>
  <c r="F125" i="26" s="1"/>
  <c r="F126" i="26" s="1"/>
  <c r="F127" i="26" s="1"/>
  <c r="F128" i="26" s="1"/>
  <c r="F129" i="26" s="1"/>
  <c r="F130" i="26" s="1"/>
  <c r="F131" i="26" s="1"/>
  <c r="A19" i="26"/>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136"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E18" i="26"/>
  <c r="F16" i="26"/>
  <c r="H19" i="29" l="1"/>
  <c r="F20" i="29"/>
  <c r="H110" i="26"/>
  <c r="H111" i="26" s="1"/>
  <c r="H112" i="26" s="1"/>
  <c r="H113" i="26" s="1"/>
  <c r="H114" i="26" s="1"/>
  <c r="H115" i="26" s="1"/>
  <c r="H116" i="26" s="1"/>
  <c r="H117" i="26" s="1"/>
  <c r="H118" i="26" s="1"/>
  <c r="H119" i="26" s="1"/>
  <c r="H120" i="26" s="1"/>
  <c r="H121" i="26" s="1"/>
  <c r="H122" i="26" s="1"/>
  <c r="H123" i="26" s="1"/>
  <c r="H124" i="26" s="1"/>
  <c r="H125" i="26" s="1"/>
  <c r="H126" i="26" s="1"/>
  <c r="H127" i="26" s="1"/>
  <c r="H128" i="26" s="1"/>
  <c r="H129" i="26" s="1"/>
  <c r="H130" i="26" s="1"/>
  <c r="H131" i="26" s="1"/>
  <c r="G132" i="26"/>
  <c r="H20" i="29" l="1"/>
  <c r="F21" i="29"/>
  <c r="J18" i="17"/>
  <c r="J13" i="17"/>
  <c r="J8" i="17"/>
  <c r="D69" i="17"/>
  <c r="E12" i="8"/>
  <c r="D73" i="17" s="1"/>
  <c r="D72" i="17" l="1"/>
  <c r="H21" i="29"/>
  <c r="F22" i="29"/>
  <c r="J27" i="17"/>
  <c r="J29" i="17" s="1"/>
  <c r="D71" i="17"/>
  <c r="D79" i="17"/>
  <c r="D77" i="17"/>
  <c r="D75" i="17"/>
  <c r="E5" i="18"/>
  <c r="H22" i="29" l="1"/>
  <c r="F23" i="29"/>
  <c r="D78" i="17"/>
  <c r="E74" i="17"/>
  <c r="M29" i="17"/>
  <c r="B101" i="17" s="1"/>
  <c r="N26" i="17"/>
  <c r="N25" i="17"/>
  <c r="Q25" i="17" s="1"/>
  <c r="L18" i="17"/>
  <c r="L27" i="17" s="1"/>
  <c r="L29" i="17" s="1"/>
  <c r="B100" i="17" s="1"/>
  <c r="K18" i="17"/>
  <c r="K27" i="17" s="1"/>
  <c r="K29" i="17" s="1"/>
  <c r="B99" i="17" s="1"/>
  <c r="I18" i="17"/>
  <c r="I27" i="17" s="1"/>
  <c r="I29" i="17" s="1"/>
  <c r="B97" i="17" s="1"/>
  <c r="H18" i="17"/>
  <c r="H27" i="17" s="1"/>
  <c r="H29" i="17" s="1"/>
  <c r="B96" i="17" s="1"/>
  <c r="G18" i="17"/>
  <c r="G27" i="17" s="1"/>
  <c r="G29" i="17" s="1"/>
  <c r="B95" i="17" s="1"/>
  <c r="F18" i="17"/>
  <c r="F27" i="17" s="1"/>
  <c r="F29" i="17" s="1"/>
  <c r="B94" i="17" s="1"/>
  <c r="E18" i="17"/>
  <c r="E27" i="17" s="1"/>
  <c r="E29" i="17" s="1"/>
  <c r="B93" i="17" s="1"/>
  <c r="A9" i="17"/>
  <c r="A10" i="17" s="1"/>
  <c r="A11" i="17" s="1"/>
  <c r="A12" i="17" s="1"/>
  <c r="A13" i="17" s="1"/>
  <c r="A14" i="17" s="1"/>
  <c r="A15" i="17" s="1"/>
  <c r="A16" i="17" s="1"/>
  <c r="A17" i="17" s="1"/>
  <c r="A18" i="17" s="1"/>
  <c r="A25" i="17" s="1"/>
  <c r="A26" i="17" s="1"/>
  <c r="H9" i="14"/>
  <c r="H10" i="14" s="1"/>
  <c r="H11" i="14" s="1"/>
  <c r="F9" i="14"/>
  <c r="F10" i="14" s="1"/>
  <c r="F11" i="14" s="1"/>
  <c r="D70" i="17" l="1"/>
  <c r="H23" i="29"/>
  <c r="F24" i="29"/>
  <c r="D74" i="17"/>
  <c r="B98" i="17"/>
  <c r="A79" i="17"/>
  <c r="B123" i="17"/>
  <c r="N27" i="17"/>
  <c r="D76" i="17"/>
  <c r="N36" i="17" l="1"/>
  <c r="H24" i="29"/>
  <c r="F25" i="29"/>
  <c r="Q26" i="17"/>
  <c r="N29" i="17"/>
  <c r="H25" i="29" l="1"/>
  <c r="F26" i="29"/>
  <c r="B102" i="17"/>
  <c r="D66" i="17" l="1"/>
  <c r="D81" i="17" s="1"/>
  <c r="H26" i="29"/>
  <c r="F27" i="29"/>
  <c r="R26" i="17"/>
  <c r="R25" i="17"/>
  <c r="R23" i="17"/>
  <c r="R9" i="17"/>
  <c r="R16" i="17"/>
  <c r="R14" i="17"/>
  <c r="R18" i="17"/>
  <c r="R10" i="17"/>
  <c r="R22" i="17"/>
  <c r="R11" i="17"/>
  <c r="R12" i="17"/>
  <c r="R17" i="17"/>
  <c r="R15" i="17"/>
  <c r="R21" i="17"/>
  <c r="R13" i="17"/>
  <c r="R20" i="17"/>
  <c r="R8" i="17"/>
  <c r="R19" i="17"/>
  <c r="H27" i="29" l="1"/>
  <c r="F28" i="29"/>
  <c r="R27" i="17"/>
  <c r="S9" i="17"/>
  <c r="S16" i="17"/>
  <c r="S21" i="17"/>
  <c r="S20" i="17"/>
  <c r="S10" i="17"/>
  <c r="S15" i="17"/>
  <c r="S22" i="17"/>
  <c r="S8" i="17"/>
  <c r="S12" i="17"/>
  <c r="S17" i="17"/>
  <c r="S18" i="17"/>
  <c r="S11" i="17"/>
  <c r="S13" i="17"/>
  <c r="S19" i="17"/>
  <c r="S14" i="17"/>
  <c r="S23" i="17"/>
  <c r="S26" i="17"/>
  <c r="H28" i="29" l="1"/>
  <c r="F29" i="29"/>
  <c r="S27" i="17"/>
  <c r="H29" i="29" l="1"/>
  <c r="F30" i="29"/>
  <c r="H30" i="29" l="1"/>
  <c r="F31" i="29"/>
  <c r="H31" i="29" l="1"/>
  <c r="F32" i="29"/>
  <c r="H32" i="29" l="1"/>
  <c r="F33" i="29"/>
  <c r="H33" i="29" l="1"/>
  <c r="F34" i="29"/>
  <c r="H34" i="29" l="1"/>
  <c r="F35" i="29"/>
  <c r="H35" i="29" l="1"/>
  <c r="F36" i="29"/>
  <c r="H36" i="29" l="1"/>
  <c r="F37" i="29"/>
  <c r="H37" i="29" l="1"/>
  <c r="F38" i="29"/>
  <c r="H38" i="29" l="1"/>
  <c r="F39" i="29"/>
  <c r="H39" i="29" l="1"/>
  <c r="F40" i="29"/>
  <c r="H40" i="29" l="1"/>
  <c r="F41" i="29"/>
  <c r="H41" i="29" l="1"/>
  <c r="F42" i="29"/>
  <c r="H42" i="29" l="1"/>
  <c r="F43" i="29"/>
  <c r="H43" i="29" l="1"/>
  <c r="F44" i="29"/>
  <c r="H44" i="29" l="1"/>
  <c r="F45" i="29"/>
  <c r="H45" i="29" l="1"/>
  <c r="F46" i="29"/>
  <c r="H46" i="29" l="1"/>
  <c r="F47" i="29"/>
  <c r="H47" i="29" l="1"/>
  <c r="F48" i="29"/>
  <c r="H48" i="29" l="1"/>
  <c r="F49" i="29"/>
  <c r="H49" i="29" l="1"/>
  <c r="F50" i="29"/>
  <c r="H50" i="29" l="1"/>
  <c r="F51" i="29"/>
  <c r="H51" i="29" l="1"/>
  <c r="F52" i="29"/>
  <c r="H52" i="29" l="1"/>
  <c r="F53" i="29"/>
  <c r="H53" i="29" l="1"/>
  <c r="F54" i="29"/>
  <c r="H54" i="29" l="1"/>
  <c r="F55" i="29"/>
  <c r="H55" i="29" l="1"/>
  <c r="F56" i="29"/>
  <c r="H56" i="29" l="1"/>
  <c r="F57" i="29"/>
  <c r="H57" i="29" l="1"/>
  <c r="F58" i="29"/>
  <c r="H58" i="29" l="1"/>
  <c r="F59" i="29"/>
  <c r="H59" i="29" l="1"/>
  <c r="F60" i="29"/>
  <c r="H60" i="29" l="1"/>
  <c r="F61" i="29"/>
  <c r="H61" i="29" l="1"/>
  <c r="F62" i="29"/>
  <c r="H62" i="29" l="1"/>
  <c r="F63" i="29"/>
  <c r="H63" i="29" l="1"/>
  <c r="F64" i="29"/>
  <c r="H64" i="29" l="1"/>
  <c r="F65" i="29"/>
  <c r="H65" i="29" l="1"/>
  <c r="F66" i="29"/>
  <c r="H66" i="29" l="1"/>
  <c r="F67" i="29"/>
  <c r="H67" i="29" l="1"/>
  <c r="F68" i="29"/>
  <c r="H68" i="29" l="1"/>
  <c r="F69" i="29"/>
  <c r="H69" i="29" l="1"/>
  <c r="F70" i="29"/>
  <c r="H70" i="29" l="1"/>
  <c r="F71" i="29"/>
  <c r="H71" i="29" l="1"/>
  <c r="F72" i="29"/>
  <c r="H72" i="29" l="1"/>
  <c r="F73" i="29"/>
  <c r="H73" i="29" l="1"/>
  <c r="F74" i="29"/>
  <c r="H74" i="29" l="1"/>
  <c r="F75" i="29"/>
  <c r="H75" i="29" l="1"/>
  <c r="F76" i="29"/>
  <c r="H76" i="29" l="1"/>
  <c r="F77" i="29"/>
  <c r="H77" i="29" l="1"/>
  <c r="F78" i="29"/>
  <c r="H78" i="29" l="1"/>
  <c r="F79" i="29"/>
  <c r="H79" i="29" l="1"/>
  <c r="F80" i="29"/>
  <c r="H80" i="29" l="1"/>
  <c r="F81" i="29"/>
  <c r="H81" i="29" l="1"/>
  <c r="F82" i="29"/>
  <c r="H82" i="29" l="1"/>
  <c r="F83" i="29"/>
  <c r="H83" i="29" l="1"/>
  <c r="F84" i="29"/>
  <c r="H84" i="29" l="1"/>
  <c r="F85" i="29"/>
  <c r="H85" i="29" l="1"/>
  <c r="F86" i="29"/>
  <c r="H86" i="29" l="1"/>
  <c r="F87" i="29"/>
  <c r="H87" i="29" l="1"/>
  <c r="F88" i="29"/>
  <c r="H88" i="29" l="1"/>
  <c r="F89" i="29"/>
  <c r="H89" i="29" l="1"/>
  <c r="F90" i="29"/>
  <c r="H90" i="29" l="1"/>
  <c r="F91" i="29"/>
  <c r="H91" i="29" l="1"/>
  <c r="F92" i="29"/>
  <c r="H92" i="29" l="1"/>
  <c r="F93" i="29"/>
  <c r="H93" i="29" l="1"/>
  <c r="F94" i="29"/>
  <c r="H94" i="29" l="1"/>
  <c r="F95" i="29"/>
  <c r="H95" i="29" l="1"/>
  <c r="F96" i="29"/>
  <c r="H96" i="29" l="1"/>
  <c r="F97" i="29"/>
  <c r="H97" i="29" l="1"/>
  <c r="F98" i="29"/>
  <c r="H98" i="29" l="1"/>
  <c r="F99" i="29"/>
  <c r="H99" i="29" l="1"/>
  <c r="F100" i="29"/>
  <c r="H100" i="29" l="1"/>
  <c r="F101" i="29"/>
  <c r="H101" i="29" l="1"/>
  <c r="F102" i="29"/>
  <c r="H102" i="29" l="1"/>
  <c r="F103" i="29"/>
  <c r="H103" i="29" l="1"/>
  <c r="F104" i="29"/>
  <c r="H104" i="29" l="1"/>
  <c r="F105" i="29"/>
  <c r="H105" i="29" l="1"/>
  <c r="F106" i="29"/>
  <c r="H106" i="29" l="1"/>
  <c r="F107" i="29"/>
  <c r="H107" i="29" l="1"/>
  <c r="F108" i="29"/>
  <c r="H108" i="29" l="1"/>
  <c r="F109" i="29"/>
  <c r="H109" i="29" l="1"/>
  <c r="F110" i="29"/>
  <c r="H110" i="29" l="1"/>
  <c r="F111" i="29"/>
  <c r="H111" i="29" l="1"/>
  <c r="F112" i="29"/>
  <c r="H112" i="29" l="1"/>
  <c r="F113" i="29"/>
  <c r="H113" i="29" l="1"/>
  <c r="F114" i="29"/>
  <c r="H114" i="29" l="1"/>
  <c r="F115" i="29"/>
  <c r="H115" i="29" l="1"/>
  <c r="F116" i="29"/>
  <c r="H116" i="29" l="1"/>
  <c r="F117" i="29"/>
  <c r="H117" i="29" l="1"/>
  <c r="F118" i="29"/>
  <c r="H118" i="29" l="1"/>
  <c r="F119" i="29"/>
  <c r="H119" i="29" l="1"/>
  <c r="F120" i="29"/>
  <c r="H120" i="29" l="1"/>
  <c r="F121" i="29"/>
  <c r="H121" i="29" l="1"/>
  <c r="F122" i="29"/>
  <c r="H122" i="29" l="1"/>
  <c r="F123" i="29"/>
  <c r="H123" i="29" l="1"/>
  <c r="F124" i="29"/>
  <c r="H124" i="29" l="1"/>
  <c r="F125" i="29"/>
  <c r="H125" i="29" l="1"/>
  <c r="F126" i="29"/>
  <c r="F127" i="29" l="1"/>
  <c r="H126" i="29"/>
  <c r="H127" i="29" l="1"/>
  <c r="F128" i="29"/>
  <c r="H128" i="29" l="1"/>
  <c r="F129" i="29"/>
  <c r="H129" i="29" l="1"/>
  <c r="F130" i="29"/>
  <c r="H130" i="29" l="1"/>
  <c r="F131" i="29"/>
  <c r="H131" i="29" l="1"/>
  <c r="F132" i="29"/>
  <c r="H132" i="29" l="1"/>
  <c r="F133" i="29"/>
  <c r="H133" i="29" l="1"/>
  <c r="F134" i="29"/>
  <c r="H134" i="29" l="1"/>
  <c r="F135" i="29"/>
  <c r="H135" i="29" l="1"/>
  <c r="F136" i="29"/>
  <c r="H136" i="29" l="1"/>
  <c r="F137" i="29"/>
  <c r="H137" i="29" l="1"/>
  <c r="F138" i="29"/>
  <c r="F139" i="29" l="1"/>
  <c r="H138" i="29"/>
  <c r="H139" i="29" l="1"/>
  <c r="F140" i="29"/>
  <c r="H140" i="29" l="1"/>
  <c r="F141" i="29"/>
  <c r="H141" i="29" l="1"/>
  <c r="F142" i="29"/>
  <c r="F143" i="29" l="1"/>
  <c r="H142" i="29"/>
  <c r="H143" i="29" l="1"/>
  <c r="F144" i="29"/>
  <c r="H144" i="29" l="1"/>
  <c r="F145" i="29"/>
  <c r="H145" i="29" l="1"/>
  <c r="F146" i="29"/>
  <c r="H146" i="29" l="1"/>
  <c r="F147" i="29"/>
  <c r="H147" i="29" l="1"/>
  <c r="F148" i="29"/>
  <c r="H148" i="29" l="1"/>
  <c r="F149" i="29"/>
  <c r="H149" i="29" l="1"/>
  <c r="F150" i="29"/>
  <c r="H150" i="29" l="1"/>
  <c r="F151" i="29"/>
  <c r="H151" i="29" l="1"/>
  <c r="F152" i="29"/>
  <c r="H152" i="29" l="1"/>
  <c r="F153" i="29"/>
  <c r="H153" i="29" l="1"/>
  <c r="F154" i="29"/>
  <c r="H154" i="29" l="1"/>
  <c r="F155" i="29"/>
  <c r="H155" i="29" l="1"/>
  <c r="F156" i="29"/>
  <c r="H156" i="29" l="1"/>
  <c r="F157" i="29"/>
  <c r="H157" i="29" l="1"/>
  <c r="F158" i="29"/>
  <c r="H158" i="29" l="1"/>
  <c r="F159" i="29"/>
  <c r="H159" i="29" l="1"/>
  <c r="F160" i="29"/>
  <c r="H160" i="29" l="1"/>
  <c r="F161" i="29"/>
  <c r="H161" i="29" l="1"/>
  <c r="F162" i="29"/>
  <c r="H162" i="29" l="1"/>
  <c r="F163" i="29"/>
  <c r="H163" i="29" l="1"/>
  <c r="F164" i="29"/>
  <c r="H164" i="29" l="1"/>
  <c r="F165" i="29"/>
  <c r="H165" i="29" l="1"/>
  <c r="F166" i="29"/>
  <c r="F167" i="29" l="1"/>
  <c r="H166" i="29"/>
  <c r="H167" i="29" l="1"/>
  <c r="F168" i="29"/>
  <c r="H168" i="29" l="1"/>
  <c r="F169" i="29"/>
  <c r="H169" i="29" l="1"/>
  <c r="F170" i="29"/>
  <c r="H170" i="29" l="1"/>
  <c r="F171" i="29"/>
  <c r="H171" i="29" l="1"/>
  <c r="F172" i="29"/>
  <c r="H172" i="29" l="1"/>
  <c r="F173" i="29"/>
  <c r="H173" i="29" l="1"/>
  <c r="F174" i="29"/>
  <c r="F175" i="29" l="1"/>
  <c r="H174" i="29"/>
  <c r="H175" i="29" l="1"/>
  <c r="F176" i="29"/>
  <c r="H176" i="29" l="1"/>
  <c r="F177" i="29"/>
  <c r="H177" i="29" l="1"/>
  <c r="F178" i="29"/>
  <c r="F179" i="29" l="1"/>
  <c r="H178" i="29"/>
  <c r="H179" i="29" l="1"/>
  <c r="F180" i="29"/>
  <c r="H180" i="29" l="1"/>
  <c r="F181" i="29"/>
  <c r="H181" i="29" l="1"/>
  <c r="F182" i="29"/>
  <c r="H182" i="29" l="1"/>
  <c r="F183" i="29"/>
  <c r="H183" i="29" l="1"/>
  <c r="F184" i="29"/>
  <c r="H184"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AMBRYAN</author>
    <author>Shelly R. Willhoite</author>
  </authors>
  <commentList>
    <comment ref="L8" authorId="0" shapeId="0" xr:uid="{00000000-0006-0000-0000-000001000000}">
      <text>
        <r>
          <rPr>
            <b/>
            <sz val="9"/>
            <color indexed="81"/>
            <rFont val="Tahoma"/>
            <family val="2"/>
          </rPr>
          <t>AMBRYAN:</t>
        </r>
        <r>
          <rPr>
            <sz val="9"/>
            <color indexed="81"/>
            <rFont val="Tahoma"/>
            <family val="2"/>
          </rPr>
          <t xml:space="preserve">
Grand total less SOB Asbestos abatement of $85M</t>
        </r>
      </text>
    </comment>
    <comment ref="M8" authorId="0" shapeId="0" xr:uid="{00000000-0006-0000-0000-000002000000}">
      <text>
        <r>
          <rPr>
            <sz val="9"/>
            <color indexed="81"/>
            <rFont val="Tahoma"/>
            <family val="2"/>
          </rPr>
          <t>Grand total less SOB Asbestos abatement of $89.3M</t>
        </r>
      </text>
    </comment>
    <comment ref="N8" authorId="1" shapeId="0" xr:uid="{26376180-B332-4BE5-B404-72FE4C8AB6CD}">
      <text>
        <r>
          <rPr>
            <b/>
            <sz val="9"/>
            <color indexed="81"/>
            <rFont val="Tahoma"/>
            <family val="2"/>
          </rPr>
          <t>Shelly R. Willhoite:</t>
        </r>
        <r>
          <rPr>
            <sz val="9"/>
            <color indexed="81"/>
            <rFont val="Tahoma"/>
            <family val="2"/>
          </rPr>
          <t xml:space="preserve">
Grand total less SOB Asbestos abatement of $89.3M
</t>
        </r>
      </text>
    </comment>
    <comment ref="J15" authorId="0" shapeId="0" xr:uid="{00000000-0006-0000-0000-000004000000}">
      <text>
        <r>
          <rPr>
            <b/>
            <sz val="9"/>
            <color indexed="81"/>
            <rFont val="Tahoma"/>
            <family val="2"/>
          </rPr>
          <t xml:space="preserve">
</t>
        </r>
        <r>
          <rPr>
            <sz val="9"/>
            <color indexed="81"/>
            <rFont val="Tahoma"/>
            <family val="2"/>
          </rPr>
          <t>No longer inlcudes Alaska Aerospace starting in FY2016.</t>
        </r>
      </text>
    </comment>
    <comment ref="K15" authorId="0" shapeId="0" xr:uid="{00000000-0006-0000-0000-000005000000}">
      <text>
        <r>
          <rPr>
            <sz val="9"/>
            <color indexed="81"/>
            <rFont val="Tahoma"/>
            <family val="2"/>
          </rPr>
          <t xml:space="preserve">
DMVA DM backlog under review. DMVA believes current appropriations are sufficient to fund backlog of needs.</t>
        </r>
      </text>
    </comment>
    <comment ref="L15" authorId="0" shapeId="0" xr:uid="{00000000-0006-0000-0000-000006000000}">
      <text>
        <r>
          <rPr>
            <b/>
            <sz val="9"/>
            <color indexed="81"/>
            <rFont val="Tahoma"/>
            <family val="2"/>
          </rPr>
          <t>AMBRYAN:</t>
        </r>
        <r>
          <rPr>
            <sz val="9"/>
            <color indexed="81"/>
            <rFont val="Tahoma"/>
            <family val="2"/>
          </rPr>
          <t xml:space="preserve">
Does not include Alaska Aerospace. </t>
        </r>
      </text>
    </comment>
    <comment ref="M15" authorId="0" shapeId="0" xr:uid="{00000000-0006-0000-0000-000007000000}">
      <text>
        <r>
          <rPr>
            <sz val="9"/>
            <color indexed="81"/>
            <rFont val="Tahoma"/>
            <family val="2"/>
          </rPr>
          <t xml:space="preserve">Does not include Alaska Aerospace. </t>
        </r>
      </text>
    </comment>
    <comment ref="D68" authorId="1" shapeId="0" xr:uid="{00000000-0006-0000-0000-000008000000}">
      <text>
        <r>
          <rPr>
            <b/>
            <sz val="9"/>
            <color indexed="81"/>
            <rFont val="Tahoma"/>
            <family val="2"/>
          </rPr>
          <t>Shelly R. Willhoite:</t>
        </r>
        <r>
          <rPr>
            <sz val="9"/>
            <color indexed="81"/>
            <rFont val="Tahoma"/>
            <family val="2"/>
          </rPr>
          <t xml:space="preserve">
Grand total less SOB Asbestos abatement of $89.3M
</t>
        </r>
      </text>
    </comment>
    <comment ref="E68" authorId="1" shapeId="0" xr:uid="{00000000-0006-0000-0000-000009000000}">
      <text>
        <r>
          <rPr>
            <b/>
            <sz val="9"/>
            <color indexed="81"/>
            <rFont val="Tahoma"/>
            <family val="2"/>
          </rPr>
          <t>Shelly R. Willhoite:</t>
        </r>
        <r>
          <rPr>
            <sz val="9"/>
            <color indexed="81"/>
            <rFont val="Tahoma"/>
            <family val="2"/>
          </rPr>
          <t xml:space="preserve">
Grand total less SOB Asbestos abatement of $89.3M
</t>
        </r>
      </text>
    </comment>
  </commentList>
</comments>
</file>

<file path=xl/sharedStrings.xml><?xml version="1.0" encoding="utf-8"?>
<sst xmlns="http://schemas.openxmlformats.org/spreadsheetml/2006/main" count="29503" uniqueCount="6475">
  <si>
    <t>Department</t>
  </si>
  <si>
    <t>FY2017</t>
  </si>
  <si>
    <t>FY2018</t>
  </si>
  <si>
    <t>FY2019</t>
  </si>
  <si>
    <t>FY2020</t>
  </si>
  <si>
    <t>FY2021</t>
  </si>
  <si>
    <t>Dept Priority</t>
  </si>
  <si>
    <t>Project Title</t>
  </si>
  <si>
    <t>Project Description</t>
  </si>
  <si>
    <t>Project Cost</t>
  </si>
  <si>
    <t>Running Total</t>
  </si>
  <si>
    <t>GF Cost</t>
  </si>
  <si>
    <t>GF Running Total</t>
  </si>
  <si>
    <t>Location (City)</t>
  </si>
  <si>
    <t>House District</t>
  </si>
  <si>
    <t>Palmer Courthouse</t>
  </si>
  <si>
    <t>Rabinowitz Courthouse</t>
  </si>
  <si>
    <t>Anchorage Nesbett Courthouse</t>
  </si>
  <si>
    <t>Anchorage Boney Courthouse</t>
  </si>
  <si>
    <t>Delta Junction Courthouse</t>
  </si>
  <si>
    <t>Court Dist.</t>
  </si>
  <si>
    <t>Boiler Replacement</t>
  </si>
  <si>
    <t>Upgrade 5th Floor and Basement Heating and HVAC System</t>
  </si>
  <si>
    <t>Replace high maintenance, outdated, expensive fluorescent lamps with LEDs at light fixtures.  LED provide energy savings and less maintenance, and many fluorescent lamps will be discontinued shortly.</t>
  </si>
  <si>
    <t>Replace deteriorated concrete and sealant at front plaza entry. Concrete that presented the most tripping hazards was replaced during FY19. Concrete currently has radiant heating which affects project costs.</t>
  </si>
  <si>
    <t>The existing countertops in the Basement (2 each) and 1st floor (4 each) staff restrooms are badly stained and have damaged/lifting laminate, causing water to seep underneath the laminate and damage wood.  The request includes a 15% contingency.</t>
  </si>
  <si>
    <t>Replace Deteriorating Countertops</t>
  </si>
  <si>
    <t xml:space="preserve">Retrofit old inefficient and no longer manufactured T-12 light fixtures with LED compatible light fixtures in the Warehouse.  </t>
  </si>
  <si>
    <t>Replace Old Warehouse Lighting</t>
  </si>
  <si>
    <t>Replace old inefficient lamps with LED's and retro fit other fixtures as needed.</t>
  </si>
  <si>
    <t>Replace Old Lighting at 444 "H" Street, and 820 West 4th</t>
  </si>
  <si>
    <t>Plumbing fixtures are deteriorated, not in good working order, outdated and need to be repaired or replaced.  Request includes a 15% design fee.</t>
  </si>
  <si>
    <t>Replace Plumbing Fixtures</t>
  </si>
  <si>
    <t>Replace Deteriorating Public Lobby Flooring</t>
  </si>
  <si>
    <t xml:space="preserve">Repair and refinish: 1) lobby walls which are damaged and soiled from outside air at diffusers areas; 2) delaminating vinyl wallcovering at entries; and 3) soffits damaged with stress cracks. </t>
  </si>
  <si>
    <t>Refinish Deteriorated and Cracked Lobby Soffits and Walls</t>
  </si>
  <si>
    <t>Replace Second Floor Decking</t>
  </si>
  <si>
    <t>Provide new structural support to comply with current seismic code at the warehouse exterior walls. Updated to current costs.</t>
  </si>
  <si>
    <t>Code Required Structural Upgrades at the Warehouse</t>
  </si>
  <si>
    <t xml:space="preserve">Replace the pneumatic controls in the Nesbett Courthouse with modern, reliable powered actuators.  </t>
  </si>
  <si>
    <t>FY2021 PROJECTS PRIORITY #1-10</t>
  </si>
  <si>
    <t>FY2022</t>
  </si>
  <si>
    <t>Alaska Court System</t>
  </si>
  <si>
    <t>Mt. Edgecumbe High School Deferred Maintenance</t>
  </si>
  <si>
    <t>Sitka</t>
  </si>
  <si>
    <t>Building 299 Access Stairs and Bridge Replacement</t>
  </si>
  <si>
    <t xml:space="preserve">This project will replace the access stairs and bridge for Kuspuk Hall.  The second floor of building 299 includes three student classrooms as well as two staff offices.  Students must use wood exterior stairs on one end of the building, or a wood bridge on the other end of the building to access their classrooms.  The horizontal wood beams that support the bridge entrance are showing signs of significant rot and the mechanical timber supports on the exterior stairs are nearing failure.  A long term maintenance free and practical solution is to install aluminum stairs and an aluminum bridge.  </t>
  </si>
  <si>
    <t>Backup Generator Installation, Building 1331</t>
  </si>
  <si>
    <t xml:space="preserve">This project will install a 75 KW backup generator that will serve the gymnasium facilities including the heating plant.  In the event of a power outage, the lower campus currently does not have backup power to keep the heating system running or maintain emergency lighting.  The backup generator will provide enough electricity to keep the heating plant operational, providing heat as well as basic lighting to ensure student safety and comfort. </t>
  </si>
  <si>
    <t>Replacement of Gymnasium Basketball Court Floor</t>
  </si>
  <si>
    <t>Dining Hall Renovation</t>
  </si>
  <si>
    <t>Dormitory Furniture Replacement</t>
  </si>
  <si>
    <t>Student Housing Upgrades</t>
  </si>
  <si>
    <t>Museum Operations</t>
  </si>
  <si>
    <t>McLaughlin Youth Center - Cottage #1</t>
  </si>
  <si>
    <t>Anchorage</t>
  </si>
  <si>
    <t>25-M</t>
  </si>
  <si>
    <t>Fairbanks Youth Facility</t>
  </si>
  <si>
    <t>Fairbanks</t>
  </si>
  <si>
    <t>1-A</t>
  </si>
  <si>
    <t>Johnson Youth Facility - Treatment Center</t>
  </si>
  <si>
    <t>Walkway Covering &amp; Sidewalk Replacement</t>
  </si>
  <si>
    <t>Juneau</t>
  </si>
  <si>
    <t>34-Q</t>
  </si>
  <si>
    <t>Ketchikan Pioneer Home</t>
  </si>
  <si>
    <t>Ketchikan</t>
  </si>
  <si>
    <t>36-R</t>
  </si>
  <si>
    <t>McLaughlin Youth Center - Cottage #3</t>
  </si>
  <si>
    <t>Sitka Pioneer Home - Main Facility</t>
  </si>
  <si>
    <t>35-R</t>
  </si>
  <si>
    <t>Main Entry Door &amp; Hardware Replacement</t>
  </si>
  <si>
    <t>Nurse Call System Upgrades</t>
  </si>
  <si>
    <t>The existing nurse call system needs to be upgraded as support by manufacturer is ending.</t>
  </si>
  <si>
    <t>Fairbanks Pioneer Home - Main Facility</t>
  </si>
  <si>
    <t>Roof Coverings - Built-Up Roofing Replacement</t>
  </si>
  <si>
    <t>A newly designed roof system is required, as the existing roof does not meet snow load requirements.</t>
  </si>
  <si>
    <t>LED Light Conversion</t>
  </si>
  <si>
    <t>Electricity Expenses have quadrupled within the last year as new city dam project comes online. Convert all lights to LED.</t>
  </si>
  <si>
    <t>Fuel Tank Supply Lines Replacement</t>
  </si>
  <si>
    <t>Four outdated supply and return fuel lines from the fuel tank to the boilers and generator are at the end of their useful life and need to be replaced.</t>
  </si>
  <si>
    <t>Recondition &amp; Paint Exterior Surfaces</t>
  </si>
  <si>
    <t>Recondition and paint exterior surfaces in order to minimize moisture ingress. Exterior wall surfaces and finish have been severely compromised.</t>
  </si>
  <si>
    <t>Terrace Perimeter Rock Wall Repairs</t>
  </si>
  <si>
    <t>Sitka Pioneer Home - Garage</t>
  </si>
  <si>
    <t>Replace Interior Doors &amp; Hardware</t>
  </si>
  <si>
    <t>Replace worn and damaged interior doors &amp; hardware. Some exit and stairwell fire doors are warped to the point of not latching properly, which creates a problem with the wander-guard life safety equipment.</t>
  </si>
  <si>
    <t>Door Access System Upgrades</t>
  </si>
  <si>
    <t>Upgrade the existing door access card reader system.  System is obsolete and no longer supported by manufacturer within 3 years.</t>
  </si>
  <si>
    <t>Alaska Veterans &amp; Pioneer Home</t>
  </si>
  <si>
    <t>Homestead Patient Lifts</t>
  </si>
  <si>
    <t>Install patient lifts in Homestead hall.</t>
  </si>
  <si>
    <t>Palmer</t>
  </si>
  <si>
    <t>11-F</t>
  </si>
  <si>
    <t>Heating &amp; Ventilation Investigation</t>
  </si>
  <si>
    <t>Perform an investigation of the Heating and Ventilation System.  The system needs to be re-balanced after years of renovations.</t>
  </si>
  <si>
    <t>Sitka Pioneer Home - Nurse's Quarters</t>
  </si>
  <si>
    <t>Balcony Retaining Wall Repair at Nurses Quarters</t>
  </si>
  <si>
    <t>Renovate and repair the balcony parapet walls.</t>
  </si>
  <si>
    <t>Fluorescent Light Fixture Conversion</t>
  </si>
  <si>
    <t>Replace the fluorescent lighting facility wide and convert to LED fixtures.</t>
  </si>
  <si>
    <t>Fairbanks Pioneer Home - Garage</t>
  </si>
  <si>
    <t>Roofing Repair and Rain Gutters</t>
  </si>
  <si>
    <t>Anchorage Pioneer Home</t>
  </si>
  <si>
    <t>Kitchen Dish room Renovation</t>
  </si>
  <si>
    <t>Renovate the dishwasher and surrounding area.  Install new grease trap, new flooring and repair water damaged walls.</t>
  </si>
  <si>
    <t>North Wing Hallway Walls &amp; Flooring</t>
  </si>
  <si>
    <t>North wing has torn and separated wall and flooring finishes and needs replacement.</t>
  </si>
  <si>
    <t>Replace Window Screens</t>
  </si>
  <si>
    <t>Replace all exterior window screens</t>
  </si>
  <si>
    <t>Resurface Sidewalks in Courtyard Area</t>
  </si>
  <si>
    <t>Parking Lot Resurface &amp; Restripe</t>
  </si>
  <si>
    <t>Repaving and restriping, along with localized work where failure of subgrade material is evident.</t>
  </si>
  <si>
    <t>Toilet &amp; Bath Modernization</t>
  </si>
  <si>
    <t>Resident bathrooms are deteriorating and require replacement. Urine deterioration to Tile, grout lines and age are factors in the replacement.</t>
  </si>
  <si>
    <t>Ceiling Tile, Paint &amp; Wainscoting 2nd Floor Hall</t>
  </si>
  <si>
    <t>Juneau Pioneer Home</t>
  </si>
  <si>
    <t>Water Pressure Reducing Valves</t>
  </si>
  <si>
    <t>The valves that reduce the water supply pressure down from the City of Juneau's large pipe source, to a manageable pressure, are approaching the end of their 30 year useful life.</t>
  </si>
  <si>
    <t>Exterior Stucco Repair</t>
  </si>
  <si>
    <t>Repair and paint exterior stucco wall finishes</t>
  </si>
  <si>
    <t>Crawl Space Lighting</t>
  </si>
  <si>
    <t>The routinely accessed crawl space has an inadequate plug in work light system and would require a code compliant lighting system.</t>
  </si>
  <si>
    <t>Concrete Sidewalks and Courtyards Safety Upgrades</t>
  </si>
  <si>
    <t>Replace the broken concrete sidewalks and courtyard concrete surfaces that pose a trip hazard to the residents and staff.</t>
  </si>
  <si>
    <t>Resident Room Heating Replacement</t>
  </si>
  <si>
    <t>Replace the outdated and inefficient finned tube radiant heaters in the resident rooms.</t>
  </si>
  <si>
    <t>Nurse Call System Upgrade</t>
  </si>
  <si>
    <t>Upgrade the RFTEC system to all the halls to enable lockdown of each hall.</t>
  </si>
  <si>
    <t>Sprinkler Head Replacement</t>
  </si>
  <si>
    <t>The Facility is due for a 50 year sprinkler head replacement.  Link project with exterior dry sprinkler heads at perimeter alcoves.</t>
  </si>
  <si>
    <t>Electrical Panel Upgrade</t>
  </si>
  <si>
    <t>Courtyard Concrete Surfaces Safety Repair</t>
  </si>
  <si>
    <t>The concrete walking surfaces in the inner courtyard are frost heaved and pose a major trip hazard to the residents.</t>
  </si>
  <si>
    <t>Metal Roof Flashing Repair</t>
  </si>
  <si>
    <t>Tile Floor Finishes Replacement</t>
  </si>
  <si>
    <t>Remove original damaged and asbestos containing vinyl composite tiles and install new resilient flooring.</t>
  </si>
  <si>
    <t>Domestic Water Plumbing Replacement</t>
  </si>
  <si>
    <t>Domestic water supply piping is aged and leaking.  Replacement is needed.</t>
  </si>
  <si>
    <t>Perimeter Security Fence</t>
  </si>
  <si>
    <t>Install a fence around the perimeter of the facility.</t>
  </si>
  <si>
    <t>Actuator Valve Replacement &amp; F-2 Fan Repair</t>
  </si>
  <si>
    <t>Replace the Direct Digital Control actuator valves for the Heating and Ventilation system.  Repair and isolate fan F-2 from downstream devices.</t>
  </si>
  <si>
    <t>1st &amp; 2nd FL. Hallways Interior Lighting Efficiency Upgrades</t>
  </si>
  <si>
    <t>Upgrade the interior lighting to LED type lights on 1st and 2nd floor hallways to increase energy efficiency.</t>
  </si>
  <si>
    <t>Security Fence Installation</t>
  </si>
  <si>
    <t>Vanity &amp; Casework Replacement</t>
  </si>
  <si>
    <t>Upgrade the  resident room vanities, lights, closet inserts, casework, sinks and mirrors.</t>
  </si>
  <si>
    <t>Underground Storage Tank Replacement</t>
  </si>
  <si>
    <t>Decommission, or remove, the existing underground heating fuel storage tank and replace it with an above ground heating fuel storage tank.</t>
  </si>
  <si>
    <t>Drive Through Safety Entrance Canopy</t>
  </si>
  <si>
    <t>Construction of a drive-thru canopy along the building's west elevation is required for  ADA access.</t>
  </si>
  <si>
    <t>Flooring Installation (2nd Floor)</t>
  </si>
  <si>
    <t>Replace carpeting in the second floor common areas.</t>
  </si>
  <si>
    <t>Preschool Fence</t>
  </si>
  <si>
    <t>Preschool Playground needs see through perimeter fence.</t>
  </si>
  <si>
    <t>Review/Redesign Heating &amp; Cooling System in Wing 1-North</t>
  </si>
  <si>
    <t>#1 North wing has reduced air flow and exhaust. Professional review and follow up design services are required.</t>
  </si>
  <si>
    <t>Rear Wings Grounds Safety Improvements</t>
  </si>
  <si>
    <t>Design and construction improvements are needed to provide a level recreation and gathering area.</t>
  </si>
  <si>
    <t>Interior Handrails Conditional Upgrade</t>
  </si>
  <si>
    <t>Current handrails are in poor condition because of age and do not meet newer height requirements per ADA Standards.</t>
  </si>
  <si>
    <t>Exterior Paint</t>
  </si>
  <si>
    <t>Telephone Panel Update</t>
  </si>
  <si>
    <t>Exterior Site Lighting Upgrades</t>
  </si>
  <si>
    <t>Rain Gutter and Downspout Installation</t>
  </si>
  <si>
    <t>Gutter and downspout upgrades are needed to prevent dangerous walkway ice from forming.</t>
  </si>
  <si>
    <t>Air Conditioning for the Front Office Rooms</t>
  </si>
  <si>
    <t>The front administrative office rooms are uncomfortably warm during the warmer seasons. Provide HVAC cooling to the front office rooms.</t>
  </si>
  <si>
    <t>Code Alert Software Upgrade</t>
  </si>
  <si>
    <t>The software for the nurse call system will be obsolete within a few years.  Upgrade is required.</t>
  </si>
  <si>
    <t>Main Kitchen Combination Ovens</t>
  </si>
  <si>
    <t>Roof and Beam Replacement</t>
  </si>
  <si>
    <t>The current roof and corresponding support beams require repair to maintain structural integrity.  the current level of roof deterioration causes water to reach the support beams.  The water damaged support beams are weakened and in need or replacement.</t>
  </si>
  <si>
    <t>Sanitary Waste Line Investigation &amp; Cleaning</t>
  </si>
  <si>
    <t>Emergency Power to Exterior Entrance Doors</t>
  </si>
  <si>
    <t>Provide emergency power to all exterior doors.</t>
  </si>
  <si>
    <t>Sitka Pioneer Home - Manager's Quarters</t>
  </si>
  <si>
    <t>Janitors Mop Sinks Replacement</t>
  </si>
  <si>
    <t>The janitorial mop sinks are  broken, leaking and need replacement.</t>
  </si>
  <si>
    <t>Tub Room Renovation</t>
  </si>
  <si>
    <t>Renovate and modernize the resident tub room 162</t>
  </si>
  <si>
    <t>North Generator Automatic Transfer Switch Replacement</t>
  </si>
  <si>
    <t>Install a new automatic transfer switch for the North Building's emergency generator.</t>
  </si>
  <si>
    <t>Generator Replacement- South Building</t>
  </si>
  <si>
    <t>Replace the existing natural gas generator with one that runs on diesel.  Includes a diesel fuel storage tank and fueling system.</t>
  </si>
  <si>
    <t>North Building Boiler and Heat Pump Replacement</t>
  </si>
  <si>
    <t>The Boilers and Heat Pumps in the north building are inefficient and approaching the end of their life expectancy.</t>
  </si>
  <si>
    <t>Interior Doors Replacement</t>
  </si>
  <si>
    <t>Homestead Kitchen &amp; Bathing Room Upgrade</t>
  </si>
  <si>
    <t>Install new cabinets and appliances in the Homestead kitchen. Renovate the Homestead Bathing room to include replacement of existing finishes and removal of shower stalls.</t>
  </si>
  <si>
    <t>Carpeting Replacement in Main Hallway</t>
  </si>
  <si>
    <t>Replace carpeting in main hallways with Luxury Vinyl Tile or Sheet vinyl. Existing carpet is worn and poses a tripping hazard to the aged residents and staff.  The carpet is laid over vinyl tiles which are known to contain asbestos.  Abatement will be required.</t>
  </si>
  <si>
    <t>Main Distribution Panel Replacement</t>
  </si>
  <si>
    <t>Install the new generator switch gear.  Labor only, facility has the switch gear.</t>
  </si>
  <si>
    <t>Parking Lot Asphalt Repairs</t>
  </si>
  <si>
    <t>Automotive Heater Plug-in Stations</t>
  </si>
  <si>
    <t>A new parking area requires the installation of automotive heater plug in stations.</t>
  </si>
  <si>
    <t>Loading Dock Concrete Repairs</t>
  </si>
  <si>
    <t>Replace the broken and settled loading dock slab.</t>
  </si>
  <si>
    <t>Exterior Doors Replacement</t>
  </si>
  <si>
    <t>The exterior hollow metal doors have exceeded their useful life and should be replaced.</t>
  </si>
  <si>
    <t>Remove asbestos containing vinyl composite tiles throughout facility and replace with new.</t>
  </si>
  <si>
    <t>Casework Replacement</t>
  </si>
  <si>
    <t>Exterior Aluminum Windows Replacement</t>
  </si>
  <si>
    <t>Replace the original exterior windows facility wide with a more energy efficient system.</t>
  </si>
  <si>
    <t>Exterior Walls Repainting</t>
  </si>
  <si>
    <t>Emergency Lighting Battery Wall Packs</t>
  </si>
  <si>
    <t>Replace the old outdated battery powered emergency lighting wall packs.</t>
  </si>
  <si>
    <t>Drive Through Safety Entrance</t>
  </si>
  <si>
    <t>A covered drive-through entryway is required to allow for a safe and weather resistant area to load and unload residents into transportation vehicles.</t>
  </si>
  <si>
    <t>Vocera In-House Communications System</t>
  </si>
  <si>
    <t>The facility staff has researched an in-house communication system that would replace hand-held two way radios. Purchase and install this new system known as Vocera.</t>
  </si>
  <si>
    <t>Time &amp; Temperature Signage</t>
  </si>
  <si>
    <t>Install a new time &amp; temperature sign at front entrance.</t>
  </si>
  <si>
    <t>Emergency Generator Replacement</t>
  </si>
  <si>
    <t>Replace the facilities 33 year old 150KW emergency generator.</t>
  </si>
  <si>
    <t>Wood Flooring Refinish in Nurses Quarters</t>
  </si>
  <si>
    <t>Wood Floor Refinishing at Manager's Quarters</t>
  </si>
  <si>
    <t>Hallway Carpet Replacement- 2 &amp; 3 North</t>
  </si>
  <si>
    <t>Replace the worn hallway carpet in 2 north and 3 north halls.</t>
  </si>
  <si>
    <t>Greenhouse Improvements</t>
  </si>
  <si>
    <t>The Greenhouse has five exhaust fans with exterior louvers and seven polycarbonate windows that are all in need of replacement. Needs LED Light Conversion</t>
  </si>
  <si>
    <t>Wood Flooring Refinish in Chapel</t>
  </si>
  <si>
    <t>Wall Fabric Removal in North Wing</t>
  </si>
  <si>
    <t>Interior Lighting Upgrade</t>
  </si>
  <si>
    <t>Upgrade the interior lights to LED type for improved lighting and substantial energy savings. Install motion sensors in select locations.</t>
  </si>
  <si>
    <t>Dining Room Fan/Light Unit Installation</t>
  </si>
  <si>
    <t>Replace the two outdated dining room lights with new fan/light combination units for better lighting and improved air movement.</t>
  </si>
  <si>
    <t>Toilets and Showers Conditional Upgrades</t>
  </si>
  <si>
    <t>North Generator Day Tank</t>
  </si>
  <si>
    <t>Install a day tank to supply the emergency generator.</t>
  </si>
  <si>
    <t>Cast Iron Pipe Replacement</t>
  </si>
  <si>
    <t>Replace the cast iron piping the supplies domestic water to the facility.</t>
  </si>
  <si>
    <t>Breaker panels replacement</t>
  </si>
  <si>
    <t>Replace aged electrical breaker panels and failing breakers throughout the facility.</t>
  </si>
  <si>
    <t>Front Office Renovation</t>
  </si>
  <si>
    <t>Remodel the existing front office to accommodate to a more secure entrance process</t>
  </si>
  <si>
    <t>Door Actuator Replacement</t>
  </si>
  <si>
    <t>Replace the original common area washroom door activators with models compliant with the Americans with Disabilities Act (ADA)</t>
  </si>
  <si>
    <t>North Building Roof Membrane Replacement</t>
  </si>
  <si>
    <t>Storage/Shop Emergency Generator</t>
  </si>
  <si>
    <t>Install a small 25kw generator to supply emergency power to the storage shop.</t>
  </si>
  <si>
    <t>Commercial Washing Machine Replacement</t>
  </si>
  <si>
    <t>Install 3 new washing machines.  The existing machines are worn out and need replacement</t>
  </si>
  <si>
    <t>Resident Bathroom Exhaust Fan Replacement</t>
  </si>
  <si>
    <t>Install new through-wall, power-louvered exhaust fans in 30 resident bathrooms.</t>
  </si>
  <si>
    <t>Chiller Sound Barrier</t>
  </si>
  <si>
    <t>Construct a sound barrier wall around the chiller, which is adjacent to a resident room.</t>
  </si>
  <si>
    <t>Wall Covering Repair for Raven and Fireweed Resident Areas</t>
  </si>
  <si>
    <t>The wall coverings are peeling and in need of replacement</t>
  </si>
  <si>
    <t>Exterior Windows Replacement</t>
  </si>
  <si>
    <t>Replace the aged exterior windows with a more energy efficient window system.</t>
  </si>
  <si>
    <t>Garage Furnaces Replacement</t>
  </si>
  <si>
    <t>Replace the garage furnaces as they are approaching the end of their useful life.</t>
  </si>
  <si>
    <t>Kitchen Hood Exhaust Systems Replacement</t>
  </si>
  <si>
    <t>The kitchen hood make-up air units (2), exhaust fans (2) and control panel are significantly beyond their life expectancy and must be replaced to ensure functionality.</t>
  </si>
  <si>
    <t>Parking Lot Repairs</t>
  </si>
  <si>
    <t>Correct drain slope issues, resurface and re-stripe the parking lot.</t>
  </si>
  <si>
    <t>Emergency Power to Kitchen</t>
  </si>
  <si>
    <t>Integrate the kitchen onto the emergency generator power distribution system.</t>
  </si>
  <si>
    <t>Exterior Handrails Replacement</t>
  </si>
  <si>
    <t>The exterior painted metal handrails are outdated. Replace with stainless steel, or other non-painted metal or synthetic railings.</t>
  </si>
  <si>
    <t>Exterior Windows and Doors</t>
  </si>
  <si>
    <t>Replace exterior windows and doors, including 2 maintenance garage doors.</t>
  </si>
  <si>
    <t>Elevator Upgrade</t>
  </si>
  <si>
    <t>Paint Interior Surfaces</t>
  </si>
  <si>
    <t>The interior paint finishes are required to be re-painted and restored throughout the building.</t>
  </si>
  <si>
    <t>Wall Fabric Removal and Repaint</t>
  </si>
  <si>
    <t>Protective Wall Wainscoting at the Elevator</t>
  </si>
  <si>
    <t>Install a protective wainscoting at the utility corridor where carts and dollies are causing excessive damage to the wall.</t>
  </si>
  <si>
    <t>Commercial  Appliance Replacement</t>
  </si>
  <si>
    <t>Replace 1986 original aged commercial appliances</t>
  </si>
  <si>
    <t>Interior Doors Impact Plates</t>
  </si>
  <si>
    <t>Synthetic protection plates should be installed on one side of the facility interior doors as the door surfaces are constantly bumped by carts and equipment as it is being moved around. There are approximately 125 doors.</t>
  </si>
  <si>
    <t>Retaining Wall Repair</t>
  </si>
  <si>
    <t>Front Entry Sidewalk Repair</t>
  </si>
  <si>
    <t>Front entry sidewalk has heaved and is a potential trip hazard for the residents.  Remove existing sidewalk and replace.  Include renovation of the in slab ice melt system</t>
  </si>
  <si>
    <t>Dining Room Door Replacement</t>
  </si>
  <si>
    <t>Replace the doors at the 1st and 2nd floor dining rooms</t>
  </si>
  <si>
    <t>5 West Bathroom Renovation</t>
  </si>
  <si>
    <t>Renovate the bathroom located on 5 West in the dining room, for the proposed new physical therapy location.</t>
  </si>
  <si>
    <t>South Building Carpet Replacement</t>
  </si>
  <si>
    <t>Replace the worn carpet in the common areas of the south building.</t>
  </si>
  <si>
    <t>Front Entrance Asphalt Replacement</t>
  </si>
  <si>
    <t>Replace the asphalt on the main entrance passenger drop off area.</t>
  </si>
  <si>
    <t>1st Floor North Building Carpeting Replacement</t>
  </si>
  <si>
    <t>Remove existing carpeting in north building 1st floor and replace with resilient vinyl.</t>
  </si>
  <si>
    <t>North Building Direct Digital Control Thermostats.</t>
  </si>
  <si>
    <t>Replace the existing pneumatically controlled thermostats in the north building with direct digital controls.</t>
  </si>
  <si>
    <t>Wrought Iron Fence Replacement</t>
  </si>
  <si>
    <t>Replace the wrought iron fence that surround the facility on the north and east sides.</t>
  </si>
  <si>
    <t>North Building Interior Doors Replacement</t>
  </si>
  <si>
    <t>Ceiling Paint in Common Areas</t>
  </si>
  <si>
    <t>Juneau Health Center</t>
  </si>
  <si>
    <t>Replace Parking Retaining Wall and Roof on Covered Walk</t>
  </si>
  <si>
    <t>Wooden upper parking lot retaining wall is rotten along with asphalt shingles and plywood at cover walkway needs replacing.</t>
  </si>
  <si>
    <t>McLaughlin Youth Center - Administration Office</t>
  </si>
  <si>
    <t>Main Entry Door Replacement</t>
  </si>
  <si>
    <t>McLaughlin Youth Center - Bldg. B-1/Probation Office</t>
  </si>
  <si>
    <t>Utilidor Domestic Water Lines &amp; Restroom Fixtures Upgrade</t>
  </si>
  <si>
    <t>Replace the domestic supply lines in the utilidor and upgrade the bathroom fixtures.</t>
  </si>
  <si>
    <t>Heating System Glycol Flush</t>
  </si>
  <si>
    <t>Flush and clean the glycol system.  Replace with de-ionized water with corrosion inhibitors.</t>
  </si>
  <si>
    <t>Building B &amp; C Roofing Replacement</t>
  </si>
  <si>
    <t>Install new roofing systems on buildings B &amp; C</t>
  </si>
  <si>
    <t>Heating &amp; Ventilation Upgrades.</t>
  </si>
  <si>
    <t>Replace the original air handling units which are at the end of their life cycle.</t>
  </si>
  <si>
    <t>Bathroom Renovations for Cottages 1 &amp; 2</t>
  </si>
  <si>
    <t>Full renovation of cottage 1 &amp; 2 bathroom.</t>
  </si>
  <si>
    <t>Fairbanks Health Center</t>
  </si>
  <si>
    <t>Fire Alarm System Modernization.</t>
  </si>
  <si>
    <t>The faulty fire alarm control panel and associated equipment needs to be replaced.</t>
  </si>
  <si>
    <t>Entryway ADA and Safety Upgrade</t>
  </si>
  <si>
    <t>The entryway needs to be upgraded to allow for ADA and safer access versus the current ADA access at the rear of the facility.</t>
  </si>
  <si>
    <t>Exterior Siding Replacement</t>
  </si>
  <si>
    <t>Exterior Siding Replacement is needed to restore the condition of building envelope and prevent water infiltration.</t>
  </si>
  <si>
    <t>Detention Cell Faucet Valve Upgrades</t>
  </si>
  <si>
    <t>Upgrade the faucet controls for the detention cells.</t>
  </si>
  <si>
    <t>Detention Room Windows Privacy Screens</t>
  </si>
  <si>
    <t>The detention suite windows should have privacy screens installed on them so that residents cannot communicate with outsiders. This project resulted from cutting down some trees that provided natural visual barriers.</t>
  </si>
  <si>
    <t>Extend Roof on Both Treatment Wings</t>
  </si>
  <si>
    <t>Roof on ends of both treatment wings have no overhang causing serious water damage to egress doors and windows in this area. Especially bad is the one that faces weather. Requirement will need to address rot in these areas as well.</t>
  </si>
  <si>
    <t>Wing "A" (Left) Needs Bathroom/Tub Remodel</t>
  </si>
  <si>
    <t>Ketchikan Health Center</t>
  </si>
  <si>
    <t>Interior Emergency Lighting System</t>
  </si>
  <si>
    <t>Heat Pump Replacement</t>
  </si>
  <si>
    <t>The heat pumps are problematic and are requested to be replaced.</t>
  </si>
  <si>
    <t>Sitka Health Center</t>
  </si>
  <si>
    <t>LED Lighting Conversion</t>
  </si>
  <si>
    <t>Exterior lights are failing Metal Halide fixtures in need of replacement. Power consumption is extreme and needs upgrade to LED.</t>
  </si>
  <si>
    <t>LED Light Conversion &amp; Ceiling Fan Installation</t>
  </si>
  <si>
    <t>Interior &amp; exterior LED Light conversion is required along with ceiling fan installation at high ceiling locations for efficiency.</t>
  </si>
  <si>
    <t>Asphalt driveway needs sealing &amp; striping.</t>
  </si>
  <si>
    <t>The driveway needs to be sealed &amp; striped.</t>
  </si>
  <si>
    <t>McLaughlin Youth Center - Building C</t>
  </si>
  <si>
    <t>Cafeteria and Kitchen Restroom Renovation</t>
  </si>
  <si>
    <t>Plumbing fixtures and finishes in four washrooms for the cafeteria and kitchen are severely degraded and must be replaced.</t>
  </si>
  <si>
    <t>Main Circulation Pumps Check Valves</t>
  </si>
  <si>
    <t>Replace the check valves for the main circulation pumps.</t>
  </si>
  <si>
    <t>Exterior Doors Upgrade</t>
  </si>
  <si>
    <t>Exterior Security Lighting Upgrades</t>
  </si>
  <si>
    <t>Upgrade the exterior security lighting to high efficiency LED.</t>
  </si>
  <si>
    <t>Probation Electric Circuits</t>
  </si>
  <si>
    <t>Plumbing Fixtures Replacement</t>
  </si>
  <si>
    <t>Replace the degraded stainless steel toilets and wash basin fixtures in detention rooms and the group showers, several of which are broken, in the distribution unit.</t>
  </si>
  <si>
    <t>Building Carpet Replacement</t>
  </si>
  <si>
    <t>Replace aged and deficient carpet throughout the facility  which poses a tripping hazard.</t>
  </si>
  <si>
    <t>Heating and Ventilation Study</t>
  </si>
  <si>
    <t>Current heating and ventilation system is very inefficient and inadequate . A design study is needed to evaluate the inefficiencies and plan replacement.</t>
  </si>
  <si>
    <t>Generator Control Center Replacement</t>
  </si>
  <si>
    <t>Remove existing obsolete control system and replace with a circuit breaker panel.</t>
  </si>
  <si>
    <t>Existing windows are degraded and not energy efficient.  Install new double pane windows to  help stabilize building temperatures and prevent extreme heat loss.</t>
  </si>
  <si>
    <t>Heating and Ventilation System Replacement</t>
  </si>
  <si>
    <t>The Heating Ventilation &amp; Air Conditioning System is inefficient and degraded.  Design and install new high efficiency system.</t>
  </si>
  <si>
    <t>Sewer Lift Station Control Panel Replacement</t>
  </si>
  <si>
    <t>The sewer lift station control panel and alarms are obsolete and need replacing.</t>
  </si>
  <si>
    <t>Pipe and Insulation Replacement</t>
  </si>
  <si>
    <t>Some piping and valves in the boiler room are close to failure and need to be replaced and others need to be insulated.</t>
  </si>
  <si>
    <t>Dillingham Health Center</t>
  </si>
  <si>
    <t>Exterior Door and Office Window</t>
  </si>
  <si>
    <t>Dillingham</t>
  </si>
  <si>
    <t>37-H</t>
  </si>
  <si>
    <t>McLaughlin Youth Center - Cottage #2</t>
  </si>
  <si>
    <t>Resilient Floor Finishes Replacement</t>
  </si>
  <si>
    <t>Replace the  vinyl floor tile to maintain safe walking surfaces in the building.</t>
  </si>
  <si>
    <t>Wall Coverings Replacement</t>
  </si>
  <si>
    <t>Replace damaged wall paneling in washrooms.</t>
  </si>
  <si>
    <t>Carpeting Replacement</t>
  </si>
  <si>
    <t>Carpet  throughout the building is aged and poses a tripping hazard.</t>
  </si>
  <si>
    <t>McLaughlin Youth Center - Cottage #4</t>
  </si>
  <si>
    <t>Heating &amp; Ventilation System Renovation</t>
  </si>
  <si>
    <t>Rebuild the Heating &amp; Ventilation System that supplies air to both cottages 4 and 5.</t>
  </si>
  <si>
    <t>Glycol Heating System Flush</t>
  </si>
  <si>
    <t>McLaughlin Youth Center - School</t>
  </si>
  <si>
    <t>Handicap Ramp Repairs/Remodel</t>
  </si>
  <si>
    <t>Handicap Ramp has become increasingly deteriorated and is hard for wheelchairs to maneuver because of deteriorate concrete pitting and misalignment.</t>
  </si>
  <si>
    <t>Entryway Doors Replacement</t>
  </si>
  <si>
    <t>The entryway doors and their controls are approaching the end of their useful and should be replaced.</t>
  </si>
  <si>
    <t>Direct Digital Controls Upgrade</t>
  </si>
  <si>
    <t>Replace the existing Direct Digital Controls for the Heating and Ventilation System.</t>
  </si>
  <si>
    <t>Main Hallway Exhaust Fan Installation</t>
  </si>
  <si>
    <t>Install  exhaust fans at the ends of the main hallway to alleviate excess heat from solar gain during the summer and provide a cooler environment.</t>
  </si>
  <si>
    <t>Vinyl Tile Replacement</t>
  </si>
  <si>
    <t>Remove damaged asbestos containing vinyl tiles and install new tiles in the supply warehouse and office area.</t>
  </si>
  <si>
    <t>Air Damper Control Upgrade</t>
  </si>
  <si>
    <t>Upgrade the Air Damper Controls</t>
  </si>
  <si>
    <t>Air Handler Heating Coils Replacement</t>
  </si>
  <si>
    <t>The heating coil units are severely degraded and in need of replacement.</t>
  </si>
  <si>
    <t>Fuel Tank Rust Prevention and Maintenance</t>
  </si>
  <si>
    <t>Perimeter Lot Entrance &amp; Parking</t>
  </si>
  <si>
    <t>Gravel or washed rock is required to be graded around perimeter parking and walking paths of this facility. Now a safety concern as entrance to facility has become a tripping hazard and is very uneven. Paving could be considered.</t>
  </si>
  <si>
    <t>Wood Deck Replacement</t>
  </si>
  <si>
    <t>Based on age and condition, replacement of the exterior wood deck is required to maintain safe and structurally sound walking surfaces.</t>
  </si>
  <si>
    <t>The exterior of the cottage needs to be painted.</t>
  </si>
  <si>
    <t>Kitchen Casework upgrade</t>
  </si>
  <si>
    <t>Replace the kitchen casework based on age and condition, to restore its functionality.</t>
  </si>
  <si>
    <t>McLaughlin Youth Center - Warehouse</t>
  </si>
  <si>
    <t>Generator Room Louvers</t>
  </si>
  <si>
    <t>The louvers for the generator room are old and in need of replacement.</t>
  </si>
  <si>
    <t>Boiler #1 has minor leak between section #1 &amp; #2 at complete cool down.</t>
  </si>
  <si>
    <t>Heating Supply Line Repair</t>
  </si>
  <si>
    <t>The heating supply line from cottage 5 is capped off and needs to be reconfigured.</t>
  </si>
  <si>
    <t>Gymnasium Interior Wall Painting</t>
  </si>
  <si>
    <t>Fire lane Paving Installation</t>
  </si>
  <si>
    <t>Complete the asphalt at the fire lane at the rear of facility and replace portions of the sidewalk.</t>
  </si>
  <si>
    <t>Cooling Ditch Reconstruction</t>
  </si>
  <si>
    <t>Reconstruct the cooling ditch. Clear the brush choked ditch and line with concrete.</t>
  </si>
  <si>
    <t>Front Door Needs New Hardware</t>
  </si>
  <si>
    <t>Front door needs new closure and latch hardware</t>
  </si>
  <si>
    <t>Parking Lot Sealing &amp; Striping</t>
  </si>
  <si>
    <t>Seal coat and stripping of aged asphalt pavement on the property needed.</t>
  </si>
  <si>
    <t>Clean &amp; Paint Exterior</t>
  </si>
  <si>
    <t>Exterior is showing signs of mold and deterioration. Needs mold removal cleaning and painting.</t>
  </si>
  <si>
    <t>Treatment Kitchen needs Remodel</t>
  </si>
  <si>
    <t>Treatment Resident Kitchen has been deteriorated from excessive use over the years and needs remodel of kitchen stove and appliances, countertops and flooring.</t>
  </si>
  <si>
    <t>Security Camera Expansion</t>
  </si>
  <si>
    <t>Add 10 cameras and system support to the existing facility wide camera system</t>
  </si>
  <si>
    <t>Door Access Controls Upgrade</t>
  </si>
  <si>
    <t>Upgrade the access control system, replace mag lock with card reader system</t>
  </si>
  <si>
    <t>The replacement of carpet flooring throughout the cottage is needed.</t>
  </si>
  <si>
    <t>Kenai Penn. Youth Facility</t>
  </si>
  <si>
    <t>Add AC Cooling Condensers to System</t>
  </si>
  <si>
    <t>Install air conditioning cooling condensing units to alleviate extremely hot temperatures.</t>
  </si>
  <si>
    <t>Kenai</t>
  </si>
  <si>
    <t>30-O</t>
  </si>
  <si>
    <t>Mat-Su Youth Facility</t>
  </si>
  <si>
    <t>Domestic Plumbing Supply Repair</t>
  </si>
  <si>
    <t>Fire Alarm Upgrade</t>
  </si>
  <si>
    <t>Upgrade the aging Fire Alarm System.  The system is obsolete and replacement parts are unavailable.</t>
  </si>
  <si>
    <t>The exterior of the cottage needs paint.</t>
  </si>
  <si>
    <t>Duct Cleaning</t>
  </si>
  <si>
    <t>The HVAC duct work was last cleaned in 2013 so it is ready for the next cleaning.</t>
  </si>
  <si>
    <t>Exterior Siding Flashing and Sealant Repairs</t>
  </si>
  <si>
    <t>Replace the weathered and degraded sealant and flashing around windows.</t>
  </si>
  <si>
    <t>Johnson Youth Facility -  Admin, Annex, Probation and Detention Unit</t>
  </si>
  <si>
    <t>Storage Sheds Repair</t>
  </si>
  <si>
    <t>Storage sheds need foundation, site repairs and re-roofing, as they are failing due to no foundation on soft, wet frost receptive ground.</t>
  </si>
  <si>
    <t>Repair Uneven Floors in Probation</t>
  </si>
  <si>
    <t>An issue has arisen within the subfloor plywood layer and has caused uneven floor systems which are becoming a trip hazard and need to be addressed and repaired</t>
  </si>
  <si>
    <t>Heat Trace on Traffic Gate Guides</t>
  </si>
  <si>
    <t>Traffic Access Gate needs heat trace or heat lines installed around travel guides as it freezes solid and causes motor failure, along with expensive and time consuming gate closure and repairs. Making the facility inaccessible to deliveries and approved facility access and parking.</t>
  </si>
  <si>
    <t>Asphalt Repairs, Sealcoating &amp; Striping</t>
  </si>
  <si>
    <t>Pavement in disrepair. Patch, repair, sealcoat and stripe all the parking areas. Especially the area outside of the Annex gym building.</t>
  </si>
  <si>
    <t>McLaughlin Youth Center - Bldg. D-1/STX</t>
  </si>
  <si>
    <t>Detention Cell Water Control Valve</t>
  </si>
  <si>
    <t>Replace the detention cell water control valves as they are becoming obsolete. No replacement parts are available.</t>
  </si>
  <si>
    <t>Pneumatic Damper Actuator/Valve Control Upgrades</t>
  </si>
  <si>
    <t>Upgrade the obsolete pneumatic damper actuators and valve controls.</t>
  </si>
  <si>
    <t>Air Handler # 6 Refurbishment</t>
  </si>
  <si>
    <t>Air Handler # 6 is past its useful life and is required to be refurbished.</t>
  </si>
  <si>
    <t>Landscaping</t>
  </si>
  <si>
    <t>Surrounding grounds, especially around the front entry need landscaping as it looks very displeasing for a health center.</t>
  </si>
  <si>
    <t>Bethel Youth Facility</t>
  </si>
  <si>
    <t>Gymnasium Sound Panels</t>
  </si>
  <si>
    <t>Install sound abatement panels in the gymnasium.</t>
  </si>
  <si>
    <t>Bethel</t>
  </si>
  <si>
    <t>38-S</t>
  </si>
  <si>
    <t>Door Access Security Software Upgrade</t>
  </si>
  <si>
    <t>Upgrade the obsolete access control software.</t>
  </si>
  <si>
    <t>Generator Fuel Line Repair</t>
  </si>
  <si>
    <t>The day tank is overfilling and needs a solenoid control valve installed on generator fuel line.</t>
  </si>
  <si>
    <t>Toilets &amp; Plumbing Upgrade</t>
  </si>
  <si>
    <t>Commercial power flush toilets, along with strategically placed cleanouts, are needed to stop system from  clogging which results in wastewater overflowing.</t>
  </si>
  <si>
    <t>Rebuild the heating and ventilation system.</t>
  </si>
  <si>
    <t>Classroom and Library Carpeting</t>
  </si>
  <si>
    <t>The carpet in the classrooms and Library are worn and in need or replacement.</t>
  </si>
  <si>
    <t>Alaska Psychiatric Institute</t>
  </si>
  <si>
    <t>Water Softening System &amp; Hot Water Storage Tanks</t>
  </si>
  <si>
    <t>Conduct analysis of the water softening system and affect repairs to the softening system and the hot water storage tanks.</t>
  </si>
  <si>
    <t>Exterior Snowmelt System Repair</t>
  </si>
  <si>
    <t>Repair the exterior sidewalk/courtyard snow melt system.  Will include demo of existing sidewalk at facility main entrance, handicap sidewalk, Susitna yard and Main street Courtyard.</t>
  </si>
  <si>
    <t>Building Control Software Update</t>
  </si>
  <si>
    <t>The Insight building control software support sunsets in 2022 and is required to be upgraded.</t>
  </si>
  <si>
    <t>Floor Tile Replacement</t>
  </si>
  <si>
    <t>Tile floor finishes in washrooms exhibited worn/stained surfaces and missing sections of grout. Replacement is needed to restore their condition.</t>
  </si>
  <si>
    <t>Vinyl tile flooring is needing to be replaced.</t>
  </si>
  <si>
    <t>Paint Exterior Walls</t>
  </si>
  <si>
    <t>Re-painting of exterior walls on each building wing is needed to minimize potential deterioration of wood siding.</t>
  </si>
  <si>
    <t>Interior Lighting Replacement</t>
  </si>
  <si>
    <t>The existing metal halide interior lighting should be replaced with up-to-date, energy efficient fixtures.</t>
  </si>
  <si>
    <t>Resident Cell Window Replacement</t>
  </si>
  <si>
    <t>No Climb fencing Installation</t>
  </si>
  <si>
    <t>To prevent resident escapes, install additional no-climb fencing in the recreation yard.</t>
  </si>
  <si>
    <t>Kitchen Exhaust Fan Installation</t>
  </si>
  <si>
    <t>Recent installation of several kitchen appliances has resulted in excess heat gain.  Design and install an air conditioning or exhaust unit to alleviate uncomfortably hot conditions in kitchen.</t>
  </si>
  <si>
    <t>Upgrade the Direct Digital Control system for the Heating and Ventilation System.</t>
  </si>
  <si>
    <t>McLaughlin Youth Center - Cottage #5</t>
  </si>
  <si>
    <t>Roof Rubber Membrane Replacement</t>
  </si>
  <si>
    <t>Modifications to drainage slopes on all low-slope roof surfaces is needed to minimize the storm water build-up and roof leakage.</t>
  </si>
  <si>
    <t>Hot Water Piping Replacement</t>
  </si>
  <si>
    <t>Kitchen Casework Upgrade</t>
  </si>
  <si>
    <t>The replacement of old wood windows is needed.</t>
  </si>
  <si>
    <t>Radiant Panel Fin Tube Replacement</t>
  </si>
  <si>
    <t>Install additional radiant heat ceiling panels to offset excessive cold in under heated areas.</t>
  </si>
  <si>
    <t>Fuel Storage Tank Monitoring System Installation</t>
  </si>
  <si>
    <t>Install a fuel storage tank and monitoring system to prevent future leakage.</t>
  </si>
  <si>
    <t>Automotive Head bolt Heaters Replacement</t>
  </si>
  <si>
    <t>Current Head bolt heaters are 25 years old and increasingly experiencing failures. Electricians comments would like to bring them up to code.</t>
  </si>
  <si>
    <t>Fuel Monitoring System Replacement</t>
  </si>
  <si>
    <t>Replace the fuel monitoring systems at the Annex &amp; Treatment buildings.</t>
  </si>
  <si>
    <t>Install Kitchen Sink at Breakroom</t>
  </si>
  <si>
    <t>The facility needs to have a sink installed for their break room as they are washing dishes in the unsanitary bathroom and plastic dish tub</t>
  </si>
  <si>
    <t>Window Covering Upgrades</t>
  </si>
  <si>
    <t>Replacement of window blinds is needed.</t>
  </si>
  <si>
    <t>Exterior Siding System Replacement</t>
  </si>
  <si>
    <t>Exterior walls are required to be repaired to minimize the risk of moisture infiltration.</t>
  </si>
  <si>
    <t>Resilient Floor Finishes</t>
  </si>
  <si>
    <t>Replacement of vinyl tile flooring is needed</t>
  </si>
  <si>
    <t>McLaughlin Youth Center - Gymnasium</t>
  </si>
  <si>
    <t>Replace worn and damaged Vinyl Composite Tile.</t>
  </si>
  <si>
    <t>Direct Digital Control Panel Replacement</t>
  </si>
  <si>
    <t>Replace 10 Direct Digital Controlled modular building control panels.</t>
  </si>
  <si>
    <t>Magnetic Door Holders and Reverse Swing Room 122</t>
  </si>
  <si>
    <t>Install 7 magnetic door holders and reverse the door swing on room 122.  Facility currently uses door stops which negate the effectiveness of the fire rated doors.</t>
  </si>
  <si>
    <t>Plumbing Upgrades to Urinals</t>
  </si>
  <si>
    <t>Remove the existing waterless urinal system and replace with a traditional water supplied system.</t>
  </si>
  <si>
    <t>Fencing Upgrades</t>
  </si>
  <si>
    <t>Install anti-climb panels to the perimeter fencing in the exercise yard.</t>
  </si>
  <si>
    <t>Replace carpeting in the facility at Classroom, Dayroom,  Activity Wing, Unit leaders Office and Control Room.</t>
  </si>
  <si>
    <t>Perimeter Pole Light Upgrades</t>
  </si>
  <si>
    <t>Four out of six parking lot, and site perimeter light pole heads are requested to be upgraded to the latest model of energy saving fixtures.</t>
  </si>
  <si>
    <t>12" inch Vinyl Floor Tile Replacement</t>
  </si>
  <si>
    <t>Twelve inch vinyl tiles are cracking and in need of replacement.</t>
  </si>
  <si>
    <t>Heating &amp; Cooling</t>
  </si>
  <si>
    <t>Upgrade the existing Direct Digital Control &amp; Heating Ventilation and Air Conditioning systems for better temperature control of the perimeter offices and reduce energy usage.</t>
  </si>
  <si>
    <t>Corridor Wall Fabric Sealing</t>
  </si>
  <si>
    <t>The main corridors have a wall fabric covering. This fabric can be floated over with drywall compound and then painted.</t>
  </si>
  <si>
    <t>Air Distribution, Heating &amp; Cooling upgrade</t>
  </si>
  <si>
    <t>Provide ductwork throughout the Purchasing &amp; Supply area, in conjunction with a new air-handling unit.</t>
  </si>
  <si>
    <t>Kitchen Air Handler</t>
  </si>
  <si>
    <t>The kitchen air handling unit is original equipment and over thirty  years old. Replace with a new high  efficiency air handler.</t>
  </si>
  <si>
    <t>Bathroom Partition Replacement</t>
  </si>
  <si>
    <t>Washroom partitions are degraded and need to be replaced.</t>
  </si>
  <si>
    <t>Sidewalk and Curbing Replacement</t>
  </si>
  <si>
    <t>The curbs and sidewalks in the delivery area are frost heaved,  cracked and need repair to alleviate tripping hazard.</t>
  </si>
  <si>
    <t>Flooring Replacement</t>
  </si>
  <si>
    <t>The sheet vinyl flooring is worn and should be replaced throughout.  Separation at seams contributes to sanitation issues.</t>
  </si>
  <si>
    <t>Roof Cleaning &amp; Gutter Repair</t>
  </si>
  <si>
    <t>The metal roof, gutters and downspouts need to be cleaned of moss and reviewed for any deficiencies.</t>
  </si>
  <si>
    <t>Boiler Room Heating Valve Replacement</t>
  </si>
  <si>
    <t>Replace the main valves on the boiler supply and distribution lines.  Add isolation valves to the resident wings and probation.</t>
  </si>
  <si>
    <t>Exterior Window Replacement</t>
  </si>
  <si>
    <t>Electrical Panels Replacement</t>
  </si>
  <si>
    <t>Replace the existing branch circuit panel boards with new units.</t>
  </si>
  <si>
    <t>Air Handlers Heating Coils Replacement</t>
  </si>
  <si>
    <t>Existing time keeping system is original to the school and approaching obsolescence.  Replacement is recommended.</t>
  </si>
  <si>
    <t>Roof Membrane Replacement</t>
  </si>
  <si>
    <t>Replacement of rubber roofing assemblies is needed to maintain a weather-proof barrier over the facility.</t>
  </si>
  <si>
    <t>Site Drainage Repair</t>
  </si>
  <si>
    <t>Correct drainage issues that lead to fire doors being blocked from glaciating ice.  Replace sod and landscaping between the 2 fire lanes with a driving pad for snow removal and chiller access</t>
  </si>
  <si>
    <t>Denali Sound Dampening</t>
  </si>
  <si>
    <t>Install sound dampening on the Denali wing.</t>
  </si>
  <si>
    <t>Lift Station Enclosure and Equipment Walkway</t>
  </si>
  <si>
    <t>Install an enclosure over the exterior lift station to protect from the elements and enable winter maintenance.  An equipment walkway from the parking lot as well as an equipment hoist should be included.  Install sewer evacuation line.</t>
  </si>
  <si>
    <t>Kitchen Flooring Replacement</t>
  </si>
  <si>
    <t>Replace the quarry tile in the kitchen with a slip resistant sheet vinyl</t>
  </si>
  <si>
    <t>Utilidor Unit Heater</t>
  </si>
  <si>
    <t>Install a unit heater and add heat loops in the utilidor to improve crawl space heat retention.</t>
  </si>
  <si>
    <t>McLaughlin Youth Center - Bldg. B-3/DCU</t>
  </si>
  <si>
    <t>Air Handling Units on Roof-Top</t>
  </si>
  <si>
    <t>Replace heating coils and ductwork insulation for the roof top air-handling units to increase heating efficiency.</t>
  </si>
  <si>
    <t>Perimeter Fence Repair</t>
  </si>
  <si>
    <t>The exercise yard fence is in disrepair and should be repaired to maintain a sound perimeter.</t>
  </si>
  <si>
    <t>Garage Lighting Upgrade</t>
  </si>
  <si>
    <t>Upgrade the garage lighting to high efficiency LED lights.</t>
  </si>
  <si>
    <t>Heating and Ventilation Analysis and Balancing</t>
  </si>
  <si>
    <t>Perform an analysis of the heating and ventilation system.</t>
  </si>
  <si>
    <t>Interior Wall Paint</t>
  </si>
  <si>
    <t>Repaint interior wall finishes where damaged or aged.</t>
  </si>
  <si>
    <t>Exterior Window Replacement in Admin/Prob.</t>
  </si>
  <si>
    <t>Replace 18 wood frame windows in the Administration/Probation building with new vinyl clad windows.</t>
  </si>
  <si>
    <t>Parking Lot Repair</t>
  </si>
  <si>
    <t>Exterior Walls -Masonry Units Stain Removal</t>
  </si>
  <si>
    <t>Remove efflorescence staining from concrete masonry unit walls and brick retaining walls.</t>
  </si>
  <si>
    <t>Exterior Walls Sealant Replacement</t>
  </si>
  <si>
    <t>The sealant has deteriorated due to time and weather and needs to be replaced to prevent moisture infiltration.</t>
  </si>
  <si>
    <t>Casework and Countertop Replacement</t>
  </si>
  <si>
    <t>Administration Area Carpeting Replacement</t>
  </si>
  <si>
    <t>Administration office carpeting is worn and wrinkled in high traffic areas, posing a trip hazard.</t>
  </si>
  <si>
    <t>Door Access Touch Screen Upgrade</t>
  </si>
  <si>
    <t>Upgrade the door access  touch screen system.</t>
  </si>
  <si>
    <t>Utilidor Domestic and Waste Plumbing Upgrade</t>
  </si>
  <si>
    <t>Domestic and Waste line upgrades are required.</t>
  </si>
  <si>
    <t>Vinyl Composite Tile Replacement</t>
  </si>
  <si>
    <t>Generator Backup Propane Supply</t>
  </si>
  <si>
    <t>Install a backup propane storage tank to supply the emergency generator.</t>
  </si>
  <si>
    <t>Anchorage Public Health Lab</t>
  </si>
  <si>
    <t>Heating &amp; Ventilation Filters</t>
  </si>
  <si>
    <t>Replace the carbon air filters for the Heating and Ventilation system.</t>
  </si>
  <si>
    <t>Sound Abatement Panels</t>
  </si>
  <si>
    <t>Install sound abatement panels on ceiling and walls for all wings and common areas.</t>
  </si>
  <si>
    <t>Exterior Windows in Common/Detention Room</t>
  </si>
  <si>
    <t>The replacement of wood windows is needed to maintain a proper weather barrier from exterior elements.</t>
  </si>
  <si>
    <t>Reconstruction of the outdoor wood patio, based on age and overall condition, is required to maintain walking surfaces.</t>
  </si>
  <si>
    <t>Toilet &amp; Bath Accessories Upgrade</t>
  </si>
  <si>
    <t>Replacement of original building washroom accessories, based on age, is needed to maintain functionality.</t>
  </si>
  <si>
    <t>Carpet is worn in high traffic areas and poses a tripping hazard.</t>
  </si>
  <si>
    <t>Install new energy efficient lighting</t>
  </si>
  <si>
    <t>Weight Room Carpet Replacement</t>
  </si>
  <si>
    <t>The carpet in the weight room is worn and should be replaced with a sports floor.</t>
  </si>
  <si>
    <t>Paint Interior Walls</t>
  </si>
  <si>
    <t>The renewal of paint wall finishes throughout the building is required.</t>
  </si>
  <si>
    <t>Spectator Bleachers</t>
  </si>
  <si>
    <t>Replacement of the wood spectator bleachers, based on age and observed condition, is required to maintain their functionality.</t>
  </si>
  <si>
    <t>Locker Room Renovation</t>
  </si>
  <si>
    <t>McLaughlin Youth Center - Bldg. D-2/BDU</t>
  </si>
  <si>
    <t>Heating system glycol recovery, system flush and replace with de-ionized water w/corrosion inhibitors.</t>
  </si>
  <si>
    <t>Replace Concrete Landing at Entrance 145</t>
  </si>
  <si>
    <t>Replace the concrete landing at entrance 145.  Concrete is badly spalled from weathering and ice melt.</t>
  </si>
  <si>
    <t>The replacement of carpet throughout the building is needed.</t>
  </si>
  <si>
    <t>Detention Court Plumbing Fixture Replacement</t>
  </si>
  <si>
    <t>Replace the plumbing fixtures and water control valves in the Detention Court Building</t>
  </si>
  <si>
    <t>Replace the original windows in the Detention Court Unit.</t>
  </si>
  <si>
    <t>Lighting Fixture Upgrade</t>
  </si>
  <si>
    <t>Upgrade the lighting fixtures throughout the facility. Current lighting is inefficient and has high re-lamping costs.</t>
  </si>
  <si>
    <t>DDC Upgrades</t>
  </si>
  <si>
    <t>Repaint the interior walls facility wide.</t>
  </si>
  <si>
    <t>Replace the aging and worn carpet facility wide.</t>
  </si>
  <si>
    <t>Day Room and Office Carpet Replacement</t>
  </si>
  <si>
    <t>The Carpet is worn in high traffic areas of the day room and offices.  Replacement needed.</t>
  </si>
  <si>
    <t>McLaughlin Youth Center - Bldg. D-3/ DSPU</t>
  </si>
  <si>
    <t>Vinyl Sheet Flooring Replacement</t>
  </si>
  <si>
    <t>Replace the worn sheet flooring throughout.</t>
  </si>
  <si>
    <t>AVTEC Student Life Campus</t>
  </si>
  <si>
    <t>Student Housing and Services Center Repairs and Renovations</t>
  </si>
  <si>
    <t>AVTEC's student housing and student services center need renovations to ensure students have a safe and healthy living environment. Renovation needs include sheetrock and siding repairs including brickwork, building system modernization, rehabilitation or replacement of multiple facility entrances, and flooring replacement.</t>
  </si>
  <si>
    <t>Seward</t>
  </si>
  <si>
    <t>AVTEC Applied Technology Campus</t>
  </si>
  <si>
    <t>Industrial Electricity Building Repairs and Renovations</t>
  </si>
  <si>
    <t>AVTEC's Industrial Electricity building needs repairs to ensure a safe and healthy learning environment for AVTEC students. Renovation needs include removal of old flooring, replacing aged boilers, repairing roof penetrations, and repairing the vapor barrier. The flooring and heating system has not been replaced since original construction.</t>
  </si>
  <si>
    <t>AVTEC First Lake Campus</t>
  </si>
  <si>
    <t>First Lake Campus Repairs and Renovations</t>
  </si>
  <si>
    <t xml:space="preserve">AVTEC's First Lake Campus needs repairs to ensure a safe and healthy learning environment for AVTEC students. Renovation needs include replacing two aged boilers, renovating the loading dock, and repairing exterior damage including loading and garage doors. The entire envelope of the facility, including the Construction Technology end, needs rehabilitation. </t>
  </si>
  <si>
    <t>AVTEC Campus-wide</t>
  </si>
  <si>
    <t>Campus-wide Repairs for Safety and Health, and ADA Compliance</t>
  </si>
  <si>
    <t>Campus-wide Fire Alarm Upgrade</t>
  </si>
  <si>
    <t>AVTEC's requires fire alarm upgrades and system connections to ensure student and staff safety. Work includes replacing two annunciator panels and several devices around campus, as well as installing a phone line connection to a monitoring system to ensure rapid response to any emergencies.</t>
  </si>
  <si>
    <t>Wind Turbine Repair</t>
  </si>
  <si>
    <t>AVTEC's wind turbine, used for training Industrial Engineering students on wind generation projects, has suffered a controlling failure. The control cables have disconnected from the control box at the base, which destroyed the box and connections and destroying the cable for any further review. Repairing the wind turbine will preserve the asset and restore the small revenue stream of approximately $800/month from its operation.</t>
  </si>
  <si>
    <t>Old Applied Technology Building Demolition</t>
  </si>
  <si>
    <t>AVTEC's old Applied Technology building was replaced when it was determined to be unsafe. Now AVTEC needs to demolish the old building to save on annual utility costs and prepare for future construction.</t>
  </si>
  <si>
    <t>New Maintenance Shop and Plumbing and Building Facility</t>
  </si>
  <si>
    <t>AVTEC currently rents space for its Plumbing and Heating program. This space is overpriced for its condition. AVTEC would like to replace this building with a state-owned facility on the old Applied Technology building land.  AVTEC's current maintenance shop is also in need of replacement and could be incorporated into the new facility.</t>
  </si>
  <si>
    <t>07-DOLWD Department of Labor and Workforce Development</t>
  </si>
  <si>
    <t>Statewide</t>
  </si>
  <si>
    <t>Cordova</t>
  </si>
  <si>
    <t>Valdez</t>
  </si>
  <si>
    <t>Shuyak Island</t>
  </si>
  <si>
    <t>Tazlina</t>
  </si>
  <si>
    <t>6-C</t>
  </si>
  <si>
    <t>Homer</t>
  </si>
  <si>
    <t>Fire Alarm Panels</t>
  </si>
  <si>
    <t>Wasilla</t>
  </si>
  <si>
    <t>HD 38</t>
  </si>
  <si>
    <t>Joint Base Elmendorf Richardson</t>
  </si>
  <si>
    <t>JBER - Concrete Repair and Replacement</t>
  </si>
  <si>
    <t xml:space="preserve">Deteriorating walkways, sidewalks, and entrances to eliminate tripping hazards </t>
  </si>
  <si>
    <t>HD 13</t>
  </si>
  <si>
    <t>Sitka Readiness Center</t>
  </si>
  <si>
    <t>Sitka Readiness Center Sustainment</t>
  </si>
  <si>
    <t>Remove and replace flooring, Inspect sewer line / lift station, bring building back into code compliance (UPC 23.25), and epoxy-coat drill hall floor</t>
  </si>
  <si>
    <t>HD 35</t>
  </si>
  <si>
    <t>Anchorage Joint Forces Headquarters</t>
  </si>
  <si>
    <t>Fire Door Panic hardware Replacement, Anchorage Armory</t>
  </si>
  <si>
    <t>Pedestrian Cross Walks - Parking Lot Expansions</t>
  </si>
  <si>
    <t>Building 57024 (FMO) and 47420 (Flight Ops) Construct Cross Walks with pedestrian indicators. 57024 needs to have parking lot constructed and lighting installed to meet UFC's.</t>
  </si>
  <si>
    <t>09-DMVA Department of Military and Veterans Affairs</t>
  </si>
  <si>
    <t>Statewide Forestry Facilities Deferred Maintenance</t>
  </si>
  <si>
    <t>Delta</t>
  </si>
  <si>
    <t>Agriculture Plant Materials Center (PMC)</t>
  </si>
  <si>
    <t>11F</t>
  </si>
  <si>
    <t>Parks &amp; Outdoor Recreation -
Chugach/W‐T Area</t>
  </si>
  <si>
    <t>Chugach/W‐T</t>
  </si>
  <si>
    <t>Parks &amp; Outdoor Recreation  ‐
Southeast Area</t>
  </si>
  <si>
    <t>Halibut Point State
Recreation Site</t>
  </si>
  <si>
    <t>Parks &amp; Outdoor Recreation - Northern Area</t>
  </si>
  <si>
    <t>Tok</t>
  </si>
  <si>
    <t>Parks &amp; Outdoor Recreation ‐
Mat‐Su Area</t>
  </si>
  <si>
    <t>Denali SP ‐ Byers Lake
Campground</t>
  </si>
  <si>
    <t>Parks &amp; Outdoor Recreation  ‐
Kodiak Area</t>
  </si>
  <si>
    <t>Fort Abercrombie State
Historical Park</t>
  </si>
  <si>
    <t>Kodiak</t>
  </si>
  <si>
    <t>Independence Mine State
Historical Park</t>
  </si>
  <si>
    <t>Parks &amp; Outdoor Recreation ‐
Kenai Area</t>
  </si>
  <si>
    <t>Ninilchik SRA ‐ Ninilchik River Campground</t>
  </si>
  <si>
    <t>KRSMA ‐ Slikok Creek Unit</t>
  </si>
  <si>
    <t>Parks &amp; Outdoor Recreation  ‐
Northern Area</t>
  </si>
  <si>
    <t>Nancy Lake State Recreation Area</t>
  </si>
  <si>
    <t>Lake Aleknagik SRS</t>
  </si>
  <si>
    <t>Copper Center Repair Shop Exterior Repairs</t>
  </si>
  <si>
    <t>Provide new exterior insulated envelope. Upgrade to energy efficient doors &amp; windows, level bay floor, and insulate foundation.</t>
  </si>
  <si>
    <t>Valdez/Copper River</t>
  </si>
  <si>
    <t>Soldotna Operations Addition Replacement</t>
  </si>
  <si>
    <t>Remove and replace existing deteriorated storage with updated structure (960 SF).</t>
  </si>
  <si>
    <t>Soldotna</t>
  </si>
  <si>
    <t>Install Overhead Vehicle Doors at the Copper Center Warehouse</t>
  </si>
  <si>
    <t>Warehouse has space for 3-6 vehicles for winter storage.  All vehicles come in and out through one door and exhaust is needed for this process.</t>
  </si>
  <si>
    <t>Energy Audit on Buildings in Delta</t>
  </si>
  <si>
    <t>All buildings in Delta will receive an energy audit to plan on future deferred maintenance projects.</t>
  </si>
  <si>
    <t>Soldotna Office Trailer Attachment Replacement</t>
  </si>
  <si>
    <t>Evaluate and Repair Building Envelope of Tok Main Office</t>
  </si>
  <si>
    <t xml:space="preserve">Repair Fairbanks Seismic Bracing </t>
  </si>
  <si>
    <t>Provide adequate building foundations and tie downs to eliminate what USKH Inc. (Architecture and Engineering firm) called "rickety foundations" in Fairbanks.</t>
  </si>
  <si>
    <t>Repair Roof at Copper River Brown Warehouse</t>
  </si>
  <si>
    <t>Re-roof the Brown Warehouse building with pre-finished metal roofing and install metal fascia and rain gutters.</t>
  </si>
  <si>
    <t xml:space="preserve">Copper River Fuel Shed Building </t>
  </si>
  <si>
    <t>Resurface exterior walls, soffits, and fascia's with pre-finished metal siding, and provide rain gutters.</t>
  </si>
  <si>
    <t>Repair Exterior Finishes at Palmer Administration Building</t>
  </si>
  <si>
    <t>Repaint weathered wood siding and trim on Administration Building.</t>
  </si>
  <si>
    <t>Reduce Heat Cost in Fairbanks Buildings</t>
  </si>
  <si>
    <t>Install a pellet stove to heat the primary buildings, and either decommission the oil heater or reduce it to back-up status.</t>
  </si>
  <si>
    <t>Delta Main Office and Warehouse Window Repair</t>
  </si>
  <si>
    <t>Repair and replace windows at Delta office and warehouse.</t>
  </si>
  <si>
    <t>Palmer Office Interior Updates</t>
  </si>
  <si>
    <t>Carpet and interior painting.</t>
  </si>
  <si>
    <t>Install Vehicle Bay Mezzanine in  Palmer Warehouse</t>
  </si>
  <si>
    <t xml:space="preserve">Mezzanine would utilize high bay environment to add storage capacity. </t>
  </si>
  <si>
    <t>Replace Equipment Storage Warehouse and Fire Cache</t>
  </si>
  <si>
    <t>Project replaces Brown Warehouse used for seasonal equipment storage and the White Warehouse used as a fire cache.  Total Square Footage = 860sf.  Project would also demolish old facilities and can be combined with the "Provide Valdez/Copper River Facility Standby Power" and "Repair Roof at Copper River Brown Warehouse" projects.</t>
  </si>
  <si>
    <t>Delta Forestry Storage Yard Roof and Cache Storage</t>
  </si>
  <si>
    <t>Repair or replace deficient shelving and coverings, which protects over $200.0 of fire and resource supplies in the storage yard.</t>
  </si>
  <si>
    <t>Copper River Facilities, Stairs, Landings, and Handrails</t>
  </si>
  <si>
    <t>Complete stairs, landings, and handrails per the USKH study throughout the Copper River facility to come into compliance. 
Fuel shed -exterior steps repair handrails with proper grip and reseal landings and steps.  
Shop- Interior stairs to the mezzanine are not provided with intermediate rails or handrails of proper grip.  
Office- northwest stairs and landing:  Stairs are too steep, handrails need to be installed, and threshold needs repair due to being too abrupt.  
Office-Ramp:  Handrails not of proper grip section, reseal landing, ramp, and steps.
Employee parking - Two staircases out of compliance and need replacement. 
White Warehouse - Needs handrails and thresholds are too abrupt.</t>
  </si>
  <si>
    <t>Tok Bunkhouse Repairs</t>
  </si>
  <si>
    <t>Reinforce foundations to meet seismic requirements and repair electrical per USKH study.</t>
  </si>
  <si>
    <t>New Heat Source for Delta Office</t>
  </si>
  <si>
    <t>Install a wood fired boiler to efficiently heat the Main Office. This would provide the primary heat, with the oil-fired boiler becoming the backup heat source.</t>
  </si>
  <si>
    <t>KRSMA ‐ Big Eddy Unit</t>
  </si>
  <si>
    <t>Replace walkway with elevated light-penetrating and jack resistant foundation.</t>
  </si>
  <si>
    <t>Bird Creek Overflow</t>
  </si>
  <si>
    <t>Repair access road and pavement. Restripe.</t>
  </si>
  <si>
    <t>Replace picnic tables and fire rings.</t>
  </si>
  <si>
    <t>Repair septic system. Repair pressured water system.</t>
  </si>
  <si>
    <t>Bird Ridge Trailhead</t>
  </si>
  <si>
    <t>Repair pavement and restripe.</t>
  </si>
  <si>
    <t>Replace site signage.</t>
  </si>
  <si>
    <t>Crow Pass Trail</t>
  </si>
  <si>
    <t>Repair and rehabilitate Iditarod/Crow Pass Trail.</t>
  </si>
  <si>
    <t>Eagle River</t>
  </si>
  <si>
    <t>Repair and rehabilitate Mile Hi Saddle Trail.</t>
  </si>
  <si>
    <t>Eagle River Campground</t>
  </si>
  <si>
    <t>Replace 4 double toilets with 4 double concrete vaulted toilets.</t>
  </si>
  <si>
    <t>Recondition paved road surface.</t>
  </si>
  <si>
    <t>Recondition cabin.</t>
  </si>
  <si>
    <t>Eagle River Maintenance Shop</t>
  </si>
  <si>
    <t>Install security fence around property. Install electric security gate.</t>
  </si>
  <si>
    <t>Rehabilitate riverbank trail.</t>
  </si>
  <si>
    <t>Eagle River Greenbelt Access</t>
  </si>
  <si>
    <t>Stabilize slope, improve road and parking drainage, and resurface parking area.</t>
  </si>
  <si>
    <t>Replace kiosk.</t>
  </si>
  <si>
    <t>Eagle River Nature Center</t>
  </si>
  <si>
    <t>Resurface upper and lower parking areas.</t>
  </si>
  <si>
    <t>Rehabilitate interpretive loop trail. Resurface Rodak nature trail.</t>
  </si>
  <si>
    <t>Replace area signage and 8 interpretive displays.</t>
  </si>
  <si>
    <t>Repair viewing deck.</t>
  </si>
  <si>
    <t>Eklutna Group Campground</t>
  </si>
  <si>
    <t>Repair and rehabilitate Canyon group camping site.</t>
  </si>
  <si>
    <t>Install single concrete vaulted latrine at Canyon Group site.</t>
  </si>
  <si>
    <t>Eklutna Lake Campground</t>
  </si>
  <si>
    <t>Replace final remaining old style toilets with 1 double &amp; 2 single concrete vaulted toilets.</t>
  </si>
  <si>
    <t>Replace interpretive displays.</t>
  </si>
  <si>
    <t>Overflow parking lot reconditioning and resurfacing.</t>
  </si>
  <si>
    <t>Improve lakeside road grading and drainage. Rehabilitate and repair paved roads.</t>
  </si>
  <si>
    <t>Improve hand launch/recovery lake access.</t>
  </si>
  <si>
    <t>Replace/relocate volunteer cabins and maintenance yard.</t>
  </si>
  <si>
    <t>Replace fire rings, picnic tables, bearproof food lockers, and marker posts. Recondition eroded campsites.</t>
  </si>
  <si>
    <t>Indian to Bird Creek Trail</t>
  </si>
  <si>
    <t>Crack seal asphalt, repair path base, and damaged sections of trail.</t>
  </si>
  <si>
    <t>Indian Trail</t>
  </si>
  <si>
    <t>Rehabilitate trail.</t>
  </si>
  <si>
    <t>Repair SRS parking area asphalt, repaint stripes, and repair fencing.</t>
  </si>
  <si>
    <t>Replace vaulted toilet with concrete vaulted toilet.</t>
  </si>
  <si>
    <t>Replace interpretive displays, plexiglass.</t>
  </si>
  <si>
    <t>Paint SRS office building, replace/repair window damage.</t>
  </si>
  <si>
    <t>McHugh Creek Trailhead</t>
  </si>
  <si>
    <t>Repair road, asphalt and repaint parking stripes.</t>
  </si>
  <si>
    <t>North Fork Eagle River</t>
  </si>
  <si>
    <t>Repair and resurface entrance road and parking area.</t>
  </si>
  <si>
    <t>Replace toilet with 1 double concrete vaulted toilet.</t>
  </si>
  <si>
    <t>Replace orientation kiosk.</t>
  </si>
  <si>
    <t>Prospect Heights Trailhead</t>
  </si>
  <si>
    <t>Resurface roads and parking areas.</t>
  </si>
  <si>
    <t>Ptarmigan Valley Trailhead</t>
  </si>
  <si>
    <t>Regrade and resurface parking area. Fix drainage issue on upper lot access road.</t>
  </si>
  <si>
    <t>Replace site signage and interpretive signs.</t>
  </si>
  <si>
    <t>Upper Huffman</t>
  </si>
  <si>
    <t>Anchor River SRA ‐ Coho
Campground</t>
  </si>
  <si>
    <t>Replace worn parking bumper logs, fire pits, 40 barrier posts, and picnic tables in entire facility. Replace two gates.</t>
  </si>
  <si>
    <t>Parks &amp; Outdoor Recreation - Kenai Area</t>
  </si>
  <si>
    <t>Anchor River SRA - Halibut Campground</t>
  </si>
  <si>
    <t>Anchor River SRA ‐ Halibut Campground</t>
  </si>
  <si>
    <t>Replace 2 old toilets with 2 concrete vaulted toilets.</t>
  </si>
  <si>
    <t>Anchor River SRA ‐ Silver King Campground</t>
  </si>
  <si>
    <t>Replace 50 worn parking bumper logs, fire pits, and picnic tables in entire facility.</t>
  </si>
  <si>
    <t>Replace fee station and interpretive kiosk.</t>
  </si>
  <si>
    <t>Replace existing toilet with concrete vaulted toilet.</t>
  </si>
  <si>
    <t>Anchor River SRA ‐ Slidehole Campground</t>
  </si>
  <si>
    <t>Replace 2 old toilets with concrete vaulted toilets.</t>
  </si>
  <si>
    <t>Rehabilitate trails to Slidehole fishing from day‐use area.</t>
  </si>
  <si>
    <t>Anchor River SRA ‐ Steelhead Campground</t>
  </si>
  <si>
    <t>Redesign camping area and locate away from eroding riverbank. Resurface parking lots and access roads.</t>
  </si>
  <si>
    <t>Replace worn parking bumper logs, fire pits, and picnic tables in entire facility.</t>
  </si>
  <si>
    <t>Replace kiosks and iron rangers.</t>
  </si>
  <si>
    <t>Anchor River SRA - Steelhead Campground</t>
  </si>
  <si>
    <t>Replace 1 old toilet with concrete vaulted toilet.</t>
  </si>
  <si>
    <t>Blueberry Lake SRS</t>
  </si>
  <si>
    <t>Replace highway signs.</t>
  </si>
  <si>
    <t>Replace 2 picnic shelters.</t>
  </si>
  <si>
    <t>Caines Head SRA</t>
  </si>
  <si>
    <t>Replace Derby and North Beach toilets.</t>
  </si>
  <si>
    <t>Recondition trails to provide adequate drainage.</t>
  </si>
  <si>
    <t>Reroute trail from Derby Cove to North Beach.</t>
  </si>
  <si>
    <t>Repaint picnic shelter. Replace gravel
under foundation and roof.</t>
  </si>
  <si>
    <t>Secure concrete blocks that cover floor trenches with new hardware, replace signs.</t>
  </si>
  <si>
    <t>Replace 4 rusted bulletin boards, picnic tables, and fire rings.</t>
  </si>
  <si>
    <t>Repair trail leading from North Beach to South Beach and the Fort.</t>
  </si>
  <si>
    <t>Replace North Beach shelter.</t>
  </si>
  <si>
    <t>Replace Derby and Callisto public use cabin roofs and stoves.</t>
  </si>
  <si>
    <t>Replace Loop Trail bridge.</t>
  </si>
  <si>
    <t>Canoe Passage Marine Park</t>
  </si>
  <si>
    <t>Clear trail, repair drainage crossings, replace signs.</t>
  </si>
  <si>
    <t>Captain Cook SRA ‐ Bishop Creek</t>
  </si>
  <si>
    <t>Recondition access road, parking area, and picnic area.</t>
  </si>
  <si>
    <t>Replace well pad, grout, enlarge pad and replace well parts.</t>
  </si>
  <si>
    <t>Recondition and resurface trails.</t>
  </si>
  <si>
    <t>Replace 3 bulletin boards.</t>
  </si>
  <si>
    <t>Captain Cook SRA ‐ Discovery Campground</t>
  </si>
  <si>
    <t>Recondition and extend campsites, tent pads. Recondition campground loop road.</t>
  </si>
  <si>
    <t>Replace 3 bulletin boards. Replace parking bumpers.</t>
  </si>
  <si>
    <t>Recondition campground trails.</t>
  </si>
  <si>
    <t>Captain Cook SRA ‐ Discovery Picnic Site</t>
  </si>
  <si>
    <t>Replace directional and information signs.</t>
  </si>
  <si>
    <t>Relocate picnic sites away from erosion area.</t>
  </si>
  <si>
    <t>Replace bulletin board.</t>
  </si>
  <si>
    <t>Resurface access roads and parking.</t>
  </si>
  <si>
    <t>Improve surface and drainage of trail to beach.</t>
  </si>
  <si>
    <t>Captain Cook SRA ‐ Stormy Lake</t>
  </si>
  <si>
    <t>Rebuild steep eroding trails from picnic shelter to lake.</t>
  </si>
  <si>
    <t>Replace two shelters.</t>
  </si>
  <si>
    <t>Replace stairway.</t>
  </si>
  <si>
    <t>Resurface access, parking area, and campground roads.</t>
  </si>
  <si>
    <t>Replace 12 picnic tables and fire pits.</t>
  </si>
  <si>
    <t>Rehabilitate swim beach area into a group use area.</t>
  </si>
  <si>
    <t>Captain Cook SRA ‐ Swanson River Canoe Landing</t>
  </si>
  <si>
    <t>Rebuild and reroute trail from parking area to river to a more appropriate grade and resurface.</t>
  </si>
  <si>
    <t>Resurface roads and parking areas. Modify turn around for larger vehicles.</t>
  </si>
  <si>
    <t>Clam Gulch State Recreation Area</t>
  </si>
  <si>
    <t>Relocate power, water, phone for host site.</t>
  </si>
  <si>
    <t>Replace roofs and paint shelters. Replace gravel in walkways and approaches to shelter.</t>
  </si>
  <si>
    <t>Repair beach access road repairs. Resurface roads and parking areas.</t>
  </si>
  <si>
    <t>Replace selected parking bumpers.</t>
  </si>
  <si>
    <t>Crooked Creek State
Recreation Site</t>
  </si>
  <si>
    <t>Replace two existing toilet facilities with 1 double and 2 single concrete vaulted toilets.</t>
  </si>
  <si>
    <t>Resurface parking area. Expand camping gravel pads.</t>
  </si>
  <si>
    <t>Deep Creek State Recreation Area</t>
  </si>
  <si>
    <t>Replace 3 fee stations with central entrance station.</t>
  </si>
  <si>
    <t>Realign curve on access road, repave purchased right‐of‐way.</t>
  </si>
  <si>
    <t xml:space="preserve">Restore and armor beachfront. </t>
  </si>
  <si>
    <t>Resurface parking area, campground, and tractor launch area.</t>
  </si>
  <si>
    <t>Diamond Creek</t>
  </si>
  <si>
    <t>Diamond Creek Trail is washed out, alternate access needs to be surveyed and developed. Widen parking area at top of road and move access road from highway. Brush hog/hydro axe fire hazard clear cut areas to remove stumps and debris.</t>
  </si>
  <si>
    <t>Eshamy Bay</t>
  </si>
  <si>
    <t>Replace Baker Cabin.</t>
  </si>
  <si>
    <t>Gulf Coast Marine Park</t>
  </si>
  <si>
    <t>Clear vegetation along trail and replace 50 trail markers.</t>
  </si>
  <si>
    <t xml:space="preserve">Vitus Cabin foundation has settled, and floor is rotten. Remove and relocate cabin. </t>
  </si>
  <si>
    <t>Homer Bunkhouse</t>
  </si>
  <si>
    <t xml:space="preserve">Bunkhouse was acquired through DOT right of way acquisition. Building needs to be connected to natural gas line and appliances and heater converted to gas. Replace flooring, roof, and appliances. </t>
  </si>
  <si>
    <t>Johnson Lake State Recreation Area</t>
  </si>
  <si>
    <t>Replace roofing material with metal on 5 structures and recondition access.</t>
  </si>
  <si>
    <t>Install ADA access ramp &amp; railing at ranger/camp host cabin.</t>
  </si>
  <si>
    <t>Pave entrance road and campground loop for dust control, safety.</t>
  </si>
  <si>
    <t>Kachemak Bay State Park</t>
  </si>
  <si>
    <t>Replace park entrance sign and replace bulletin board.</t>
  </si>
  <si>
    <t>Replace Eveline toilet and access trail.</t>
  </si>
  <si>
    <t>Replace Moose Valley public use cabin.</t>
  </si>
  <si>
    <t>Repair and reroute trails bridge crossing at Halibut Creek.</t>
  </si>
  <si>
    <t>Improve Rusty's Lagoon campground for gravel site, provide sanitation, relocate trailhead.</t>
  </si>
  <si>
    <t>Improve Halibut Cove Lagoon ranger station for ADA compliance. Repair structural, plumbing, and electrical. Need DEC‐approved water system. Renovate living quarters.</t>
  </si>
  <si>
    <t>Replace interpretive displays at Halibut Cove Lagoon R.S.</t>
  </si>
  <si>
    <t>Replace bearproof food storage boxes at all remote sites (appx 20 units).</t>
  </si>
  <si>
    <t>Replace Halibut Cove tool maintenance shed.</t>
  </si>
  <si>
    <t>Improve Grewingk Lake campground.</t>
  </si>
  <si>
    <t>Repair, widen, and reroute trails from Halibut Cove Lagoon to Moose Valley to South Poot Peak to China Poot Lake.</t>
  </si>
  <si>
    <t>Kasilof River State Recreation Site</t>
  </si>
  <si>
    <t>Resurface, pave, and restripe road and parking areas.</t>
  </si>
  <si>
    <t>Repair and resurface parking area.</t>
  </si>
  <si>
    <t>Replace parking bumpers.</t>
  </si>
  <si>
    <t>Replace bulletin boards with orientation kiosk.</t>
  </si>
  <si>
    <t>KRSMA - Big Eddy Unit</t>
  </si>
  <si>
    <t>Replace interpretive signs.</t>
  </si>
  <si>
    <t>KRSMA ‐ Bings Landing
Campground</t>
  </si>
  <si>
    <t>Replace 10 old picnic tables.</t>
  </si>
  <si>
    <t>Rehabilitate and reroute trails.</t>
  </si>
  <si>
    <t>KRSMA ‐ Ciechanski Unit</t>
  </si>
  <si>
    <t>Resurface parking area.</t>
  </si>
  <si>
    <t>Replace floating dock.</t>
  </si>
  <si>
    <t>Bank restoration and stabilization.</t>
  </si>
  <si>
    <t>KRSMA ‐ Cooper Landing Boat Launch</t>
  </si>
  <si>
    <t>Refinish exterior of volunteer cabin.</t>
  </si>
  <si>
    <t>Replace holding tank and install a mound septic system.</t>
  </si>
  <si>
    <t>Crack seal asphalt pavement.</t>
  </si>
  <si>
    <t>Replace wooden rail caps on walkway with material such as Trex. Replace bulletin board.</t>
  </si>
  <si>
    <t>KRSMA ‐ Funny River Unit</t>
  </si>
  <si>
    <t>Replace toilet with double concrete vaulted toilet.</t>
  </si>
  <si>
    <t>KRSMA - Funny River Unit</t>
  </si>
  <si>
    <t>Replace existing wooden walkway.</t>
  </si>
  <si>
    <t>Replace septic holding tank at host site.</t>
  </si>
  <si>
    <t>Replace picnic tables and parking bumpers.</t>
  </si>
  <si>
    <t>KRSMA ‐ Hansen Ranch Unit</t>
  </si>
  <si>
    <t>KRSMA ‐ Izaak Walton Unit</t>
  </si>
  <si>
    <t>Recondition day use area. Repair and repaving paved areas.</t>
  </si>
  <si>
    <t>Replace picnic tables.</t>
  </si>
  <si>
    <t>KRSMA ‐ Morgan's Landing</t>
  </si>
  <si>
    <t>Replace rotten logs on Area office. Improve ADA accessibility. Rewire building. Replace floorings. Repair retaining wall at lower level entrance.</t>
  </si>
  <si>
    <t>Replace broken shop yard gate with an automatic gate.</t>
  </si>
  <si>
    <t>KRSMA ‐ Morgan's Landing Campground</t>
  </si>
  <si>
    <t>Resurface overflow parking area.</t>
  </si>
  <si>
    <t>Replace parking bumpers at overflow area.</t>
  </si>
  <si>
    <t>Replace interpretive displays and site signage.</t>
  </si>
  <si>
    <t>KRSMA ‐ Morgan's Landing Day Use</t>
  </si>
  <si>
    <t>Resurface roads and parking area.</t>
  </si>
  <si>
    <t>Rehabilitate bluff trail.</t>
  </si>
  <si>
    <t>KRSMA ‐ Pipeline Crossing Unit</t>
  </si>
  <si>
    <t>KRSMA - Pipeline Crossing Unit</t>
  </si>
  <si>
    <t xml:space="preserve">Rehabilitate streambank and install ELP walkway and stair access. </t>
  </si>
  <si>
    <t>Repair trail leading from parking area to river.</t>
  </si>
  <si>
    <t>Replace bulletin board. Recondition 6 picnic tables.</t>
  </si>
  <si>
    <t>Rehabilitate trail at lower end of Slikok.</t>
  </si>
  <si>
    <t>KRSMA - Slikok Creek Unit</t>
  </si>
  <si>
    <t>Resurface parking lot.</t>
  </si>
  <si>
    <t>KRSMA ‐ The Pillars Boat
Launch</t>
  </si>
  <si>
    <t>Pave road and parking area.</t>
  </si>
  <si>
    <t>Replace septic system.</t>
  </si>
  <si>
    <t>Apply protective sealant to exterior of volunteer cabin.</t>
  </si>
  <si>
    <t>KRSMA - Waikiki Beach</t>
  </si>
  <si>
    <t>Resurface and realign parking lot, install gate, and renovate campsites.</t>
  </si>
  <si>
    <t>Lowell Point State Recreation Site</t>
  </si>
  <si>
    <t>Replace 2 old toilets with 2 double concrete vaulted toilets.</t>
  </si>
  <si>
    <t>Replace shop.</t>
  </si>
  <si>
    <t>Reconstruct drainage, CMPs for cross drainage, resurface access roadway and parking areas.</t>
  </si>
  <si>
    <t>Mineral Creek Marine Park</t>
  </si>
  <si>
    <t>Ninilchik SRA ‐ Ninilchik Beach Campground</t>
  </si>
  <si>
    <t>Ninilchik SRA ‐ Ninilchik North Scenic Overlook</t>
  </si>
  <si>
    <t>Replace 1 toilet with a double concrete vaulted toilet. Remove second toilet.</t>
  </si>
  <si>
    <t>Improve trails from parking area to river.</t>
  </si>
  <si>
    <t>Repair kiosks.</t>
  </si>
  <si>
    <t>Resurface access roads and parking areas.</t>
  </si>
  <si>
    <t>Convert shelter and walk‐in sites into a group camping area with expanded parking for up to 10 vehicles.</t>
  </si>
  <si>
    <t>Improve trails to river.</t>
  </si>
  <si>
    <t>Replace bulletin board and fee station.</t>
  </si>
  <si>
    <t>Ninilchik SRA ‐ Ninilchik View Campground</t>
  </si>
  <si>
    <t>Repair fence at the bluff.</t>
  </si>
  <si>
    <t>Drain and pump out pipes that are rusted, replace.</t>
  </si>
  <si>
    <t>Resurface access road and campsites.</t>
  </si>
  <si>
    <t>Old Kasilof Landing SRS</t>
  </si>
  <si>
    <t>Stabilize and preserve historic log building constructed in 1926.</t>
  </si>
  <si>
    <t>PWS Marine Parks</t>
  </si>
  <si>
    <t>Six public use cabin maintenance includes staining cabin exteriors, replacing broken doors and windows, replacing roofs, repairing damaged flooring and decks, and replacing damaged signs.</t>
  </si>
  <si>
    <t>9/32</t>
  </si>
  <si>
    <t>Scout Lake State Recreation Site</t>
  </si>
  <si>
    <t>Resurface trail.</t>
  </si>
  <si>
    <t>Replace roof and rehabilitate picnic shelter.</t>
  </si>
  <si>
    <t>Replace one old toilet with a double concrete vaulted toilet.</t>
  </si>
  <si>
    <t>Replace 10 picnic tables.</t>
  </si>
  <si>
    <t>Parks &amp; Outdoor Recreation ‐
Kodiak Area</t>
  </si>
  <si>
    <t>Replace sand at the east end of Scout Lake.</t>
  </si>
  <si>
    <t>Resurface campground road.</t>
  </si>
  <si>
    <t>Shoup Bay Marine Park</t>
  </si>
  <si>
    <t>Relocate Gold Creek bridge to stable ground.</t>
  </si>
  <si>
    <t>Improve drainage, construct drainage crossing, and clear vegetation.</t>
  </si>
  <si>
    <t>Replace Upper Shoup Bay and Gold Creek campsite toilets.</t>
  </si>
  <si>
    <t>Stariski State Recreation Site</t>
  </si>
  <si>
    <t>Replace gate, 30 barrier posts, parking bumpers, picnic table and fire pits.</t>
  </si>
  <si>
    <t>Grind stumps from extensive spruce bark beetle tree removal, grade site, replant.</t>
  </si>
  <si>
    <t>Install pedestrian safety fence along bluff.</t>
  </si>
  <si>
    <t>Relocate campsites away from bluff and rehabilitate campground: level campsites, install parking bumpers and resurface roads.</t>
  </si>
  <si>
    <t>Worthington Glacier SRS</t>
  </si>
  <si>
    <t>Paint metal shelter and kiosks.</t>
  </si>
  <si>
    <t>Replace site and highway signage.</t>
  </si>
  <si>
    <t>Areawide</t>
  </si>
  <si>
    <t>Afognak Island State
Park</t>
  </si>
  <si>
    <t>Replace outhouses at Laura Lake and at Pillar Lake Cabin.</t>
  </si>
  <si>
    <t>Remove old permit-required private land signs and replace entrance sign at park boundaries along old logging roads.</t>
  </si>
  <si>
    <t>Improve ADA accessibility at the Pillar Lake public use cabin by replacing the undersized porch.</t>
  </si>
  <si>
    <t>Buskin River State
Recreation Site</t>
  </si>
  <si>
    <t>Rehabilitate roads, campsites, and tent pads at campground. Improve trailhead at Boy Scout Lake.</t>
  </si>
  <si>
    <t>Replace fire rings and picnic tables at campground and day-use area. Replace entrance gate.</t>
  </si>
  <si>
    <t>Repair Boy Scout Lake trail and realign portion on private lands. Widen and stabilize riverbank trail.</t>
  </si>
  <si>
    <t>Replace 2 old bulletin boards with information kiosk. Replace campground bulletin and fee station with orientation kiosk.</t>
  </si>
  <si>
    <t>Stabilization, preservation, and maintenance of historic WWII structures.</t>
  </si>
  <si>
    <t>Improve headquarters and resident apartment building to meet current standards.</t>
  </si>
  <si>
    <t>Raise road surface on Miller Point road and resurface Ram site road, Group site road, and main entrance parking lot.</t>
  </si>
  <si>
    <t>Improve approximately 6.5 - 7.0 miles of existing trails by replacing foot bridges, planking, steps, drainage, and trailheads.</t>
  </si>
  <si>
    <t>Replace older double outhouse at Miller Point with double concrete vaulted toilet.</t>
  </si>
  <si>
    <t>Pasagshak State
Recreation Site</t>
  </si>
  <si>
    <t>Improve trails to campsites and for public sport fishing access to river from road and parking lots.</t>
  </si>
  <si>
    <t>12 new fire rings and picnic tables for day‐use, camp sites and host site.</t>
  </si>
  <si>
    <t>Replace old bulletin boards with new information kiosks.</t>
  </si>
  <si>
    <t>Stabilize and improve alignment of trail on southwest (neighborhood) side of Pasagshak River and remove social trails leading to riverbank.</t>
  </si>
  <si>
    <t>Shuyak Island State Park</t>
  </si>
  <si>
    <t>Repair interior siding, windows, door, at Willy's Cabin. Replace outhouse.</t>
  </si>
  <si>
    <t>Replace Big Bay public contact station roof.</t>
  </si>
  <si>
    <t>Repair, re‐level and stabilize floors and structural systems on 4 public use cabins.</t>
  </si>
  <si>
    <t>Repair and improve trails.</t>
  </si>
  <si>
    <t>Replace 4 outhouses at public use cabins.</t>
  </si>
  <si>
    <t>Retrofit concrete toilets to prevent surface and ground water from infiltrating vaults.</t>
  </si>
  <si>
    <t>Multi</t>
  </si>
  <si>
    <t>Preventative maintenance/minor repairs for all Public Use Cabins</t>
  </si>
  <si>
    <t>Mitigate remaining beetle kill trees for all other Mat-Su Area units (other than DSP and Nancy Lake SRA).</t>
  </si>
  <si>
    <t>Big Lake North State Recreation Site</t>
  </si>
  <si>
    <t>Replace 10 picnic tables and
anchor 33 tables.</t>
  </si>
  <si>
    <t>Repair asphalt paving entrance road, crack seal all roads.</t>
  </si>
  <si>
    <t>Big Lake South State Recreation Site</t>
  </si>
  <si>
    <t>Add sand to improve existing public beach.</t>
  </si>
  <si>
    <t>Pave road and parking.</t>
  </si>
  <si>
    <t>Replace 7 picnic tables and anchor 15 tables.</t>
  </si>
  <si>
    <t>Denali SP - Areawide</t>
  </si>
  <si>
    <t>Mitigate beetle kill trees.</t>
  </si>
  <si>
    <t>Kesugi Ridge trail repairs. Campsite hardening, and signage.</t>
  </si>
  <si>
    <t>Denali SP ‐ Byers Creek
Ranger Station</t>
  </si>
  <si>
    <t>Replace bunkhouse.</t>
  </si>
  <si>
    <t>Replace Byers Creek station generator/electric system.</t>
  </si>
  <si>
    <t>Replace cook shack and improve water/wastewater system.</t>
  </si>
  <si>
    <t>Upgrade Alternative Energy System</t>
  </si>
  <si>
    <t>Repair Byers Lake Loop Trail.</t>
  </si>
  <si>
    <t>Resurface campground roads, camping/parking pads, and overflow parking area.</t>
  </si>
  <si>
    <t>Replace entrance gate.</t>
  </si>
  <si>
    <t>Denali SP ‐ Byers Lake Public Use Cabins 1</t>
  </si>
  <si>
    <t>Cabin repairs, rehab doors, windows, etc.</t>
  </si>
  <si>
    <t>Denali SP ‐ Byers Lake Public Use Cabins 2</t>
  </si>
  <si>
    <t>Replace roof eaves supports.  Replace windows.</t>
  </si>
  <si>
    <t>Denali SP ‐  Denali View North</t>
  </si>
  <si>
    <t>Repair subgrade failure area, restripe entire paved sections.</t>
  </si>
  <si>
    <t>Update interpretive signs to
depict Alaska Range Peaks.</t>
  </si>
  <si>
    <t>Renovate 10 tent camp sites.</t>
  </si>
  <si>
    <t>Denali SP ‐  Denali View South</t>
  </si>
  <si>
    <t>Denali SP ‐ Little Coal Creek Trailhead</t>
  </si>
  <si>
    <t>Resurface access road.</t>
  </si>
  <si>
    <t>Repair trail to division standards.</t>
  </si>
  <si>
    <t>Denali SP ‐ Lower
Troublesome Creek Campground</t>
  </si>
  <si>
    <t>Paint, replace roofing, install drip edge on picnic shelter.</t>
  </si>
  <si>
    <t>Denali SP ‐ Ermine Hill Trail</t>
  </si>
  <si>
    <t>Replace trail bridge over Byers Creek.</t>
  </si>
  <si>
    <t>Improve parking off the highway.</t>
  </si>
  <si>
    <t>Replace old SST latrine with a single concrete vaulted toilet.</t>
  </si>
  <si>
    <t>Repair Lower Troublesome creek trail.</t>
  </si>
  <si>
    <t>Repair and restripe parking area.</t>
  </si>
  <si>
    <t>Replace bollards with concrete parking bumpers. Replace 12 picnic tables.</t>
  </si>
  <si>
    <t>Denali SP ‐ Upper
Troublesome Creek Trailhead</t>
  </si>
  <si>
    <t>Resurface access road and parking area.</t>
  </si>
  <si>
    <t>Replace old bulletin board.</t>
  </si>
  <si>
    <t>Denali SP ‐ Veteran's
Memorial</t>
  </si>
  <si>
    <t>Replace three vaulted toilets with three double concrete vaulted toilets.</t>
  </si>
  <si>
    <t>Replace misspelled plaque and refurbish other plaque.</t>
  </si>
  <si>
    <t>Repair trails through memorial, crack seal.</t>
  </si>
  <si>
    <t>Stripe roadway and parking areas,
crack seal asphalt.</t>
  </si>
  <si>
    <t>Dry Creek State Recreation Site</t>
  </si>
  <si>
    <t>Resurface and extend campsites.</t>
  </si>
  <si>
    <t>Improve trails to current standards.</t>
  </si>
  <si>
    <t>Replace campground signage.</t>
  </si>
  <si>
    <t>Replace parking bumpers, 20 picnic tables, fire pits.</t>
  </si>
  <si>
    <t>Finger Lake State Recreation Site</t>
  </si>
  <si>
    <t>Replace water softener system at HQ building.</t>
  </si>
  <si>
    <t>Repair trails through park.</t>
  </si>
  <si>
    <t>Crack seal pavement and repair slumping. Pave day-use/boat launch area.</t>
  </si>
  <si>
    <t>Hatcher Pass SMA - Archangel Trailhead</t>
  </si>
  <si>
    <t xml:space="preserve">Recondition and resurface trailhead/parking.  </t>
  </si>
  <si>
    <t>Hatcher Pass SMA ‐ Fishhook Trailhead</t>
  </si>
  <si>
    <t>Replace SST toilets with 1 single
concrete vaulted toilet.</t>
  </si>
  <si>
    <t>Expand parking lot, improve circulation.</t>
  </si>
  <si>
    <t>Hatcher Pass SMA - Gateway</t>
  </si>
  <si>
    <t>Replace missing entrance sign near
Gateway/Little Su Bridge.</t>
  </si>
  <si>
    <t>Hatcher Pass SMA ‐ Goldmint Trailhead</t>
  </si>
  <si>
    <t>Hatcher Pass SMA ‐ Government Peak Campground</t>
  </si>
  <si>
    <t>Brushing trail to river, site repairs, crack seal road.</t>
  </si>
  <si>
    <t>Hatcher Pass SMA - Mile 16 Bike Trail</t>
  </si>
  <si>
    <t>Hatcher Pass SMA - Paradise Ski Run</t>
  </si>
  <si>
    <t>Repair/expand Paradise Ski Run lower parking lot to minimize congestion.</t>
  </si>
  <si>
    <t>Hatcher Pass SMA ‐ Reed Lakes</t>
  </si>
  <si>
    <t xml:space="preserve">Upgrade trail to upper Reed Lake to division standards. </t>
  </si>
  <si>
    <t>Repair Reed Lakes Trailhead parking area.</t>
  </si>
  <si>
    <t>Replace bulletin board and kiosk.</t>
  </si>
  <si>
    <t>Replace toilet with single concrete vaulted toilet.</t>
  </si>
  <si>
    <t>Repaint four historic buildings, exterior, aluminum paint.</t>
  </si>
  <si>
    <t>Stabilization and/or reconstruction of failing portal trestle.</t>
  </si>
  <si>
    <t>Assay Office Bridge/Walkway - Metal expanded decking for bridge (with SHPO approval).</t>
  </si>
  <si>
    <t>Repair Gold Cord Trail to division standards.</t>
  </si>
  <si>
    <t>Repair Old Mill Trail to division standards.</t>
  </si>
  <si>
    <t>Crack seal pavement. Repair erosional damage to Gold Cord Road to mine.</t>
  </si>
  <si>
    <t>Fuel oil cleanup at bunkhouse and about 35 barrels.</t>
  </si>
  <si>
    <t>Improve bunkhouse 1 to code for
occupancy.</t>
  </si>
  <si>
    <t>Improve bunkhouse 2 to code for occupancy.</t>
  </si>
  <si>
    <t>Old Mill roof repair and analyses to remove cables.</t>
  </si>
  <si>
    <t>Refinish wood flooring in Mess Hall.</t>
  </si>
  <si>
    <t>Restore septic and water systems at Mess Hall.</t>
  </si>
  <si>
    <t>Upgrade road to water tunnel.</t>
  </si>
  <si>
    <t>Water tunnel stabilization:
including engineering survey.</t>
  </si>
  <si>
    <t>King Mountain State
Recreation Site</t>
  </si>
  <si>
    <t>Level and refurbish campsites
with gravel and make sites larger.</t>
  </si>
  <si>
    <t>Recondition trails.</t>
  </si>
  <si>
    <t>Remove stumps in pedestrian areas at the campground.</t>
  </si>
  <si>
    <t>Replace old picnic shelter.</t>
  </si>
  <si>
    <t>Resurface and widen roadway and improve drainage.</t>
  </si>
  <si>
    <t>Lake Louise State Recreation Area</t>
  </si>
  <si>
    <t>Resurface roads and parking areas. Resurface and level campsites.</t>
  </si>
  <si>
    <t>Recondition and repair damaged asphalt trails to division standards.</t>
  </si>
  <si>
    <t>Repair roof on picnic shelter.</t>
  </si>
  <si>
    <t>Replace bumper logs and benches.</t>
  </si>
  <si>
    <t>Liberty Falls State Recreation Site</t>
  </si>
  <si>
    <t>Recondition campground loop road.</t>
  </si>
  <si>
    <t>Replace 15 bumper logs, picnic tables, and benches.</t>
  </si>
  <si>
    <t>Matanuska Glacier State
Recreation Site</t>
  </si>
  <si>
    <t>Replace 3 SSTs with 3 double concrete vaulted toilets.</t>
  </si>
  <si>
    <t>Extend and resurface campsites. Repair asphalt pavement.</t>
  </si>
  <si>
    <t>Repaint rail fence along hillside.</t>
  </si>
  <si>
    <t>Replace site signage and interpretive panels.</t>
  </si>
  <si>
    <t>Matanuska Lakes State
Recreation Area</t>
  </si>
  <si>
    <t>Rehabilitate access road to Matanuska Lake campground and day use.</t>
  </si>
  <si>
    <t>Improve trails by widening and connecting existing trails. Improve east/west trail from Matanuska to Kepler Lake to ADA standards.</t>
  </si>
  <si>
    <t>Replace floating boat dock
(removed) on Kepler Lake.</t>
  </si>
  <si>
    <t>Replace missing bulletin boards at
(2) Mat Lake. Replace 15 picnic tables, benches, and fire rings.</t>
  </si>
  <si>
    <t>Montana Creek State
Recreation Site</t>
  </si>
  <si>
    <t>Pave access road and resurface parking area.</t>
  </si>
  <si>
    <t>Replace damaged bumper logs.</t>
  </si>
  <si>
    <t>Recondition trail to mouth of
Montana Creek.</t>
  </si>
  <si>
    <t>Nancy Lake SRA ‐ James Lake PUC</t>
  </si>
  <si>
    <t>Repair trail access/canoe landing.</t>
  </si>
  <si>
    <t>Nancy Lake SRA ‐ Winter
Trailhead</t>
  </si>
  <si>
    <t xml:space="preserve">Canoe Trail System:  Replace boardwalk/upgrade portages, dispose creosoted lumber. </t>
  </si>
  <si>
    <t>Repair South Rolly Overlook picnic shelters. Replace roofs.</t>
  </si>
  <si>
    <t>Replace 20 picnic tables and anchor 70. Replace tables and fire rings at South Rolly Overlook and canoe trailheads. Replace gates at South Rolly and Nancy Lake campgrounds. Concrete Parking Bumpers.</t>
  </si>
  <si>
    <t>Nancy Lake Office:  Repair volunteer housing.</t>
  </si>
  <si>
    <t>Recondition 15 campsites along
Lynx Lake Canoe trails.</t>
  </si>
  <si>
    <t>Replace Lynx Lake PUC #1.</t>
  </si>
  <si>
    <t>Replace Nancy Lake Cabin #4.</t>
  </si>
  <si>
    <t>Replace Nancy Lake Cabin #3.</t>
  </si>
  <si>
    <t>Replace Red Shirt Lake Cabin #1.</t>
  </si>
  <si>
    <t>Replace Red Shirt Lake Cabin #2.</t>
  </si>
  <si>
    <t>Replace Red Shirt Lake Cabin #3.</t>
  </si>
  <si>
    <t>Replace Red Shirt Lake Cabin #4.</t>
  </si>
  <si>
    <t>Repair Red Shirt Host Cabin foundation.</t>
  </si>
  <si>
    <t>Upgrade Butterfly Lake Trails to division standards.</t>
  </si>
  <si>
    <t>Improve existing old launch ramp at South Rolly Campground.</t>
  </si>
  <si>
    <t>Upgrade Red Shirt Lake trail to division standards.</t>
  </si>
  <si>
    <t>Repair Nordic ski trails to division standards.</t>
  </si>
  <si>
    <t>Nancy Lake State Recreation Site</t>
  </si>
  <si>
    <t>Replace fireplaces, and parking bumpers.</t>
  </si>
  <si>
    <t>Resurface access road, parking areas, and campsites.</t>
  </si>
  <si>
    <t>Porcupine Creek State
Recreation Site</t>
  </si>
  <si>
    <t>Rebuild access road. Resurface campground road and campsites.</t>
  </si>
  <si>
    <t>Replace 15 picnic tables.</t>
  </si>
  <si>
    <t>Rocky Lake State Recreation Site</t>
  </si>
  <si>
    <t>Resurface road and campsites.</t>
  </si>
  <si>
    <t>Squirrel Creek State
Recreation Site</t>
  </si>
  <si>
    <t>Resurface campsites and campground loop road.</t>
  </si>
  <si>
    <t>Replace all fire rings.</t>
  </si>
  <si>
    <t>Summit Lake State
Recreation Site</t>
  </si>
  <si>
    <t>Resurface existing parking area.</t>
  </si>
  <si>
    <t>Recondition/harden loop trail to viewpoint and lake.</t>
  </si>
  <si>
    <t>Willow Creek State Recreation Area</t>
  </si>
  <si>
    <t>Replace fee stations with new covered fee stations to division standards.</t>
  </si>
  <si>
    <t>Resurface roads and parking areas. Level and resurface campsites. Pave day-use parking.</t>
  </si>
  <si>
    <t xml:space="preserve">Replace five old SST latrines with five double concrete vaulted toilets. </t>
  </si>
  <si>
    <t>Recondition fishing access trails and raft take-out.</t>
  </si>
  <si>
    <t>Replace stolen gate and main campground</t>
  </si>
  <si>
    <t>Relocate elevated walkway. Stabilize riverbank.</t>
  </si>
  <si>
    <t>Big Delta State Historical
Park</t>
  </si>
  <si>
    <t>Replace front and back decks and
outside rear staircase.</t>
  </si>
  <si>
    <t>Stabilize and armor unstable riverbank threatening historic buildings and structures.</t>
  </si>
  <si>
    <t>Restore WAMCATS telegraph station building, WAMCATS Military Residence, and ARC Outbuilding lighting and electrical system.</t>
  </si>
  <si>
    <t>Replace rotten roof logs on
Homestead Outbuilding (Museum).</t>
  </si>
  <si>
    <t>Restore Roadhouse interior and interpret.</t>
  </si>
  <si>
    <t>Replace garden fence and poultry and livestock pens.</t>
  </si>
  <si>
    <t>Conform all visitor facilities in roadhouse for ADA access.</t>
  </si>
  <si>
    <t>Design and reconstruct entrance to Rika's Roadhouse to include ARC Garage.</t>
  </si>
  <si>
    <t>Replace dump station bulletin board.</t>
  </si>
  <si>
    <t>Improve campsites near entrance.</t>
  </si>
  <si>
    <t>Raise, repair roof, and refurbish Alaska Road Commission (ARC) Garage to provide visitor center.</t>
  </si>
  <si>
    <t>Oil logs, pest control, chink walls to weatherproof (Ferryman's Cabin, Barn, Museum, Roadhouse, ARC Outbuilding, WAMCATS Telegraph Building, WAMCATS Military Residence).</t>
  </si>
  <si>
    <t>Restore Cold Cache and delineate
WAMCATS Stable Site.</t>
  </si>
  <si>
    <t>Chip seal all parking / camping sites and replace parking bumpers.  Chip seal remainder of access roads.</t>
  </si>
  <si>
    <t>Birch Lake State Recreation Site</t>
  </si>
  <si>
    <t>Fill and relevel pads and parking area.  Re-establish 2 additional parking spaces in front of public use cabin for circulation safety.</t>
  </si>
  <si>
    <t>Relocate entrance sign to first, more visible entrance.</t>
  </si>
  <si>
    <t>Replace fee station with covered fee station.</t>
  </si>
  <si>
    <t>Chena Pump State Recreation Site</t>
  </si>
  <si>
    <t>Recondition loop road, river access road, and parking; grade resurface
&amp; drainage.</t>
  </si>
  <si>
    <t>Chena Pump State Recreation site</t>
  </si>
  <si>
    <t>Replace 2 barbeque grills and 2 fire pits, 8 picnic tables and 16 parking bumpers.</t>
  </si>
  <si>
    <t>Upgrade fee kiosk station.</t>
  </si>
  <si>
    <t>Install 3 interpretive signs.</t>
  </si>
  <si>
    <t>Rebuild historic cabin/foundation.</t>
  </si>
  <si>
    <t>Chena River SRA - Areawide</t>
  </si>
  <si>
    <t>Resurface river access roads to dispersed sites. (26.7, 28.2, 28.6, 29.4, 29.5, 31.4, 38.2, 39.6, 42.3, 42.9, 43, 43.7, 43.9, 44.1, 45.5, &amp; 47.2).</t>
  </si>
  <si>
    <t>Replace tables and fire rings.</t>
  </si>
  <si>
    <t>Replace shot and missing trail marker signs and mile‐posts. Replace and improve directional signs on trails.</t>
  </si>
  <si>
    <t>Chena River SRA ‐ Angel
Rocks Trailhead</t>
  </si>
  <si>
    <t>Make well ADA accessible and replace parts.</t>
  </si>
  <si>
    <t>Improve overflow parking and pave parking area and access road.</t>
  </si>
  <si>
    <t>Chena River SRA ‐ Colorado Creek Trailhead</t>
  </si>
  <si>
    <t>Fill and level parking area.  Install parking bumpers/replace bulletin.</t>
  </si>
  <si>
    <t>Rehabilitate Colorado Creek Trail bridges. Replace bulletin boards.</t>
  </si>
  <si>
    <t>Chena River SRA ‐ East Fork Trail</t>
  </si>
  <si>
    <t>Reroute trail to sustainable alignment.</t>
  </si>
  <si>
    <t>Chena River SRA ‐ Lower
Chena Dome Trailhead</t>
  </si>
  <si>
    <t>Replace water well.</t>
  </si>
  <si>
    <t>Replace entrance sign.</t>
  </si>
  <si>
    <t>Chena River SRA ‐ Mile 39.6 River Access</t>
  </si>
  <si>
    <t>Replace 2 old pit toilets with new pit toilet.</t>
  </si>
  <si>
    <t>Chena River SRA ‐ Mile 48 North Fork Pond</t>
  </si>
  <si>
    <t>Upgrade access road and picnic sites &amp; campsites.</t>
  </si>
  <si>
    <t>Chena River SRA ‐ North
Fork Public Use Cabin</t>
  </si>
  <si>
    <t>Modify access and porch to meet
ADA standards.</t>
  </si>
  <si>
    <t>Chena River SRA ‐ Red
Squirrel Campground</t>
  </si>
  <si>
    <t>Develop nature trail to connect picnic shelters and camping via pedestrian bridge.</t>
  </si>
  <si>
    <t>Chena River SRA ‐ Rosehip Campground</t>
  </si>
  <si>
    <t>Upgrade Nature Trail bulletin board at trailhead and trail signing.</t>
  </si>
  <si>
    <t>Chena River SRA ‐ South
Fork Chena River</t>
  </si>
  <si>
    <t>Relocate river crossing downstream to avoid dangerous open water.</t>
  </si>
  <si>
    <t>Clear and widen South Fork Trail.</t>
  </si>
  <si>
    <t>Chena River SRA ‐ Stiles
Creek Extension</t>
  </si>
  <si>
    <t>Resurface roads and trailhead parking area.</t>
  </si>
  <si>
    <t>Chena River SRA - Stiles Creek Shooting Range</t>
  </si>
  <si>
    <t>Resurface access road, parking, and shooting range.</t>
  </si>
  <si>
    <t>Chena River SRA ‐ Tors
Trail/TH Campground</t>
  </si>
  <si>
    <t>Pave entrance to eliminate potholing and upgrade circulation pattern.</t>
  </si>
  <si>
    <t>Repair vandalism, paint at Tors Trail shelter cabin.</t>
  </si>
  <si>
    <t>Chena River SRA ‐ Twin
Bears Camp</t>
  </si>
  <si>
    <t>Restore foundation on Bunkhouses.</t>
  </si>
  <si>
    <t>Repair gutter, doors, plumbing, pantry, renovate seating area.</t>
  </si>
  <si>
    <t>Improve trail (2km) to meet ADA
standards at Twin Bears (MP 30.0).</t>
  </si>
  <si>
    <t>Parks &amp; Outdoor Recreation  - Northern Area</t>
  </si>
  <si>
    <t>Chena River SRA - Twin Bears Camp</t>
  </si>
  <si>
    <t>Install solar panel and battery power system.</t>
  </si>
  <si>
    <t>Replace plumbing system: pump, distribution, and faucets.</t>
  </si>
  <si>
    <t>2 shower houses: replace flooring, sheetrock, door, shower stalls, water heater, sinks, and washer &amp; dryer.</t>
  </si>
  <si>
    <t>Replace old fiberglass roofs with shingles on 3 cabins.</t>
  </si>
  <si>
    <t>Replace outdoor group fire-rings and benches. Replace entrance gate with fencing.</t>
  </si>
  <si>
    <t>Chena River SRA ‐ Upper
Chena Dome Trailhead</t>
  </si>
  <si>
    <t>Replace cabin.</t>
  </si>
  <si>
    <t>Chena River State
Recreation Site</t>
  </si>
  <si>
    <t>Replace doors, skylights, plumbing, and fixtures and paint four toilets.</t>
  </si>
  <si>
    <t>Recondition parking pads (20’ x 35’) and gravel pads (25’ x 25’) Recondition campground loop roads.</t>
  </si>
  <si>
    <t>Resurface campsites, tent pads, trail, campground loop.</t>
  </si>
  <si>
    <t>Recondition access road by surfacing and grading.</t>
  </si>
  <si>
    <t>Replace holding tank at host site.</t>
  </si>
  <si>
    <t>Pave riverside trail ADA accessibility.</t>
  </si>
  <si>
    <t>Delta State Recreation Site</t>
  </si>
  <si>
    <t>Replace existing toilets (2) with 2
concrete vaulted toilets.</t>
  </si>
  <si>
    <t>Repair heating system in host cabin.</t>
  </si>
  <si>
    <t>Install well and hand pump.</t>
  </si>
  <si>
    <t>Recondition roadway, extend campsites, drainage(s) tent pads, campground loop.</t>
  </si>
  <si>
    <t>Replace parking bumpers, tables, and fire rings. Replace barrier rails with barrier rocks.</t>
  </si>
  <si>
    <t>Improve access/parking for latrine
#2.</t>
  </si>
  <si>
    <t>Donnelly Creek State
Recreation Site</t>
  </si>
  <si>
    <t>Recondition roadway, extend campsites, tent pads, campground loop, drainages improvements. Refurbish group camping area.</t>
  </si>
  <si>
    <t>Replace tables, benches, fire pits and bumpers.</t>
  </si>
  <si>
    <t>Eagle Trail State Recreation Site</t>
  </si>
  <si>
    <t>Replace highway signs and site signage.</t>
  </si>
  <si>
    <t xml:space="preserve">Resurface access and campground roads. </t>
  </si>
  <si>
    <t>Replace roof, heating, and renovate volunteer housing.</t>
  </si>
  <si>
    <t>Resurface trailhead parking.</t>
  </si>
  <si>
    <t>Replace bulletin board and shelter roof.</t>
  </si>
  <si>
    <t>Fielding Lake State
Recreation Site</t>
  </si>
  <si>
    <t>Resurface roads, parking, and campsites.</t>
  </si>
  <si>
    <t>Replace existing toilet with concrete vaulted toilets.</t>
  </si>
  <si>
    <t>Remove or redirect use of trespass cabin.</t>
  </si>
  <si>
    <t>Harding Lake State
Recreation Area</t>
  </si>
  <si>
    <t>Rehabilitate roads and walk-in sites.</t>
  </si>
  <si>
    <t>Replace 35 tables.</t>
  </si>
  <si>
    <t>Pressurize campground well and meet ADEC requirements.</t>
  </si>
  <si>
    <t>Upgrade interior lighting, install heat system, and flammable storage locker in Garage / Shop.</t>
  </si>
  <si>
    <t>Replace dry well near beach and install new well in back camp loop.</t>
  </si>
  <si>
    <t>Lower Chatanika River State Recreation Area ‐ Olnes Pond</t>
  </si>
  <si>
    <t>Design and implement landscape plan to reclaim shoreline, seed and plant.</t>
  </si>
  <si>
    <t>Replace 2 toilets with 2 single concrete vaulted toilets.</t>
  </si>
  <si>
    <t>Improve swim beach; separate swim area from parking and traffic.</t>
  </si>
  <si>
    <t>Lower Chatanika River State Recreation Area ‐ Whitefish Campground</t>
  </si>
  <si>
    <t>Pave entrance road.</t>
  </si>
  <si>
    <t>Quartz Lake State
Recreation Area</t>
  </si>
  <si>
    <t>Improve beach, dredge for boat mooring, and install boat mooring docks.</t>
  </si>
  <si>
    <t>Lengthen, level, and surface all parking sites and replace parking bumpers.</t>
  </si>
  <si>
    <t>Repair and extend single boat ramp.</t>
  </si>
  <si>
    <t>Quartz Lake State Recreation Area</t>
  </si>
  <si>
    <t xml:space="preserve">Dredge boat launches. </t>
  </si>
  <si>
    <t>Replace retaining wall along fishing access trail.</t>
  </si>
  <si>
    <t>Rehabilitate existing fishing pier; relocate bulkhead and repair or relocate ADA fishing access trail.</t>
  </si>
  <si>
    <t>Chip seal access road and campground.</t>
  </si>
  <si>
    <t>Repair and extend double boat ramp.</t>
  </si>
  <si>
    <t>Quartz Lake State Recreation Area ‐ Lost Lake Campground</t>
  </si>
  <si>
    <t>Quartz Lake State
Recreation Area ‐ Lost Lake Campground</t>
  </si>
  <si>
    <t>Replace listing dock at Lost Lake.</t>
  </si>
  <si>
    <t>Chip seal road and parking sites.</t>
  </si>
  <si>
    <t>Salcha River State
Recreation Site</t>
  </si>
  <si>
    <t>Resurface day‐use and all camp sites and roadways.</t>
  </si>
  <si>
    <t>Replace woodshed and storage shed needed for lawn care, maintenance equipment, and cleaning supplies to prevent theft.</t>
  </si>
  <si>
    <t>Replace barrier rails and posts with barrier rocks.</t>
  </si>
  <si>
    <t>Resurface roads, parking areas, and campsites. Pave main roadway.</t>
  </si>
  <si>
    <t>Survey property line, rehabilitate group use on gravel bar.</t>
  </si>
  <si>
    <t>Replace 10 fire rings, 4 for campsites and 6 for day use area.</t>
  </si>
  <si>
    <t>Tok River State Recreation Site</t>
  </si>
  <si>
    <t>Replace fire pits, benches, picnic tables, entrance gate and entrance sign.</t>
  </si>
  <si>
    <t>Replace 4 old interpretive signs /
displays.</t>
  </si>
  <si>
    <t>Resurface roads, parking areas, and campsites.</t>
  </si>
  <si>
    <t>Fix the damaged barrier fence that is sloughing into the river.</t>
  </si>
  <si>
    <t>Resurface 650 feet of trail.</t>
  </si>
  <si>
    <t>Upper Chatanika River State Recreation Site</t>
  </si>
  <si>
    <t>Recondition campground loop road, river access road, parking, and campsites; grade resurface
&amp; drainage.</t>
  </si>
  <si>
    <t>Replace 20 fire pits, 8 picnic tables and 16 parking bumpers.</t>
  </si>
  <si>
    <t>Replace firewood storage shed.</t>
  </si>
  <si>
    <t>Stabilize riverbank.</t>
  </si>
  <si>
    <t>Baranof Castle State Historical Site</t>
  </si>
  <si>
    <t>Replace 3 flag poles. Trex benches
(10) trash cans (10). Repair/replace cannon mounts.</t>
  </si>
  <si>
    <t>Repair paved walkway and handrail. Clear overgrowth causing walkway to fail.</t>
  </si>
  <si>
    <t>Black Sands Beach
State Marine Park</t>
  </si>
  <si>
    <t>Replace outhouse and improve trail to it. Remove hazardous trees from beach area, around picnic shelter and trails.   Minor repairs to shelter.</t>
  </si>
  <si>
    <t>Chilkat Bald Eagle
Preserve</t>
  </si>
  <si>
    <t>Designate used river access sites; improve heavily designated parking sites, define boat launching areas.</t>
  </si>
  <si>
    <t>Replace existing old wooden double outhouse with 2 new single vaulted toilets or another double.</t>
  </si>
  <si>
    <t>Repair paved trail adjacent to river and boardwalk/view platform.</t>
  </si>
  <si>
    <t>Chilkat State Park</t>
  </si>
  <si>
    <t>Rehabilitate Seduction Point/ Mt. Riley Trail.</t>
  </si>
  <si>
    <t>Replace 2 hand pumps.</t>
  </si>
  <si>
    <t>Resurface/refinish interior and exterior of logs and weatherproof host cabin. Replace rotten log sections. Replace window, door, and deck. Reroof with metal roof.</t>
  </si>
  <si>
    <t>Repair and resurface road for drainage improvements.</t>
  </si>
  <si>
    <t>Replace bear-resistant dumpsters.</t>
  </si>
  <si>
    <t>Replace fee station with orientation kiosk.</t>
  </si>
  <si>
    <t>Chilkoot Lake State
Recreation Site</t>
  </si>
  <si>
    <t>Replace existing hand well pump.</t>
  </si>
  <si>
    <t>Improve drainage at day use parking and boat launch area.</t>
  </si>
  <si>
    <t>Replace current bear resistant dumpster and entrance sign.</t>
  </si>
  <si>
    <t>Shelter restoration at day-use area.</t>
  </si>
  <si>
    <t>Replace orientation kiosk with covered kiosk.</t>
  </si>
  <si>
    <t>Eagle Beach State
Recreation Area</t>
  </si>
  <si>
    <t>Replace siding and repaint shop building and extend roof to create a covered storage area.</t>
  </si>
  <si>
    <t>Resurface campground road system and campsites.</t>
  </si>
  <si>
    <t>Gravel and grade trails for summer and winter use.</t>
  </si>
  <si>
    <t>Ernest Gruening State
Historical Park</t>
  </si>
  <si>
    <t>Grindall Island State
Marine Park</t>
  </si>
  <si>
    <t>Replace deteriorated cabin with new cabin kit.</t>
  </si>
  <si>
    <t>Improve beach access from cabin.  Gravel trail to maintain original trail access to lakes</t>
  </si>
  <si>
    <t>Pave north parking area.</t>
  </si>
  <si>
    <t>Renovate contact station and shop.</t>
  </si>
  <si>
    <t>Repair trail system.</t>
  </si>
  <si>
    <t>Repair/replace three picnic shelters.</t>
  </si>
  <si>
    <t>Juneau Area Public Use Cabins</t>
  </si>
  <si>
    <t>Replace old roofs, doors, widows and other furnishings on six public use cabins.</t>
  </si>
  <si>
    <t>Juneau Trail System ‐
Sheep Creek</t>
  </si>
  <si>
    <t>Rebuild treadway and replace bridges.</t>
  </si>
  <si>
    <t>Old Sitka State
Historical Park</t>
  </si>
  <si>
    <t>Recondition parking area and at boat trailer/trailhead parking area.</t>
  </si>
  <si>
    <t>Resurface interpretive trail to meet ADA guidelines.</t>
  </si>
  <si>
    <t>Remove old platform and building. Replace picnic shelter.</t>
  </si>
  <si>
    <t>Petroglyph Beach SHS</t>
  </si>
  <si>
    <t>Point Bridget State Recreation Area</t>
  </si>
  <si>
    <t>Replace old decrepit Blue Mussel PUC with new cabin kit.</t>
  </si>
  <si>
    <t>Replace old decrepit Cowee Meadow PUC with new cabin kit.</t>
  </si>
  <si>
    <t>Portage Cove State
Recreation Site</t>
  </si>
  <si>
    <t>Replace 10 fire rings, bear-resistant storages, and entrance sign.</t>
  </si>
  <si>
    <t>Refuge Cove State
Recreation Site</t>
  </si>
  <si>
    <t>Resurface parking area and stabilize with rip rap.</t>
  </si>
  <si>
    <t>Sealion Cove State
Marine Park</t>
  </si>
  <si>
    <t>Repair/replace boardwalk.</t>
  </si>
  <si>
    <t>Settlers Cove State
Recreation Site</t>
  </si>
  <si>
    <t>Replace beach picnic shelter.</t>
  </si>
  <si>
    <t>Install water/septic system to replace archaic system for caretaker cabin.</t>
  </si>
  <si>
    <t>Totem Bight State
Historical Park</t>
  </si>
  <si>
    <t>Replace visitor information center.</t>
  </si>
  <si>
    <t>Rehabilitate/ replace office‐shop to make it safe and functional (needs water, sewer, ventilation, access improvements).</t>
  </si>
  <si>
    <t>Improve volunteer caretaker site.</t>
  </si>
  <si>
    <t>Repair/replace trail retaining walls. 150 feet.</t>
  </si>
  <si>
    <t>Wickersham SHS</t>
  </si>
  <si>
    <t>Move radiators to replace broken historic radiators. Finish floor on 2nd floor.</t>
  </si>
  <si>
    <t>10-DNR Department of Natural Resources</t>
  </si>
  <si>
    <t>Facilities</t>
  </si>
  <si>
    <t>Clean Inside of Bulk Fuel Tank</t>
  </si>
  <si>
    <t xml:space="preserve">The bulk fuel storage tank has been in service for over ten years and should be professionally serviced/cleaned to remove debris and inspect. </t>
  </si>
  <si>
    <t>Petersburg</t>
  </si>
  <si>
    <t>Fairbanks Boatyard Pole Barn</t>
  </si>
  <si>
    <t>Replace front bay carrier beams to increase bay width to 20'</t>
  </si>
  <si>
    <t>Haines</t>
  </si>
  <si>
    <t>Chilkat fishwheels</t>
  </si>
  <si>
    <t xml:space="preserve">The Chilkat River fishwheels require annual maintenance in several aspects, including the frame, axles, pontoons, and sampling platforms.  Because of previous budget shortfalls, some of these maintenance items have not been addressed for multiple years.  In order to preserve the fishwheels viability, the materials and welding time are necessary during FY20 to improve the functionality for the 2020 field season and beyond.  </t>
  </si>
  <si>
    <t>Replace siding on Haines office building</t>
  </si>
  <si>
    <t>Grade compound parking lot</t>
  </si>
  <si>
    <t>Tagging shack rebuild for Taku R.</t>
  </si>
  <si>
    <t>The current dock used for CWTing Chinook and coho smolt on the Taku R. is deteriorating and has become unsafe to work on.  These funds would help pay for the material and shipment of material to camp.</t>
  </si>
  <si>
    <t>Taku Fishwheel Maintenance</t>
  </si>
  <si>
    <t xml:space="preserve">The Taku River fish wheels are a vital component of the overall Taku River salmon stock assessment program.  The fish wheels are a primary, if not the only means of capturing Chinook, sockeye and coho salmon as part of studies necessary to fulfill obligations associated with Chapter 1 of the Pacific Salmon Treaty.  These fish wheels require annual maintenance to the frame, axles, pontoons, and the sampling platforms in order to keep the wheels functioning at optimal levels.  </t>
  </si>
  <si>
    <t>ADF&amp;G Shop boiler replacement</t>
  </si>
  <si>
    <t>Upgrade exterior yard lighting- Replace high pressure sodium lighting with LED.</t>
  </si>
  <si>
    <t>Willow</t>
  </si>
  <si>
    <t>Sheep Creek replace concrete block privy</t>
  </si>
  <si>
    <t>Card Key Lock system</t>
  </si>
  <si>
    <t>Upgrade office and shop manual key lock security system with electronic card key system to avoid re-keying door locks when keys are lost/stolen.</t>
  </si>
  <si>
    <t>Wrangell</t>
  </si>
  <si>
    <t>Yakutat</t>
  </si>
  <si>
    <t>Carport/work area and storage</t>
  </si>
  <si>
    <t>Bethel Bunkhouse Facility</t>
  </si>
  <si>
    <t>Overall bunkhouse updates include insulation, leveling, and water system.</t>
  </si>
  <si>
    <t>Emmonak/Unalakleet</t>
  </si>
  <si>
    <t>Emmonak / Unalakleet Field Office Compound (Region 3)</t>
  </si>
  <si>
    <t>Hazmat fuel storage and upgrade secure storage.</t>
  </si>
  <si>
    <t>Chilkoot weir</t>
  </si>
  <si>
    <t>Replace wooden planks with metal grating to reduce potential safety hazard.</t>
  </si>
  <si>
    <t>Southeast Field Camp maintenance</t>
  </si>
  <si>
    <t>The Chilkat Weir boat shed is in need of maintenance for skiffs and fish wheel baskets/parts.</t>
  </si>
  <si>
    <t>Kodiak Bunkhouse</t>
  </si>
  <si>
    <t>The Kodiak bunkhouse is a heavily used facility. The bathrooms and kitchen have not been renovated in over 15 years</t>
  </si>
  <si>
    <t xml:space="preserve">LED Lights </t>
  </si>
  <si>
    <t>Main Kodiak F&amp;G Building needs new lighting for parking lot, would like to upgrade to LED</t>
  </si>
  <si>
    <t>Insulation for warehouse</t>
  </si>
  <si>
    <t>Insulating warehouse facility to make more energy efficient</t>
  </si>
  <si>
    <t>Nelson Lagoon</t>
  </si>
  <si>
    <t>Main Office Building BAS system</t>
  </si>
  <si>
    <t>Main Kodiak F&amp;G Building is in need of a new building automation system (BAS)</t>
  </si>
  <si>
    <t>Sonar Site</t>
  </si>
  <si>
    <t>Replace underground main electrical cables and damaged appliances and fixtures</t>
  </si>
  <si>
    <t>R/V Medeia facilities</t>
  </si>
  <si>
    <t>Warehouse/Shop</t>
  </si>
  <si>
    <t>Finish insulating/add roof ventilation and heater. New building starting to grow mold on roof plywood.</t>
  </si>
  <si>
    <t>Pumphouse</t>
  </si>
  <si>
    <t xml:space="preserve">Replacement UV bulbs and routine maintenance </t>
  </si>
  <si>
    <t>Office</t>
  </si>
  <si>
    <t>Replace carpet in office</t>
  </si>
  <si>
    <t>Bunkhouse</t>
  </si>
  <si>
    <t>Replace wooden floors in bunkhouse</t>
  </si>
  <si>
    <t>R/V Kestrel maintenance</t>
  </si>
  <si>
    <t>Replace current 3000 gallon single wall fuel tank with a double wall fuel tank</t>
  </si>
  <si>
    <t>Gut Island Maintenance</t>
  </si>
  <si>
    <t xml:space="preserve">MRC Fence material for replacement </t>
  </si>
  <si>
    <t>Purchase wire and posts to replace ~1 mile of fence at Moose Research Center. Considered a regional priority.</t>
  </si>
  <si>
    <t>Creamer's Refuge Barn Interior and Phase 1</t>
  </si>
  <si>
    <t>Creamer's Refuge Barn Exterior</t>
  </si>
  <si>
    <t>Glennallen</t>
  </si>
  <si>
    <t xml:space="preserve">Garage energy efficiency and general upgrades </t>
  </si>
  <si>
    <t>replace malfunctioning forced air furnace with Toyo stove, add ceiling improvements (sheetrock and insulation), upgrade lighting</t>
  </si>
  <si>
    <t xml:space="preserve">Office Building general upgrades </t>
  </si>
  <si>
    <t xml:space="preserve">General site abatements and upgrades </t>
  </si>
  <si>
    <t xml:space="preserve">Palmer  </t>
  </si>
  <si>
    <t>Reflections Lake Tower &amp; Bridge Repairs</t>
  </si>
  <si>
    <t>Repair Reflections Lake viewing tower and pedestrian bridge damaged during 2018 earthquake but recently discovered. Engineer is currently assessing tower safety and it will remain closed to the public use until addressed</t>
  </si>
  <si>
    <t>Potter Marsh Boardwalk</t>
  </si>
  <si>
    <t>Potter Marsh (Anchorage Coastal refuge) - replace rotting aged boardwalk and rusting heaving piles.</t>
  </si>
  <si>
    <t>MRC Phase 1 of steel garage upgrades</t>
  </si>
  <si>
    <t>Immediate need is to reduce the amount of condensation in the building by pouring a concrete slab floor and insulating the walls and roof. The electrical and plumbing rough-in would need to be completed first.</t>
  </si>
  <si>
    <t>11-DFG Department of Fish and Game</t>
  </si>
  <si>
    <t>AST</t>
  </si>
  <si>
    <t>AWT Marine</t>
  </si>
  <si>
    <t>AST/AWT</t>
  </si>
  <si>
    <t xml:space="preserve">Trooper Housing &amp; Post Facility Improvements </t>
  </si>
  <si>
    <t xml:space="preserve">Storage and Evidence Upgrade in King Salmon and Dillingham - Rebuild and partially replace storage areas for State-owned equipment and large evidence items.  </t>
  </si>
  <si>
    <t>Academy</t>
  </si>
  <si>
    <t>Replacement Video Simulator</t>
  </si>
  <si>
    <t xml:space="preserve">The DPS Academy has been utilized the same video judgment simulator for over 20 years.  This video simulator is designed to help officers make good use of force decisions under pressure, as well as enhance and evaluate their firearms skills if they choose to use their firearm during the scenario.  The company that manufactured this simulator is no longer in business. Consequently, replacement of the computer or hardware parts are no longer an option.  The replacement systems available have the benefit of 20 years of technological improvements. Purchasing a new simulator would allow for multiple path options based upon specific information within the scenario based on the officers’ actions and ability to deescalate. It would also allow for the use of multiple tools (i.e. OC spray, handgun, rifle, low light conditions, etc.).  Lastly, a new simulator would allow the students to practice their firearms skills in a controlled, simulated range environment, providing for more convenient and cost-effective firearms training.  
Estimated cost for the package is $250,000 not including a $10,000 credit for turning in our old system; this includes on-site training from the manufacturer.   </t>
  </si>
  <si>
    <t>12-DPS Department of Public Safety</t>
  </si>
  <si>
    <t>20-DOC Department of Corrections</t>
  </si>
  <si>
    <t>Fairbanks Correctional Center</t>
  </si>
  <si>
    <t>HD 1</t>
  </si>
  <si>
    <t>Anvil Mountain Correctional Center</t>
  </si>
  <si>
    <t>Nome-AMCC Fuel Tank</t>
  </si>
  <si>
    <t>Nome</t>
  </si>
  <si>
    <t>HD 39</t>
  </si>
  <si>
    <t>Yukon Kuskokwim Correctional Center</t>
  </si>
  <si>
    <t>Ketchikan Correctional Center</t>
  </si>
  <si>
    <t>HD 36</t>
  </si>
  <si>
    <t>Wildwood Correctional Complex</t>
  </si>
  <si>
    <t>HD 29</t>
  </si>
  <si>
    <t>Lemon Creek Correctional Center</t>
  </si>
  <si>
    <t>HD 34</t>
  </si>
  <si>
    <t>HD 10</t>
  </si>
  <si>
    <t>Anchorage Correctional Center West</t>
  </si>
  <si>
    <t>HD 20</t>
  </si>
  <si>
    <t>Nome-AMCC Perimeter Fence</t>
  </si>
  <si>
    <t>Needed for equipment/vehicle access.  Add manual vehicle 12' vehicle gate.  Prevent access to facility by unauthorized personnel.</t>
  </si>
  <si>
    <t>Spring Creek Correctional Center</t>
  </si>
  <si>
    <t>Seward-SCCC     2 each 30K Gallon Underground Storage Tank (UST) Replacement Additional Funds</t>
  </si>
  <si>
    <t>Funding was provided under the FY19 statewide UST Upgrades.  The original DEC required upgrades were accomplished to meet the code.  The two existing 30K gallon single wall fiberglass UST’s need replaced with above ground tanks to mitigate the dangers of an unmonitored fuel tank leak.  With a single wall tank there is not method of detecting tank and piping leaks and must be upgraded</t>
  </si>
  <si>
    <t>Fairbanks-FCC Slider</t>
  </si>
  <si>
    <t>Slider gates and hardware-ADA compliance</t>
  </si>
  <si>
    <t>Goose Creek Correctional Center</t>
  </si>
  <si>
    <t>Wasilla-GCCC Perimeter Fence Detection System</t>
  </si>
  <si>
    <t>Mat-Su Pretrial Facility</t>
  </si>
  <si>
    <t>HD 11</t>
  </si>
  <si>
    <t>Kenai-WCC Phone System Upgrade</t>
  </si>
  <si>
    <t>Hiland Mountain Correctional Center</t>
  </si>
  <si>
    <t>CCTV Upgrade Additional Cameras and increase server size Additional Cameras and increase server size</t>
  </si>
  <si>
    <t>HD 14</t>
  </si>
  <si>
    <t>Seward-SCCC CCTV Upgrade Additional Cameras and increase server sizes</t>
  </si>
  <si>
    <t>HD39</t>
  </si>
  <si>
    <t>Expand Double Fencing to include Wildwood Pre-Trial Compound</t>
  </si>
  <si>
    <t>Remove and replace concrete sidewalks and landings in front of building.  Repair parking lot surfaces and pave back access road. Improve drainage and add culverts to back access road.  Replace and install new lighting fixtures (11) on loading dock ceiling.</t>
  </si>
  <si>
    <t>Anchorage Correctional Complex West</t>
  </si>
  <si>
    <t>Anchorage-ACCW New Chiller</t>
  </si>
  <si>
    <t>Replace failing water chiller</t>
  </si>
  <si>
    <t>ACCW Movement door Hardware</t>
  </si>
  <si>
    <t>Replace lock hardware on doors in housing units and main corridor.</t>
  </si>
  <si>
    <t>Kenai-WCC Roof design/repair Bldgs. #5 and 6 WPT</t>
  </si>
  <si>
    <t>Existing roof has reached its 20 year life span and needs replaced due to extensive leaks throughout the building</t>
  </si>
  <si>
    <t>Pt. Mackenzie Correctional Farm</t>
  </si>
  <si>
    <t>Gym roof is failing and needs replacement.</t>
  </si>
  <si>
    <t>Eagle River-HMCC Perimeter Fence Security Detection System</t>
  </si>
  <si>
    <t>Pt. Mackenzie-PMCF Hog Barn Septic Tank Replacement 3K Gallon</t>
  </si>
  <si>
    <t>Replace failing tanks</t>
  </si>
  <si>
    <t>Seward-SCCC Security Gate Replacement</t>
  </si>
  <si>
    <t>Replace Vehicle Gates (4 ea.) Gates, motors, and controllers</t>
  </si>
  <si>
    <t>YKCC Door Replacement Phase 3</t>
  </si>
  <si>
    <t xml:space="preserve">Replace 25 old doors and locks.  Current doors are heavily damaged and locks are worn out and parts un-available.  </t>
  </si>
  <si>
    <t>Anchorage Correctional Complex East</t>
  </si>
  <si>
    <t>Anchorage-ACCE Roof Repairs</t>
  </si>
  <si>
    <t>Repair roofs adjacent to clerestories</t>
  </si>
  <si>
    <t>Fairbanks-FCC Seg Floor Tile ACM</t>
  </si>
  <si>
    <t>Segregation Floor Tile ACM</t>
  </si>
  <si>
    <t>Anchorage-ACCW Warehouse Roof Repair</t>
  </si>
  <si>
    <t>A section of roof over ACCW was not replaced during the last roofing project, leaving it as the original building roof which is approaching 30 years old. A new roof is needed to stop ongoing water infiltration in an effort to preserve the building's structure. One known leak on west side need new roofs on zone 1 and part of zone 2. Zone 1 Housing roof and Warehouse roof are only roofs not replaced.</t>
  </si>
  <si>
    <t>Fairbanks-FCC Segregation Drains and Sprinklers</t>
  </si>
  <si>
    <t>Replace existing with anti-ligature sprinkler heads; add floor drains in Units 2 Segregation area.</t>
  </si>
  <si>
    <t>Nome-AMCC Domestic Water Line Repairs</t>
  </si>
  <si>
    <t>Replace Deteriorated /Calcified Hot Water Lines</t>
  </si>
  <si>
    <t>Nome-AMCC Exterior Door &amp; Window Replacement</t>
  </si>
  <si>
    <t>Replace Exterior Rusted Doors and Security Windows</t>
  </si>
  <si>
    <t>Fairbanks-FCC HVAC Air Balancing DDC Upgrade</t>
  </si>
  <si>
    <t>Air balancing, duct cleaning Units 1, 2 and 3; DDC upgrade in Unit 3.</t>
  </si>
  <si>
    <t>Bethel-YKCC Replace Shower Stalls with Stainless Steel Inserts</t>
  </si>
  <si>
    <t>Replace failing shower stalls with stainless enclosures</t>
  </si>
  <si>
    <t>Ketchikan-KCC Sewage Grinder</t>
  </si>
  <si>
    <t>Replace Sewage Grinder</t>
  </si>
  <si>
    <t>Palmer-MSPT Building Repairs</t>
  </si>
  <si>
    <t>Anchorage Correctional Center East</t>
  </si>
  <si>
    <t>Fairbanks-FCC Sewer Check Valve Installation</t>
  </si>
  <si>
    <t>Install check valve</t>
  </si>
  <si>
    <t>Eagle River-HMCC Exterior Window Replacement</t>
  </si>
  <si>
    <t>Unserviceable Window Replacement In HS I,2,3,4</t>
  </si>
  <si>
    <t>Fairbanks-FCC AST Fuel Tank Upgrade</t>
  </si>
  <si>
    <t>Upgrade AST Fuel Tank 500 gallon</t>
  </si>
  <si>
    <t>Fairbanks-FCC TB Isolation Cell Vent</t>
  </si>
  <si>
    <t xml:space="preserve">Tuberculosis Isolation Cell Vent Construction </t>
  </si>
  <si>
    <t>Palmer-MSPT  Plumbing Repairs</t>
  </si>
  <si>
    <t>Anchorage-ACCW Elevator modernization</t>
  </si>
  <si>
    <t>Modernize elevator in sally-port near main control room.</t>
  </si>
  <si>
    <t>Fairbanks-FCC Fuel Tank Cleaning/Inspection</t>
  </si>
  <si>
    <t>Fuel Tank Cleaning/Inspection</t>
  </si>
  <si>
    <t>Eagle River-HMCC Security Door Repairs</t>
  </si>
  <si>
    <t>Upgrade Room Security Door &amp; Windows H1 thru H5 - Security</t>
  </si>
  <si>
    <t>Fairbank-FCC Perimeter Road Paving</t>
  </si>
  <si>
    <t>Perimeter Road paving</t>
  </si>
  <si>
    <t>Fairbanks-FCC Booking Parking Secured Garage</t>
  </si>
  <si>
    <t>Booking Parking Lot Secured Garage</t>
  </si>
  <si>
    <t>Fairbanks-FCC CCTV Upgrade Additional Cameras and increase server size Additional Cameras and increase server sizes</t>
  </si>
  <si>
    <t>CCTV Upgrade Additional Cameras and increase server size Additional Cameras and increase server sizes</t>
  </si>
  <si>
    <t>Wasilla-GCCC Pneumatic Shower Valves Upgrade</t>
  </si>
  <si>
    <t>Replace failing pneumatic shower valves</t>
  </si>
  <si>
    <t>Juneau-LCCC ACM 9"x9" Floor Tile Abatement</t>
  </si>
  <si>
    <t>ACM 9"x9" Floor Tile Abatement</t>
  </si>
  <si>
    <t>Palmer-MSPT Sidewalk Replacement &amp; Paving</t>
  </si>
  <si>
    <t>Repair Sidewalks and Parking Lot</t>
  </si>
  <si>
    <t>Wasilla-GCCC Seal Coat and Repaint Pavement</t>
  </si>
  <si>
    <t>Seal coat and repaint parking lots and perimeter roads</t>
  </si>
  <si>
    <t>Palmer Correctional Center</t>
  </si>
  <si>
    <t>KCC Plumbing and Piping Repair</t>
  </si>
  <si>
    <t>Remove and replace corroded copper plumbing throughout facility. Remove and replace corroded exterior fire sprinkler piping.</t>
  </si>
  <si>
    <t>KCC Interior Lighting Upgrade</t>
  </si>
  <si>
    <t>Replace and upgrade interior lighting with new LED fixtures</t>
  </si>
  <si>
    <t>KCC Perimeter Fence and Gate Improvement</t>
  </si>
  <si>
    <t xml:space="preserve">Repair Perimeter Fence and locking hardware.  Repair and level back access gate.  </t>
  </si>
  <si>
    <t>Ketchikan-KCC Property Fence Repairs</t>
  </si>
  <si>
    <t>Rock Stabilization &amp; Prop Fence - Construction</t>
  </si>
  <si>
    <t>Eagle River-HMCC  Road Upgrade</t>
  </si>
  <si>
    <t xml:space="preserve">Roads &amp; Drainage  </t>
  </si>
  <si>
    <t>Ketchikan-KCC     Fuel Storage Tank Repairs</t>
  </si>
  <si>
    <t>AST 4 Concrete Base &amp; Piping Replacement. DEC/EPA spill protection.</t>
  </si>
  <si>
    <t>Kenai-WCC Roof Repairs</t>
  </si>
  <si>
    <t>Roof Design/Repairs - Bldgs. #14 Theater</t>
  </si>
  <si>
    <t>Bethel-YKCC Security Gate</t>
  </si>
  <si>
    <t>Replace Vehicle Access Gate &amp; fence fabric repairs on property fence. Cement bond beam required</t>
  </si>
  <si>
    <t>Bethel-YKCC CCTV Upgrade Additional Cameras and increase server size Additional Cameras and increase server size</t>
  </si>
  <si>
    <t>Juneau-LCCC Abatement Building Wide ACM</t>
  </si>
  <si>
    <t xml:space="preserve">Plumbing insulation abatement </t>
  </si>
  <si>
    <t>Seward-SCCC  Fire System Upgrade</t>
  </si>
  <si>
    <t>Replace Halon system w/mist system in generator room</t>
  </si>
  <si>
    <t>Ketchikan-KCC HVAC Cooling Solution</t>
  </si>
  <si>
    <t xml:space="preserve">Provide refrigeration or a chiller, install cooling coils in existing ventilation system.  </t>
  </si>
  <si>
    <t>Anchorage-ACCW CCTV Upgrade Additional Cameras and increase server size Additional Cameras and increase server size</t>
  </si>
  <si>
    <t>Kenai-WCC Mechanical Upgrade</t>
  </si>
  <si>
    <t>Build. 5 &amp; 10 Steam to Glycol  Steam lines Failing and Leaking</t>
  </si>
  <si>
    <t>Kenai-WCC Security System Upgrade</t>
  </si>
  <si>
    <t xml:space="preserve">Security Locking Devices Bldg. 5/6  </t>
  </si>
  <si>
    <t>Seward-SCCC Replace Institutional Sliding Doors (10)</t>
  </si>
  <si>
    <t>Kenai-WCC Water Main Upgrade</t>
  </si>
  <si>
    <t>Water Main Replacement Project For Increased Capacity</t>
  </si>
  <si>
    <t>Pt. Mackenzie-PMCF Mechanical Shop Roof Repairs</t>
  </si>
  <si>
    <t>Replace Mechanical Shop Roof</t>
  </si>
  <si>
    <t>Seward-SCCC  Mechanical Upgrade</t>
  </si>
  <si>
    <t xml:space="preserve">Plumbing Copper Pipe Replacement and treatment </t>
  </si>
  <si>
    <t>Eagle River-HMCC Boiler Upgrade</t>
  </si>
  <si>
    <t>Boilers nearing end of life cycle--25 yrs. old (3 in HIMCC, 2 in H5)</t>
  </si>
  <si>
    <t>Pt. Mackenzie-PMCF Roof Repairs</t>
  </si>
  <si>
    <t>Replace Pig Barn Roof</t>
  </si>
  <si>
    <t>Kenai-WCC Building Repairs</t>
  </si>
  <si>
    <t xml:space="preserve">Bldg. Envelope (Siding &amp; Windows) - Bldg. #10  </t>
  </si>
  <si>
    <t>Kenai-WCC  Road Paving</t>
  </si>
  <si>
    <t>Street Repairs (Resurface)</t>
  </si>
  <si>
    <t>Kenai-WCC  Asbestos Removal</t>
  </si>
  <si>
    <t>Asbestos Abatement</t>
  </si>
  <si>
    <t>Kenai-WCC Fence Detection Upgrade</t>
  </si>
  <si>
    <t>Fence detection upgrade</t>
  </si>
  <si>
    <t xml:space="preserve">Seward-SCCC Boiler Sections Replacement </t>
  </si>
  <si>
    <t>Replace Boiler Sections 8 each</t>
  </si>
  <si>
    <t>Seward-SCCC Replace Air Handling Pumps and Motors</t>
  </si>
  <si>
    <t>Replace Air Handling Pumps &amp; Motors 8 each</t>
  </si>
  <si>
    <t>Seward-SCCC Replace Exhaust Fans: APS, House 10 each</t>
  </si>
  <si>
    <t>Replace Exhaust Fans: APS, House 10 each</t>
  </si>
  <si>
    <t>Seward-SCCC Perimeter Road Repair</t>
  </si>
  <si>
    <t>Re-pave Perimeter Road Surface</t>
  </si>
  <si>
    <t>Adak</t>
  </si>
  <si>
    <t>37-S</t>
  </si>
  <si>
    <t>36R</t>
  </si>
  <si>
    <t>6-C, 9-E</t>
  </si>
  <si>
    <t>9-E</t>
  </si>
  <si>
    <t>Northway</t>
  </si>
  <si>
    <t>06C</t>
  </si>
  <si>
    <t>32-P</t>
  </si>
  <si>
    <t xml:space="preserve">The siding on the Airport DOT grader storage facility is in need of permanent repairs or replacement.   Temporary repairs have been initiated. </t>
  </si>
  <si>
    <t>Cold Bay</t>
  </si>
  <si>
    <t>Fairbanks SEF Freight Elevator upgrade and improvements.</t>
  </si>
  <si>
    <t>Replace and upgrade hydraulic pump(s) and hoses for the SEF freight elevator. This would bring the components of this unit up to current standard ensuring that repair parts are readily available.</t>
  </si>
  <si>
    <t>Fairbanks SEF Shop Building</t>
  </si>
  <si>
    <t>1A</t>
  </si>
  <si>
    <t>Palmer Highways/SEF Maintenance Station Replace Sewer Line with Arctic Pipe</t>
  </si>
  <si>
    <t xml:space="preserve">Replace existing sewer line with arctic pipe to prevent winter freeze up.  Existing sewer lines freeze every winter with potential loss of use of the restrooms in the facility.  This building is a fully manned station with multiple employees and office administrative personnel.  </t>
  </si>
  <si>
    <t>Anchorage Highways Maintenance Building - Install Backup Generator</t>
  </si>
  <si>
    <t xml:space="preserve">Anchorage </t>
  </si>
  <si>
    <t>Materials Lab Ventilation/Exhaust  System Upgrades</t>
  </si>
  <si>
    <t>Materials Lab Ventilation/Exhaust System Upgrades</t>
  </si>
  <si>
    <t>37S</t>
  </si>
  <si>
    <t>Anchorage Aviation Building - Replace Roof</t>
  </si>
  <si>
    <t>Roof membrane has surpassed its life expectancy.  Roofing renewal to address leaks.</t>
  </si>
  <si>
    <t>Ketchikan Parking Garage Repairs</t>
  </si>
  <si>
    <t>Cold Bay Building Demolition</t>
  </si>
  <si>
    <t>Building Demolition</t>
  </si>
  <si>
    <t>St. George old SREB Demolition/Divestment</t>
  </si>
  <si>
    <t>In 12/2019 NOAA decided they no longer wanted the abandoned maintenance building.  Facility demolition will need to be addressed.</t>
  </si>
  <si>
    <t>St. George</t>
  </si>
  <si>
    <t>Building Consolidation</t>
  </si>
  <si>
    <t>South Coast Region Generator Replacements</t>
  </si>
  <si>
    <t>Southcoast Region</t>
  </si>
  <si>
    <t>South Coast Region heating repairs</t>
  </si>
  <si>
    <t>Dillingham SEF Maintenance Shop - Replace Roof</t>
  </si>
  <si>
    <t>Existing roof leaks and lacks adequate insulation. Needs to be replaced to prevent further damage to structure and save heating costs.</t>
  </si>
  <si>
    <t>Sitka Airport Lighting Regulator Building - Exterior Repairs</t>
  </si>
  <si>
    <t xml:space="preserve">Replace roofing, repair siding, replace corroded exterior electrical switch boxes. </t>
  </si>
  <si>
    <t>Soldotna Highway Maintenance Station - Install Back-up Generator</t>
  </si>
  <si>
    <t>Critical Highway Maintenance Station has no back-up power.  This generator will provide the needed redundancy in case of emergency power outage.</t>
  </si>
  <si>
    <t>30O</t>
  </si>
  <si>
    <t>Bethel SEF Maintenance Garage - Replace Roof</t>
  </si>
  <si>
    <t>Existing roof is very old and lacks insulation.  We wish to install a new energy efficient roof to save costly heating fuel.</t>
  </si>
  <si>
    <t>38S</t>
  </si>
  <si>
    <t>Kodiak Court - Replace Siding and Windows</t>
  </si>
  <si>
    <t>Upgrade/replacement of deteriorating siding and windows to improve building comfort and performance.</t>
  </si>
  <si>
    <t>32P</t>
  </si>
  <si>
    <t xml:space="preserve">Replace/Renovate Diesel Generators and Electrical Distribution at Livengood Station. </t>
  </si>
  <si>
    <t xml:space="preserve">Livengood Station </t>
  </si>
  <si>
    <t>6C</t>
  </si>
  <si>
    <t>McGrath SREB - Replace Roofing and Siding</t>
  </si>
  <si>
    <t>McGrath</t>
  </si>
  <si>
    <t>Illiamna SREB - Replace Roofing and Siding</t>
  </si>
  <si>
    <t>Illiamna</t>
  </si>
  <si>
    <t>Renew, Repair, Refurbish Nome Complex Buildings</t>
  </si>
  <si>
    <t>The current SEF shop and cold storage huts need electrical/lighting upgrades, interior wall improvements for better storage needs, concrete approaches, siding/roofing replacement and/or painting, exterior loading dock replacement, and interior painting.</t>
  </si>
  <si>
    <t>Nome Complex</t>
  </si>
  <si>
    <t>39T</t>
  </si>
  <si>
    <t>Bethel SRE Building - Replace Roof and Siding</t>
  </si>
  <si>
    <t>Cold Bay Warm Storage - Replace Roof, Siding, and Overhead Doors</t>
  </si>
  <si>
    <t>Replace Peger Maintenance Building Roof</t>
  </si>
  <si>
    <t>Replace aging roof that has periodic leaks.  Replace the existing roofing material with EPDM and increase the ceiling R-value to R-50 or better.</t>
  </si>
  <si>
    <t>Peger Complex</t>
  </si>
  <si>
    <t xml:space="preserve">Replace Fairbanks SEF Overhead Crane </t>
  </si>
  <si>
    <t>Replace Siding at Cantwell Station</t>
  </si>
  <si>
    <t xml:space="preserve">The existing siding on the shop is an EIFS system that has been damaged in several areas. The siding is coming loose from the substrate and repair would be cost prohibited. The new metal siding would be low maintenance and simpler to repair if necessary.        </t>
  </si>
  <si>
    <t>Cantwell Station</t>
  </si>
  <si>
    <t>Update and install backup power throughout the Tazlina District Maintenance Stations</t>
  </si>
  <si>
    <t>Tazlina Station</t>
  </si>
  <si>
    <t xml:space="preserve">Northern Region Asbestos Abatement </t>
  </si>
  <si>
    <t>The average age of NR buildings is 35 years old.  Any building constructed prior to 1981 has Asbestos materials throughout.  Mastic was used to secure vinyl flooring and carpeting.  Asbestos was prevalent in ceiling tiles drywall board, roofing materials and cement board siding.  Testing and abatement need to be prioritized in all older buildings.</t>
  </si>
  <si>
    <t>Peger SEF Complex Floors</t>
  </si>
  <si>
    <t>Central Region - Hazardous Materials Assessment/Abatement</t>
  </si>
  <si>
    <t>OSHA is requiring assessments of Hazardous Materials in all occupied State facilities constructed prior to 1980.</t>
  </si>
  <si>
    <t>Region Wide</t>
  </si>
  <si>
    <t>Yakutat Maintenance Station - Roof Access, Safety Tie-off, and Exterior Siding Repairs</t>
  </si>
  <si>
    <t>Roof edge access is too high to be utilized and there are no safety tie-offs to permit access.  Clerestory windows have leaked since the building was commissioned.  Exhaust stack cap blew off and cannot be replaced without safe access.  Work would require installation of ladder ways and pathways.</t>
  </si>
  <si>
    <t>Talkeetna SREB - Install New Floor Drain System</t>
  </si>
  <si>
    <t>Existing Drain system has deteriorated and no longer functions</t>
  </si>
  <si>
    <t>Talkeetna</t>
  </si>
  <si>
    <t>10E</t>
  </si>
  <si>
    <t>Talkeetna SREB - Replace Boiler and HVAC System</t>
  </si>
  <si>
    <t xml:space="preserve">Existing boiler has exceeded its life expectancy.  </t>
  </si>
  <si>
    <t>Renew, Repair &amp; Renovate Saint Mary's A/P Complex</t>
  </si>
  <si>
    <t>Many maintenance issues have been deferred over the years due to lack of district resources and onsite maintenance personnel.  Logistics and budget prevented frequent maintenance.  Need to replace all t12 lighting in all buildings with LED/ t5/t8 fixtures to improve lighting efficiencies (a total of 33 t12 fixtures).  Install lighted exit signs on all required exits, relocate and wire in new fuel tanks, install electric heater in generator module, install new electrical mast at the Town shop, repair leaking SREB roof, clean water holding tank (black inside), fix sewage lagoon fencing, realign sewer drain to lagoon, replace two Plexiglas windows in SEF shop, demolish and dispose of old sand storage shed, general cleanup of complex and in town shop.  The SREB bathroom needs to be refurbished.  The SEF shop will have water supplied to the shop for a sink and bathroom, and to replace a man-door and the windows.  About 2 dozen old fuel tanks ranging in size from 500gal to 10,000gal need to be disposed of too.  The NR Regional Roving Crew will be utilized to perform this work.  The PCNs on this crew are funded by 100% Capital Receipt Authority.</t>
  </si>
  <si>
    <t>Saint Marys A/P</t>
  </si>
  <si>
    <t>Anchorage Sign Shop - Replace Roof and Insulation</t>
  </si>
  <si>
    <t>Replace old leaky roof with new roofing materials and install additional insulation to improve the energy efficiency of this old structure</t>
  </si>
  <si>
    <t>Renew Paint on Interior Rural Airport SREBs</t>
  </si>
  <si>
    <t>Many rural airports in the Interior District need to be scraped and repainted to preserve the buildings.  This is logistically intensive due to the fly-in only access to the facilities.</t>
  </si>
  <si>
    <t>NR Rural Airports - Interior District</t>
  </si>
  <si>
    <t>Gustavus Maintenance Shop - Door Installation</t>
  </si>
  <si>
    <t xml:space="preserve">Install 2 new doors in equipment storage area. </t>
  </si>
  <si>
    <t>Gustavus</t>
  </si>
  <si>
    <t>33-Q</t>
  </si>
  <si>
    <t>Dutch Harbor Storage Facility - Repair Concrete Roof</t>
  </si>
  <si>
    <t>Roof leaks excessively causing safety concerns with electrical panels.  Needs drains (scuppers) installed and new membrane</t>
  </si>
  <si>
    <t>Dutch Harbor</t>
  </si>
  <si>
    <t>Skagway  Avalanche Shed - Sectional Door Replacement</t>
  </si>
  <si>
    <t>Install a new sectional door as the old door has become unserviceable.</t>
  </si>
  <si>
    <t>Skagway</t>
  </si>
  <si>
    <t>Palmer Highways/SEF Maintenance Station Seal Roof</t>
  </si>
  <si>
    <t>Roof has some leaks and needs to be resealed.</t>
  </si>
  <si>
    <t>Ketchikan M&amp;O Replace Doors on Cold Storage Shed</t>
  </si>
  <si>
    <t>Ketchikan M&amp;O needs new doors on the cold storage shed.  The present sliding doors are wearing out and becoming a safety issue.</t>
  </si>
  <si>
    <t>Electrical System Upgrade at Thompson Pass</t>
  </si>
  <si>
    <t>Thompson Pass</t>
  </si>
  <si>
    <t>9E</t>
  </si>
  <si>
    <t>Anchorage Aviation Building - Replace Concrete Sidewalk and Stairs</t>
  </si>
  <si>
    <t>Existing sidewalks and stairs are cracked and have potholes creating hazardous conditions for visiting patrons and employees</t>
  </si>
  <si>
    <t>21K</t>
  </si>
  <si>
    <t>Kodiak Griffin Building - Renovate 1st Floor Office Areas/Restrooms</t>
  </si>
  <si>
    <t xml:space="preserve">Substandard leased space without ADA compliance. </t>
  </si>
  <si>
    <t xml:space="preserve">Replace inefficient lighting with T8 and LED lighting. </t>
  </si>
  <si>
    <t>32-P, 33-Q,   34-Q, 35-R,   36-R</t>
  </si>
  <si>
    <t>Kodiak Griffin Building - Install Drop Ceiling and New lighting</t>
  </si>
  <si>
    <t xml:space="preserve">Ceilings need to be installed to provide more energy efficient lighting and to improve the appearance of the facility. </t>
  </si>
  <si>
    <t>Seven Mile SER Complex - Ventilation Improvement</t>
  </si>
  <si>
    <t>Replace restroom exhaust ventilator to improve indoor air quality.  Install new exhaust system for 1st and 2nd floor copy rooms to reduce heat buildup in the building.</t>
  </si>
  <si>
    <t xml:space="preserve">Replace Tazlina HQ Building Siding </t>
  </si>
  <si>
    <t>The project will wrap the building with 2 inches of rigid foam (R-Value=10) and install metal siding for a cost efficiency upgrade.  This will eliminate future sand blasting and painting by installing a maintenance free exterior with significant fuel oil savings.</t>
  </si>
  <si>
    <t>North Kenai Maintenance Station - Replace Siding</t>
  </si>
  <si>
    <t>Existing siding is very old and lack insulation.  We wish to install new sandwiched foam metal panels to improve the energy efficiency of this structure and save on utility costs</t>
  </si>
  <si>
    <t>North Kenai</t>
  </si>
  <si>
    <t>29O</t>
  </si>
  <si>
    <t>Anchorage Chemical Storage Building - Roof and Siding Replacement</t>
  </si>
  <si>
    <t>Existing metal roof and siding have deteriorated and leak.  Need to replace with more corrosion resistant finishes.</t>
  </si>
  <si>
    <t>Seven Mile SER Complex -HVAC Major Maintenance and Upgrade</t>
  </si>
  <si>
    <t xml:space="preserve">Clean ducts in entire building, rebalance, and repair system for efficient operation and lower operating costs.  This project will increase productivity and improve indoor air quality for health/life safety. </t>
  </si>
  <si>
    <t xml:space="preserve">Floor finishes are wearing out and need replacement before they become a safety hazard. </t>
  </si>
  <si>
    <t>32-P, 33-Q,34-Q, 35-R,36-R</t>
  </si>
  <si>
    <t>Kalsin Bay Maintenance Building - Replace Septic and Leach Field</t>
  </si>
  <si>
    <t>Replace faulty septic and leach field with new code compliant septic and drainage system</t>
  </si>
  <si>
    <t>Kalsin Bay</t>
  </si>
  <si>
    <t>Replace Paxson Bunkhouse</t>
  </si>
  <si>
    <t>Paxson Maintenance Station has a 60's era trailer that serves as  a bunkhouse. It has been added on to over the years to add living space. It has structural issues and wiring from the 60's that we cannot verify is safe. There is another building that acts as a mechanical room that provides heat to this bunkhouse and another bunkhouse adjacent to it. The project will combine 3 buildings into one usable space with all mechanical room needs within a single building as well. This will save operating costs of 1 building vs 3 separate buildings as well as give our personnel a safe livable environment to work in.</t>
  </si>
  <si>
    <t>Paxson Maintenance Station</t>
  </si>
  <si>
    <t>Cold Bay Employee Housing - Seal Concrete Foundations</t>
  </si>
  <si>
    <t>Foundations leak and need to be sealed to prevent water damage to personal belongings and mold infiltration.</t>
  </si>
  <si>
    <t>Kodiak Courthouse - Install Direct Digital Controls on Heat/cooling system</t>
  </si>
  <si>
    <t>The installation of digital controls would allow evening setbacks, and better control of both heating and cooling systems.  This upgrade would save energy and increase occupant comfort.</t>
  </si>
  <si>
    <t>Kodiak Regional Office - Install new Direct Digital Controls</t>
  </si>
  <si>
    <t>Anchorage Annex - Install AC</t>
  </si>
  <si>
    <t>Building lacks any cooling capability, needs AC to allow additional cooling for occupant comfort</t>
  </si>
  <si>
    <t>Repair &amp; Renew Security Fence/Gates at Peger Road</t>
  </si>
  <si>
    <t>3,700 feet of the existing security fence fabric and posts are in poor shape. Original complex fence has posts that are bent, broken, or missing. In places the fence fabric is damaged and some of the gates need replacement.</t>
  </si>
  <si>
    <t>Renovate Tazlina SEF Steel Storage Rack</t>
  </si>
  <si>
    <t>North Kenai Maintenance Station - Install Electronic Security Gate</t>
  </si>
  <si>
    <t>Region Wide (Central) - Construct Refueling Stations from Concrete</t>
  </si>
  <si>
    <t>EPA requires fueling activities to be conducted on an impervious surface.  Need to install concrete fueling pads</t>
  </si>
  <si>
    <t>Renew Peger Admin Building Ducts by Cleaning</t>
  </si>
  <si>
    <t>This maintenance housekeeping item is overdue.  Improved HVAC efficiency with reduced dust in the air is expected.</t>
  </si>
  <si>
    <t>Anchorage Communications Building - DDC Upgrades</t>
  </si>
  <si>
    <t>Central Region Maintenance Shops/Weigh Stations</t>
  </si>
  <si>
    <t xml:space="preserve">Glenn, Potter,  Silvertip.  </t>
  </si>
  <si>
    <t>22, 28</t>
  </si>
  <si>
    <t>Replace Peger Complex Windows</t>
  </si>
  <si>
    <t>Anchorage Annex - Install Parking Lot Lights</t>
  </si>
  <si>
    <t>Parking Lot has inadequate lighting and is hazardous to public and employees</t>
  </si>
  <si>
    <t>Replace Rural A/P Building Lighting with LED Lights</t>
  </si>
  <si>
    <t>Due to the high cost of electricity in rural areas replacing the existing lighting with LED will save 70% on lighting costs. Also the existing metal halide or high pressure sodium lighting have poor color rendering, long warm up and re-strike time and short lifespans relative to LED which reduces maintenance.  The end result is better lighting to support operations with electric costs cut more than in half.  Payback estimated at seven years which is longer than typical for LED due to rural airport logistical costs.  Per A/P cost: $6,000 materials, $2,500 in-house labor, $1,500 travel, per diem &amp; shipping.</t>
  </si>
  <si>
    <t>6C, 39T, 40T</t>
  </si>
  <si>
    <t>Region Wide (Central) - Decommission USTs</t>
  </si>
  <si>
    <t>Numerous USTs need to be removed from service, tested, excavated or abandoned in place</t>
  </si>
  <si>
    <t>Renovate - Tazlina Station Sand Storage Building for Salt Storage</t>
  </si>
  <si>
    <t>Tazlina now has no salt storage, an addition to the existing sand shed would allow M&amp;O better results with snow and ice control. Tazlina is also the district hub and all 6 camps would benefit  with the salt storage. Tazlina now struggles with tarps and timbers in an attempt to store salt. A 50X50 addition to the existing sand shed is needed.</t>
  </si>
  <si>
    <t>Cascade Warm Storage - Replace Siding and Windows</t>
  </si>
  <si>
    <t>Cascade</t>
  </si>
  <si>
    <t>Kodiak Court - Install Drop Ceiling and New Lighting</t>
  </si>
  <si>
    <t>Install Drop ceiling and lighting in remaining area that did not get previously upgraded</t>
  </si>
  <si>
    <t xml:space="preserve">Aniak Maintenance Shop - Roof Replacement </t>
  </si>
  <si>
    <t>Roof is extremely old and leaks excessively</t>
  </si>
  <si>
    <t xml:space="preserve">Aniak </t>
  </si>
  <si>
    <t>Chenega Bay SREB - Construct Crew Shelter</t>
  </si>
  <si>
    <t>There are no commercial or state lodging available at this remote airport.  Provide a suitable shelter for maintenance crews to stay while servicing equipment of facilities.</t>
  </si>
  <si>
    <t>Chenega Bay</t>
  </si>
  <si>
    <t>Kodiak Courthouse - Upgrade Ventilation System</t>
  </si>
  <si>
    <t>Many office areas lack sufficient ventilation for occupant comfort.  This upgrade would revamp the existing system to provide additional cooling to other office areas.</t>
  </si>
  <si>
    <t xml:space="preserve">Kodiak Griffin Building - HVAC System Control Upgrade </t>
  </si>
  <si>
    <t>HVAC system controls needs upgrade to better heat and cool the facility.  Many critical communication systems depend on proper cooling in this facility.</t>
  </si>
  <si>
    <t>Anchorage Drillers Shop - Replace 18 bifold doors</t>
  </si>
  <si>
    <t>Existing Bi-fold doors are uninsulated and do not seal properly.  We are experiencing tremendous heat loss in the building.</t>
  </si>
  <si>
    <t>Anchorage Highway Maintenance Station - Abate Asbestos</t>
  </si>
  <si>
    <t xml:space="preserve">There is asbestos throughout the facility that needs to be removed.  </t>
  </si>
  <si>
    <t>Palmer Warm Storage - Replace Roofing and Siding</t>
  </si>
  <si>
    <t>Seven Mile SER Complex - 2nd Floor Ceiling Tile Replacement</t>
  </si>
  <si>
    <t xml:space="preserve">Replace poor quality ceiling tile for acoustical and lighting improvement.  This will increase occupant productivity. </t>
  </si>
  <si>
    <t>Kenai Combined Facility - Repave parking lot</t>
  </si>
  <si>
    <t>Kodiak Regional Office - Repair Parking Lot</t>
  </si>
  <si>
    <t>Pave parking area, existing lot is cracked and potholed</t>
  </si>
  <si>
    <t>Kodiak SEF Maintenance Shop - Install Security Fence</t>
  </si>
  <si>
    <t xml:space="preserve">Install security fence around DOT&amp;PF Complex for safety and security. </t>
  </si>
  <si>
    <t>Anchorage Public Safety - Repave Parking Lot</t>
  </si>
  <si>
    <t>Tudor Complex - Repave Yard</t>
  </si>
  <si>
    <t>Kodiak Court Building Roofing Replacement</t>
  </si>
  <si>
    <t>Chenega Bay SREB - Install Restroom with Septic System and Well</t>
  </si>
  <si>
    <t>This remote SREB needs a restroom with EPA compliant septic system.</t>
  </si>
  <si>
    <t>Kalsin Bay Maintenance Building - Pave yard around building</t>
  </si>
  <si>
    <t>Yard is rutted, muddy, and holds water.  Need to regrade and pave the yard.</t>
  </si>
  <si>
    <t>Kodiak SEF Maintenance Shop - Pave Parking Area</t>
  </si>
  <si>
    <t xml:space="preserve">Existing yard is poorly graded, gets extremely muddy, and needs resurfaced. </t>
  </si>
  <si>
    <t>Kodiak Airport Equipment Warm Storage - Pave Parking Area</t>
  </si>
  <si>
    <t>Kodiak Regional Office - Renovate 2nd Floor for Leasing</t>
  </si>
  <si>
    <t>Office building needs to be reconfigured to meet new State Space Standards and Utilization</t>
  </si>
  <si>
    <t>Dutch Harbor - Remove Asbestos from Hanger Building</t>
  </si>
  <si>
    <t>Building contains asbestos and is a hazard to employees entering the facility.  Asbestos needs to be removed or contained.</t>
  </si>
  <si>
    <t>Dutch harbor</t>
  </si>
  <si>
    <t>Trims Generator Replacement</t>
  </si>
  <si>
    <t xml:space="preserve">Replace generators at Trims.  Generators are aging and are at the end of useful life.  </t>
  </si>
  <si>
    <t>01A</t>
  </si>
  <si>
    <t>Trims Shop Addition</t>
  </si>
  <si>
    <t>Add another bay to the Trims Shop.  This is needed to help the H&amp;A mission at the Richardson Highway.</t>
  </si>
  <si>
    <t>Delta, Northway sand sheds</t>
  </si>
  <si>
    <t>Construct sand sheds for Delta and Northway</t>
  </si>
  <si>
    <t>Delta, Northway</t>
  </si>
  <si>
    <t>09E, 06C</t>
  </si>
  <si>
    <t>New Delta Shop</t>
  </si>
  <si>
    <t>Construct new shop in Delta</t>
  </si>
  <si>
    <t>09E</t>
  </si>
  <si>
    <t>New Northway Shop</t>
  </si>
  <si>
    <t xml:space="preserve">Construct new shop in Northway </t>
  </si>
  <si>
    <t>Ernestine bunkhouse</t>
  </si>
  <si>
    <t>Build/install new bunkhouse in Ernestine station</t>
  </si>
  <si>
    <t>Nelchina salt storage</t>
  </si>
  <si>
    <t>Nelchina currently has no salt storage bin, a salt storage bin added to the sand shed would allow M&amp;O to respond better to snow and ice events with the changing climate.</t>
  </si>
  <si>
    <t>Nelchina</t>
  </si>
  <si>
    <t>Nelchina Bunk house</t>
  </si>
  <si>
    <t>Build/install new bunkhouse in Nelchina</t>
  </si>
  <si>
    <t>FACILITY TOTAL:</t>
  </si>
  <si>
    <t>AMHS</t>
  </si>
  <si>
    <t>AMHS - Lituya</t>
  </si>
  <si>
    <t>Renew with new/supportable Vessel E-Circuit UPS</t>
  </si>
  <si>
    <t>Vessel's UPS failed in 2019 and is original equipment (15 years old). Replacement parts are scarce for this vital emergency backup system. Recommend an updated/in kind replacement.</t>
  </si>
  <si>
    <t>Lituya</t>
  </si>
  <si>
    <t>AMHS - Aurora</t>
  </si>
  <si>
    <t>Install Bilge Alarm System</t>
  </si>
  <si>
    <t>Install high water alarm monitoring in the following unmanned spaces: Bow Thruster Room, MSD Room, Shaft Alley, and Steering Gear Room (already existing). Also install high water level alarm in engine room.</t>
  </si>
  <si>
    <t>Aurora</t>
  </si>
  <si>
    <t>AMHS - Tustumena</t>
  </si>
  <si>
    <t xml:space="preserve">General Alarm and Lighting Battery Replacement </t>
  </si>
  <si>
    <t>Matanuska</t>
  </si>
  <si>
    <t>Air Dryer Install</t>
  </si>
  <si>
    <t>Install an Air Dryer into the Ship Service Air System to prevent further damage to vessel shaft brakes.</t>
  </si>
  <si>
    <t>AMHS - Matanuska</t>
  </si>
  <si>
    <t>Lifeboat Bowsing Gear</t>
  </si>
  <si>
    <t>Replace/Repair #2 and #3 Lifeboat bowsing gear hydraulic fittings</t>
  </si>
  <si>
    <t>Steering System Alarm and Control Upgrades</t>
  </si>
  <si>
    <t>Upgrade the existing Steering Gear Alarm Panel and Controls with a modern reliable system. Parts are scarce as Matthews Marine, the OEM, no longer supports it.</t>
  </si>
  <si>
    <t>AMHS-Kennicott</t>
  </si>
  <si>
    <t>Kennicott</t>
  </si>
  <si>
    <t>AMHS - LeConte</t>
  </si>
  <si>
    <t>Car Deck Coatings</t>
  </si>
  <si>
    <t>Bead blast  car deck down to white steel and recoat with the protective zinc coating.  Areas around bulkheads and obstructions  will need to be needle gunned to remove rust and paint.</t>
  </si>
  <si>
    <t xml:space="preserve"> LeConte</t>
  </si>
  <si>
    <t>Blast &amp; Coat Car Deck</t>
  </si>
  <si>
    <t>AMHS - Kennicott</t>
  </si>
  <si>
    <t xml:space="preserve">The Starboard doors &amp; framing as well as the deck need to be prepped and painted due to heavy rust and no way to get done by the crew, The Port side doors &amp; framing as well as the deck need to be prepped and painted due to rust and no way to get done by the crew.  Paint the bulkhead aft of the doors 2 frames back, as well as the King Posts Up to the cabin deck level.   The Car deck indicated in the drawing (attached) need to be done as there is no way for the crew to get them done because of water that leaks in from the hinge decks and the doors being used in and out of ports and the shipyard work.  </t>
  </si>
  <si>
    <t xml:space="preserve"> Kennicott</t>
  </si>
  <si>
    <t>AMHS-Lituya</t>
  </si>
  <si>
    <t>Mechanical and Electrical Systems/Ancillary Machinery/Boiler Return Line Valve/Hold, Fr. 54, Port</t>
  </si>
  <si>
    <t>Boiler has two return lines but only one has a valve on it. The other return line cannot be isolated so when hydro testing the boiler, the lines are pressurized also.</t>
  </si>
  <si>
    <t>Install AC System/Provide Ventilation</t>
  </si>
  <si>
    <t>Due to possibility of high temperatures in crew staterooms install air conditioning via centrally located chill water coils or provide opening portholes in staterooms.</t>
  </si>
  <si>
    <t>Windlass and Capstan Survey</t>
  </si>
  <si>
    <t>Remove windlass and capstan from vessel, inspect foundations, rebuild machinery as needed.</t>
  </si>
  <si>
    <t>AMHS Kennicott</t>
  </si>
  <si>
    <t>Painting and Structure/Tanks and Voids/ECC False Deck Failure/Second Deck, 3-91-2,</t>
  </si>
  <si>
    <t>Floor of ECC is reported to be failing; hole found under rubberized floor covering, in steel plate.</t>
  </si>
  <si>
    <t>Upgrade Bow Thruster to EALS</t>
  </si>
  <si>
    <t>Upgrade vessel bow thruster hydraulics to an environmentally friendly hydraulic oil.</t>
  </si>
  <si>
    <t>Anchor Windlass Overhaul</t>
  </si>
  <si>
    <t>Anchor Windlass was only partially overhauled in FY17 due to financial and time constraints. Much more work needed to complete.</t>
  </si>
  <si>
    <t>AMHS-Aurora</t>
  </si>
  <si>
    <t>Fin Stabilizer Overhaul</t>
  </si>
  <si>
    <t>Fin Stabilizers were only partially overhauled in FY19 due to time constraints. Much more work needed to Complete.</t>
  </si>
  <si>
    <t>Reefer Trailer Receptacles</t>
  </si>
  <si>
    <t>Move the receptacle supplied power to  available breakers on adjacent 480 three phase panel.  Change receptacles to the type that AML uses for their trailer power.</t>
  </si>
  <si>
    <t>Deck and Safety/Deck Machinery/Bridge Windows Icing</t>
  </si>
  <si>
    <t>Unable to comply with 33 CFR 164.15 under routine Alaska freezing and below zero weather conditions.  Under icing &amp; heavy snow conditions we are unable to provide the conning officer with a sufficient field Extensive icing inside and outside the wheelhouse during recent operations in winter weather. This has been a lifetime of the ship issue and should be addressed in the upcoming CIP. Internal issue could be addressed with a combination of separating wheelhouse controls from all the staterooms below, and perhaps a system to provide dry supply air to window surfaces. Exterior issue will require addressing with Wynn washer, wiper systems. The washer system freezes in cold weather and perhaps the issue
could be resolved by adjustment of the purge cycle? The wiper system is aging- after 10 years usage</t>
  </si>
  <si>
    <t>Mechanical and Electrical Systems/HVAC/Vent Damper/Foc's'le Deck, Fr. 20, Aft side of House</t>
  </si>
  <si>
    <t>The vent damper on the aft side of the house is corroded and will need to be renewed during the next overhaul.</t>
  </si>
  <si>
    <t>Bridge Deck Crew Quarters Bathroom Piping</t>
  </si>
  <si>
    <t>Pipes behind toilets in 1AE, CM, 2AE, 2M, 3AE, and 3M rooms have compartments for sanitary piping that shows rust and corrosion. Examine piping and replace piping as needed. Inspect metal plate for mounting toilets; remove corrosion and replace as needed.</t>
  </si>
  <si>
    <t>Overhaul Accommodation Ladder Support Pins</t>
  </si>
  <si>
    <t>Disassemble port and starboard ladder rotation pins and supports.  Renew hardware with stainless, shim to even fore and aft, prime and paint.</t>
  </si>
  <si>
    <t>AMHS-Matanuska</t>
  </si>
  <si>
    <t>Refer to FY07 Engine SMR No. 13 (dated 5.20.2006). Voice communication with Wheelhouse is by Sound Powered Phone. In an emergency clear voice contact will be vital to safety. The very noisy environment of the B/T space when operating requires an alternative to SP Phones; suggest headset and microphone as in Steering Compartment.</t>
  </si>
  <si>
    <t>Solarium Windows</t>
  </si>
  <si>
    <t>Remove both inboard rows of solarium overhead windows in both solariums.  Replace with steel plate.</t>
  </si>
  <si>
    <t xml:space="preserve"> Aurora</t>
  </si>
  <si>
    <t>Chock Replacement</t>
  </si>
  <si>
    <t>Replace remaining roller chocks on the ship with Stainless Steel Panama chocks</t>
  </si>
  <si>
    <t>Main Engine and Propulsion/Controls/Main Engine Monitoring/Main deck, 57, Starboard</t>
  </si>
  <si>
    <t>Deck and Safety/Deck Machinery/Foredeck Chock Gratings/Boat Deck</t>
  </si>
  <si>
    <t>Mechanical and Electrical Systems/Piping/ Fuel Oil Transfer Pump</t>
  </si>
  <si>
    <t>In the original Wartsila design, there should be an auto pump out system, where fuel is pumped back to the settler tank.</t>
  </si>
  <si>
    <t>E-Light Switch Installation</t>
  </si>
  <si>
    <t>Install switch outside of electrical panel for breakers 1, 2, and 22.</t>
  </si>
  <si>
    <t>Mechanical and Electrical Systems/HVAC/Roomettes Air Supply/Sun Deck,</t>
  </si>
  <si>
    <t xml:space="preserve">Inadequate air supply to the roomettes. Refer to AMOS Work Item No. 06/013425. During CIP in 2004, the HVAC system was balanced and several structural deficiencies were found in this system. The ducting needs to be modified . (Portside frame #76 - Sundeck there is a section of the main duct run that has many elbows that is causing restrictions; Room 8-72-3 Branch line to box needs to be redone. </t>
  </si>
  <si>
    <t>Galley Deck</t>
  </si>
  <si>
    <t>Repair tiles in galley area and reseal the entire deck area</t>
  </si>
  <si>
    <t>Deck Sockets</t>
  </si>
  <si>
    <t>Add 7 flush deck cloverleaf sockets to aft car deck to provide safe vehicle tie down locations in inclement weather.</t>
  </si>
  <si>
    <t>Curtain Plate Steel</t>
  </si>
  <si>
    <t>Provide UT shots of steel where shell plate meets car deck to ascertain deterioration and replace as needed. Area is difficult to assess due to SOLAS SFP and cladding.</t>
  </si>
  <si>
    <t>Total Vessel DM</t>
  </si>
  <si>
    <t>TERMINAL PROJECTS</t>
  </si>
  <si>
    <t>AMHS-Haines Terminal</t>
  </si>
  <si>
    <t>Bathroom Rehab/door replacement</t>
  </si>
  <si>
    <t>33Q</t>
  </si>
  <si>
    <t xml:space="preserve">AMHS-Sitka Terminal </t>
  </si>
  <si>
    <t>Replace Exterior Doors</t>
  </si>
  <si>
    <t>35R</t>
  </si>
  <si>
    <t>Ketchikan- Terminal</t>
  </si>
  <si>
    <t>Door Replacement</t>
  </si>
  <si>
    <t>Cordova-Terminal</t>
  </si>
  <si>
    <t>Homer- Terminal</t>
  </si>
  <si>
    <t>Repair Building Exterior</t>
  </si>
  <si>
    <t>Ketchikan-Terminal</t>
  </si>
  <si>
    <t>Heating Central Upgrade</t>
  </si>
  <si>
    <t>Ketchikan - Terminal</t>
  </si>
  <si>
    <t xml:space="preserve">Main Berth </t>
  </si>
  <si>
    <t>Pedestrian Walkway Upgrade</t>
  </si>
  <si>
    <t>Total Terminal Facility DM</t>
  </si>
  <si>
    <t>Total AMHS</t>
  </si>
  <si>
    <t>Aviation</t>
  </si>
  <si>
    <t>Eagle  Airport electrical building</t>
  </si>
  <si>
    <t>Replace Eagle Airport electrical building.  The current one is full of rot and black mold.</t>
  </si>
  <si>
    <t>Eagle</t>
  </si>
  <si>
    <t>NR Airport Electrical Repairs</t>
  </si>
  <si>
    <t>Repair &amp; Replace damaged airport lighting throughout NR</t>
  </si>
  <si>
    <t>Northern Region</t>
  </si>
  <si>
    <t>1-A, 2-A, 3-B, 4-B, 5-C, 6-C, 9-E, 10-E, 32-P, 37-S, 39-T, 40-T</t>
  </si>
  <si>
    <t>Western District Lighting Repairs</t>
  </si>
  <si>
    <t xml:space="preserve">This project will consist of replacement of or repair of existing Lights. </t>
  </si>
  <si>
    <t>39-T</t>
  </si>
  <si>
    <t>Nunam Iqua Airport Lighting Replacement</t>
  </si>
  <si>
    <t>Currently all of the Taxiway Cans and Approx. 80% of the runway cans are jacking out of the ground.  This project will consist of performing a full lighting system replacement and plans to reuse some of the existing materials.</t>
  </si>
  <si>
    <t>Nunam Iqua</t>
  </si>
  <si>
    <t>Interior Airport Brush Cutting Equipment</t>
  </si>
  <si>
    <t>After review of existing clearing equipment we are proposing to purchase another piece of clearing equipment. At this time we are reviewing loader mounted clearing attachments which can be used by existing loaders at the airport. This attachment should meet our needs and be more cost effective to ship and the initial purchase price is less than a new piece of specialized clearing equipment.</t>
  </si>
  <si>
    <t>6-C, 39-T, 40-T</t>
  </si>
  <si>
    <t>Interior Airports Compactor</t>
  </si>
  <si>
    <t xml:space="preserve">Purchase compactor attachment for two Interior AIP graders   Birch creek and Hughes, </t>
  </si>
  <si>
    <t>Gulkana airport ski strip taxi and tiedown</t>
  </si>
  <si>
    <t>Build taxiway and tie down area for ski planes at Gulkana airport</t>
  </si>
  <si>
    <t>Rural Airports - Surface Repairs</t>
  </si>
  <si>
    <t>Shoulder repair, longitudinal cracking in runway, safety areas and ramps at 4 Western airports: Noorvik, Brevig Mission, Teller, and Mountain Village.</t>
  </si>
  <si>
    <t>37-S, 39-T, 40-T</t>
  </si>
  <si>
    <t>Western Airport Brush-Cutting</t>
  </si>
  <si>
    <t xml:space="preserve">Brush cutting at various Western airports – to improve aviation safety:  airports needing attention include Shungnak, Kiana, Selawik, Noatak, Dahl Creek, St. Marys, Nunam Iqua, Emmonak, and Kobuk.   </t>
  </si>
  <si>
    <t>38-S, 39-T, 40-T</t>
  </si>
  <si>
    <t>Airport stockpiles</t>
  </si>
  <si>
    <t>Provide D-1 aggregate stockpiles at various airports needing attention: include Noorvik, Kobuk, Deering, St Mary's, Marshall, Elim and other airports as needed.</t>
  </si>
  <si>
    <t>Interior Airport Brush Cutting</t>
  </si>
  <si>
    <t>This project will consist of performing clearing work at bettles and huslia. These funds will be combined with other AIP Obstruction Removal Funding.</t>
  </si>
  <si>
    <t>39-T, 40-T</t>
  </si>
  <si>
    <t>This project will consist of performing clearing work at Kaltag, and Birch Creek.</t>
  </si>
  <si>
    <t>6-C, 39-T</t>
  </si>
  <si>
    <t>Tazlina Airport Dust Palliative</t>
  </si>
  <si>
    <t>Apply dust palliative to Tazlina airport.</t>
  </si>
  <si>
    <t>Chitina Dust Palliative</t>
  </si>
  <si>
    <t>Apply dust palliative to existing surface aggregate</t>
  </si>
  <si>
    <t>McCarthy Airport Tie-down replacement</t>
  </si>
  <si>
    <t>Rebuild tie-down area and install new tie-downs</t>
  </si>
  <si>
    <t xml:space="preserve">Shageluk Airport Access Road Erosion Repair </t>
  </si>
  <si>
    <t>Innoko River is encroaching on the Airport Access Road at Shageluk. Repair portions of the existing embankment and install erosion protection measures.</t>
  </si>
  <si>
    <t>Shageluk</t>
  </si>
  <si>
    <t>Western Rural Airports Resurfacing</t>
  </si>
  <si>
    <t>Crush, and apply, new surface aggregate for 3 rural airports to include Selawik, Koyuk, and Nunam Iqua.</t>
  </si>
  <si>
    <t>Western Airport signage replacement-including windsocks</t>
  </si>
  <si>
    <t>Replace fading and damaged airport signs at Emmonek and other Western District Airports</t>
  </si>
  <si>
    <t>Selawik Lighting Repairs</t>
  </si>
  <si>
    <t>This project will consist of performing a lighting system check and replacement of or repair of existing Lights.</t>
  </si>
  <si>
    <t>Interior Airport Lighting Repairs</t>
  </si>
  <si>
    <t>Repair aging airfield lighting at four Airports – Kaltag, Bettles, Koyukuk and Huslia</t>
  </si>
  <si>
    <t>Beaver Airport Resurfacing and lighting repairs</t>
  </si>
  <si>
    <t>Beaver Airport Resurfacing and lighting repairs. Currently there is No surface course remaining and the light cans are approx. 6"-8" above the surface of the runway. This is now a safety issue at the airport.</t>
  </si>
  <si>
    <t>Beaver</t>
  </si>
  <si>
    <t>Gulkana Airport Access Road and Parking Area Resurfacing</t>
  </si>
  <si>
    <t>Mill &amp; pave Gulkana Airport access roads and parking areas.</t>
  </si>
  <si>
    <t>Gulkana</t>
  </si>
  <si>
    <t>Chistochina Airport Tie-down Replacement</t>
  </si>
  <si>
    <t>Chistochina</t>
  </si>
  <si>
    <t>Snow Fence Repairs</t>
  </si>
  <si>
    <t>Plan, purchase materials, and do snow fence repairs at Wales Airport</t>
  </si>
  <si>
    <t>Dispose of old fuel tanks at St Marys airport gravel pit</t>
  </si>
  <si>
    <t>Dispose of several fuel tanks located at St. Mary's Airport</t>
  </si>
  <si>
    <t>St. Mary</t>
  </si>
  <si>
    <t>Demo Galena Old Fuel Tanks</t>
  </si>
  <si>
    <t>Decommission and dispose of old Galena APT Former Equipment Fuel and Gasoline Tanks</t>
  </si>
  <si>
    <t>Galena</t>
  </si>
  <si>
    <t>Region-wide Vegetation Control</t>
  </si>
  <si>
    <t>Cut and remove vegetation on Airport Property.</t>
  </si>
  <si>
    <t>Central Region</t>
  </si>
  <si>
    <t>9, 13,28, 29, 31, 37, 38</t>
  </si>
  <si>
    <t>Takotna Runway Repair</t>
  </si>
  <si>
    <t xml:space="preserve">Repair damage to R/W from differential settlement.
</t>
  </si>
  <si>
    <t>Takotna</t>
  </si>
  <si>
    <t>Chuathbaluk Airport Access Road Repair</t>
  </si>
  <si>
    <t>Rehabilitate airport access road.</t>
  </si>
  <si>
    <t>Chuathbaluk</t>
  </si>
  <si>
    <t>Dillingham Regulator Rehabilitation</t>
  </si>
  <si>
    <t>Rehabilitate regulator; repair lighting components.</t>
  </si>
  <si>
    <t>Peninsula Airport Dust Palliative</t>
  </si>
  <si>
    <t>Apply dust palliative to control dust and harden the runway surface.</t>
  </si>
  <si>
    <t>Peninsula District</t>
  </si>
  <si>
    <t>29, 31, 32</t>
  </si>
  <si>
    <t>Region-wide Gravel Stockpiles</t>
  </si>
  <si>
    <t>Provide CASC at Rural Airports for repairs.</t>
  </si>
  <si>
    <t>Region-wide Lighting Repairs</t>
  </si>
  <si>
    <t>Region-wide Gravel Resurfacing</t>
  </si>
  <si>
    <t>Unplanned gravel repairs due to differential settling, frequent soft spots, significant depressions, minor humps on the surface movement area, moderate wheel rutting or potholes.</t>
  </si>
  <si>
    <t>Region-wide Pavement Markings</t>
  </si>
  <si>
    <t>Plan, purchase, and install markings to paved airports.</t>
  </si>
  <si>
    <t>Region-wide Crack Sealing</t>
  </si>
  <si>
    <t>Plan, purchase, and install crack sealant on paved airports to extend pavement life.</t>
  </si>
  <si>
    <t>Region-wide Nav Aid Repairs</t>
  </si>
  <si>
    <t>SRE Fuel Tanks</t>
  </si>
  <si>
    <t>Replace or add Fuel Tanks</t>
  </si>
  <si>
    <t>Motor Grader Replacement</t>
  </si>
  <si>
    <t>Replace Motor Graders at Paved Airports</t>
  </si>
  <si>
    <t>Willow Airport Obstruction Removal</t>
  </si>
  <si>
    <t>Remove Hill by North South Taxi lane.</t>
  </si>
  <si>
    <t>Birchwood Gravel Resurfacing</t>
  </si>
  <si>
    <t>Resurface R/W 2R/20L and T/W's A, E, &amp; G</t>
  </si>
  <si>
    <t>Peninsula Airport Tie Down Improvement</t>
  </si>
  <si>
    <t>Install tie down points at general aviation ramps to improve security of parked aircraft.</t>
  </si>
  <si>
    <t>29, 30</t>
  </si>
  <si>
    <t>Kodiak Aleutian District</t>
  </si>
  <si>
    <t>Float plane dock dredging/stream relocation</t>
  </si>
  <si>
    <t>Dredge materials from around float plane dock and move mouth of stream to prevent future sediment build up</t>
  </si>
  <si>
    <t>Hoonah</t>
  </si>
  <si>
    <t>5-C</t>
  </si>
  <si>
    <t>Ketchikan Airport Brush Cutting</t>
  </si>
  <si>
    <t>Unalaska Airport Fence and Gate Repair</t>
  </si>
  <si>
    <t>Replace worn fencing and install wider gate</t>
  </si>
  <si>
    <t>Unalaska</t>
  </si>
  <si>
    <t>Kake Airport Maintenance Access Gates</t>
  </si>
  <si>
    <t>Install maintenance access gates in security fence</t>
  </si>
  <si>
    <t>Kake</t>
  </si>
  <si>
    <t>Region wide airport electrical repairs</t>
  </si>
  <si>
    <t>Repair electrical issues on airports</t>
  </si>
  <si>
    <t>Skagway Airport Access Gate Replacement</t>
  </si>
  <si>
    <t xml:space="preserve">Replace access gate </t>
  </si>
  <si>
    <t>Region wide airport brush cutting</t>
  </si>
  <si>
    <t>Ketchikan Airport Paving</t>
  </si>
  <si>
    <t xml:space="preserve">Pave apron &amp; road from ARFF building to Taxiway </t>
  </si>
  <si>
    <t>Region wide  brush cutting</t>
  </si>
  <si>
    <t>Cut brush and trees in and around the airports in SR</t>
  </si>
  <si>
    <t xml:space="preserve">Sitka airport drainage </t>
  </si>
  <si>
    <t xml:space="preserve">Finnish installing culvert and filling ditches at the airport </t>
  </si>
  <si>
    <t>2-A</t>
  </si>
  <si>
    <t>Kake Airport Brush Cutting</t>
  </si>
  <si>
    <t>Cut brush in and around the RSA</t>
  </si>
  <si>
    <t>Klawock Runway Survey</t>
  </si>
  <si>
    <t>Runway 2/20 has dips, survey annual movement</t>
  </si>
  <si>
    <t>Klawock</t>
  </si>
  <si>
    <t>Cold Bay Airport Fence Repair</t>
  </si>
  <si>
    <t>Fence and gate repair</t>
  </si>
  <si>
    <t>Nelson Lagoon Airport Lighting Repairs</t>
  </si>
  <si>
    <t>Electrical vault and Transformer replacement</t>
  </si>
  <si>
    <t>Hoonah  airport security fence</t>
  </si>
  <si>
    <t>Install airport security fence</t>
  </si>
  <si>
    <t>Sand Point Airport Fence Repair</t>
  </si>
  <si>
    <t>Install improved fencing and gate control access</t>
  </si>
  <si>
    <t>Sand Point</t>
  </si>
  <si>
    <t>King Salmon GA Ramp Repair</t>
  </si>
  <si>
    <t>Rehabilitate GA ramp</t>
  </si>
  <si>
    <t>King Salmon</t>
  </si>
  <si>
    <t>Skagway Airport Brush Cutting</t>
  </si>
  <si>
    <t>Brush cutting on RSA 2/20</t>
  </si>
  <si>
    <t xml:space="preserve">Yakutat Airport Brush Cutting </t>
  </si>
  <si>
    <t>Brush Cutting on RSA 11/29</t>
  </si>
  <si>
    <t>Brush Cutting Gustavus Airport RSA 8/26</t>
  </si>
  <si>
    <t>Brush Cutting on RSA 8/26</t>
  </si>
  <si>
    <t>King Cove Airport Windsock Installation</t>
  </si>
  <si>
    <t>Install new windsock system</t>
  </si>
  <si>
    <t>Old Harbor Airport Windsock Replacement</t>
  </si>
  <si>
    <t>NE Windsock replacement</t>
  </si>
  <si>
    <t>Old Harbor</t>
  </si>
  <si>
    <t>36-S</t>
  </si>
  <si>
    <t>Hoonah airport brush cutting</t>
  </si>
  <si>
    <t>Brush cutting various areas on airport property</t>
  </si>
  <si>
    <t>Cold Bay Airport Electrical Repairs</t>
  </si>
  <si>
    <t>Repair runway electrical system</t>
  </si>
  <si>
    <t>Saint Paul Runway and Ramp Crack Seal</t>
  </si>
  <si>
    <t>Crack seal runway and ramp</t>
  </si>
  <si>
    <t>Saint Paul</t>
  </si>
  <si>
    <t>Karluk Segmented circle</t>
  </si>
  <si>
    <t>Install Segmented circle</t>
  </si>
  <si>
    <t>Karluk</t>
  </si>
  <si>
    <t>Haines airport brush cutting</t>
  </si>
  <si>
    <t>Brush cut on airport property</t>
  </si>
  <si>
    <t xml:space="preserve">Klawock Airport Brush Cutting </t>
  </si>
  <si>
    <t>Brush cutting  with excavator &amp; hand brushing</t>
  </si>
  <si>
    <t>King Salmon airport Crack Seal</t>
  </si>
  <si>
    <t>Crack seal west, south, east parking apron</t>
  </si>
  <si>
    <t>Yakutat Apron and Ramp Repair</t>
  </si>
  <si>
    <t>Mill and pave portion of apron and ramp to take care of bird baths</t>
  </si>
  <si>
    <t>Gustavus Airport gate improvements</t>
  </si>
  <si>
    <t>Pour concrete slabs at gates to help keep animals off the airport</t>
  </si>
  <si>
    <t xml:space="preserve">Crush waste asphalt and concrete to be used on the airport </t>
  </si>
  <si>
    <t>Unalaska Airport Erosion Control</t>
  </si>
  <si>
    <t>Install core-lock system to prevent erosion along runway</t>
  </si>
  <si>
    <t>Old Harbor Airport Resurfacing</t>
  </si>
  <si>
    <t>Replace deteriorated surface course</t>
  </si>
  <si>
    <t>Ketchikan  Airport Hardstand Repair</t>
  </si>
  <si>
    <t>Replace deteriorated hardstands on upper apron</t>
  </si>
  <si>
    <t>Adak Airport Obstruction Removal</t>
  </si>
  <si>
    <t>Remove abandoned control tower</t>
  </si>
  <si>
    <t>Yakutat Airport Fence</t>
  </si>
  <si>
    <t>Install contiguous fence around airport movement area</t>
  </si>
  <si>
    <t>Ketchikan Airport Obstruction Survey</t>
  </si>
  <si>
    <t>Obstruction survey 11/29</t>
  </si>
  <si>
    <t>Remove Ketchikan float plane dock ramp</t>
  </si>
  <si>
    <t>King Cove Runway Paving</t>
  </si>
  <si>
    <t>Pave the runway</t>
  </si>
  <si>
    <t>Yakutat Airport RSA Chip Seal</t>
  </si>
  <si>
    <t>Chip seal 20' around runway 11/29 edge to facilitate snow removal</t>
  </si>
  <si>
    <t>Yakutat Glide Slope Paving</t>
  </si>
  <si>
    <t>Pave glide slope at end of runway 11</t>
  </si>
  <si>
    <t>Adak Airport Fence Extension</t>
  </si>
  <si>
    <t>Extend security fence approximately 700 feet to meet FAA requirement</t>
  </si>
  <si>
    <t>Total Aviation DM</t>
  </si>
  <si>
    <t>Highways</t>
  </si>
  <si>
    <t>NR  Bridge Maintenance</t>
  </si>
  <si>
    <t>Cleaning, Joint repair and replacement, guardrail repair and replacement, erosion protection at abutments, and deck repairs.</t>
  </si>
  <si>
    <t>Tazlina district culvert replenishment</t>
  </si>
  <si>
    <t>restock culvert inventory for Tazlina district.</t>
  </si>
  <si>
    <t>Tazlina District Guardrail Repair</t>
  </si>
  <si>
    <t>Re-stock and replace damaged guardrail through Tazlina district</t>
  </si>
  <si>
    <t>Fairbanks Area Sign Replacement</t>
  </si>
  <si>
    <t>1-A, 2-A, 3-B, 4-B, 5-C, 6-C</t>
  </si>
  <si>
    <t>Tok District Guardrail Repair</t>
  </si>
  <si>
    <t>Re-stock and replace damaged guardrail through Tok district</t>
  </si>
  <si>
    <t>Valdez District</t>
  </si>
  <si>
    <t>Rich. Hwy</t>
  </si>
  <si>
    <t>Perform asphalt repairs on portions of the Alaska Highway.</t>
  </si>
  <si>
    <t>Dalton District Asphalt Repairs</t>
  </si>
  <si>
    <t>Perform Asphalt repairs along the Elliott and Dalton Highways.</t>
  </si>
  <si>
    <t>Dalton</t>
  </si>
  <si>
    <t>40-T</t>
  </si>
  <si>
    <t>Fairbanks Bike Path Surface and Drainage Repairs</t>
  </si>
  <si>
    <t>Dalton Highway Culverts Repair/replacement</t>
  </si>
  <si>
    <t xml:space="preserve">Repair or replace existing culverts that have failed or are damaged MP 222-284. </t>
  </si>
  <si>
    <t>Chandalar</t>
  </si>
  <si>
    <t xml:space="preserve">Dalton Highway Culvert Repair </t>
  </si>
  <si>
    <t>Repair or replace existing culverts that have failed or are damaged. MP 28-99.6</t>
  </si>
  <si>
    <t>Livengood</t>
  </si>
  <si>
    <t xml:space="preserve">Teller Highway Improvements </t>
  </si>
  <si>
    <t>Old Steese Hwy Culvert Replacement</t>
  </si>
  <si>
    <t>Replace culverts as needed on the Old Steese Hwy.  The road has settled so much that existing culverts are no longer useful.  Needed to re-establish drainage.</t>
  </si>
  <si>
    <t>4-B</t>
  </si>
  <si>
    <t>Elliott Hwy Ditch Leveling and Cleaning.</t>
  </si>
  <si>
    <t>Need to clean and  level ditches in various spots from MP 12 to 28 due to permafrost thaw causing standing water along road with no way to drain away from road embankment.</t>
  </si>
  <si>
    <t>Tok District Culvert Repair</t>
  </si>
  <si>
    <t>Nome Area - Road Surface Repairs</t>
  </si>
  <si>
    <t>Fairbanks Area Core Roads Curb/ Gutter Repair and Drop Inlet Repair</t>
  </si>
  <si>
    <t>Replace broken drop inlets, repair damage to bull nose/curb areas on Airport Way/Access, University Ave, Mitchell Expressway, Steese Expressway, College Rd, Peger Rd &amp; Geist etc. (Class 1-2 Routes)</t>
  </si>
  <si>
    <t>1-A, 2-A,5-C</t>
  </si>
  <si>
    <t>Tazlina District Asphalt Spot Repairs</t>
  </si>
  <si>
    <t xml:space="preserve">Crack seal and band roads throughout the Tazlina District to extend the life of existing pavement and provide a safer driving surface. </t>
  </si>
  <si>
    <t>Taylor Highway Gravel Resurfacing 64 - 148</t>
  </si>
  <si>
    <t>Place D-1 surface aggregate on the Taylor Highway in various places between MP 67-160 to improve road surface and fix problem areas. The scope of this project would resurface 75 lane miles of road.</t>
  </si>
  <si>
    <t>Dalton Hwy Shoulder Repair</t>
  </si>
  <si>
    <t>The shoulder is slipping away from the road.   Benching the shoulder , filling and compacting will stabilize the embankment and prevent roadway driving surface failures. MP 37-38 Dalton Highway</t>
  </si>
  <si>
    <t>Jim River</t>
  </si>
  <si>
    <t>Elliott Hwy Brush Cutting</t>
  </si>
  <si>
    <t>This project provides for cutting brush on the Elliott Hwy, from MP 72 to MP 159 (Manley).  Brush cutting would be completed to improve sight distance at curves and intersections and to control snow drifting.</t>
  </si>
  <si>
    <t>Livengood and Manley</t>
  </si>
  <si>
    <t>Fairbanks Area Vegetative Management</t>
  </si>
  <si>
    <t>Districtwide</t>
  </si>
  <si>
    <t>Denali Hwy surfacing</t>
  </si>
  <si>
    <t>build 5000yd stockpile of HFSA at mile  for surface repair, MP 79 Denali</t>
  </si>
  <si>
    <t>Cantwell</t>
  </si>
  <si>
    <t>Whitshed Rd. Sloughing Investigate</t>
  </si>
  <si>
    <t>Investigate and decide appropriate engineered fix for sloughing problem at 2.9 and 3.2 mile Whitshed Rd. in Cordova</t>
  </si>
  <si>
    <t>Drum Removal - All NR MS</t>
  </si>
  <si>
    <t>Region Wide - Drum Inventory &amp; Removal Inventory and empty drums staged at all maintenance stations. Inventory drums of unknown substances and dispose. Known locations Southfork MS, Trims MS, Cordova MS, Tazlina MS, Slana MS, Ernestine MS, Manley MS.</t>
  </si>
  <si>
    <t>statewide</t>
  </si>
  <si>
    <t>Nabesna road surface repair</t>
  </si>
  <si>
    <t>Slana</t>
  </si>
  <si>
    <t>Nome Highways Culvert Repairs</t>
  </si>
  <si>
    <t xml:space="preserve">Replace bad Culverts along Nome highways as needed. 8-Teller Hwy culverts &amp; 10-extension on Kougarok Hwy </t>
  </si>
  <si>
    <t>Dalton Hwy Brush Cutting</t>
  </si>
  <si>
    <t>Cut brush to improve sight distance and reduce snow drifting. MP 100 - 156</t>
  </si>
  <si>
    <t>42-62 Richardson brushing</t>
  </si>
  <si>
    <t>Ernistine</t>
  </si>
  <si>
    <t>Dalton Highway Culverts Repair/Replacement</t>
  </si>
  <si>
    <t xml:space="preserve">Repair or replace existing culverts that have failed or are damaged MP 305-355. </t>
  </si>
  <si>
    <t>Sag River</t>
  </si>
  <si>
    <t>172-202 Richardson brushing</t>
  </si>
  <si>
    <t>Paxson</t>
  </si>
  <si>
    <t>Dalton Hwy Undulation repair</t>
  </si>
  <si>
    <t>Many areas throughout this section have settled slowing traffic and creating hazardous conditions.  MP 37-49</t>
  </si>
  <si>
    <t>7-mile</t>
  </si>
  <si>
    <t>Grind, level and repave this section of highway which continues to fail causing unsafe driving conditions. MP 156-175</t>
  </si>
  <si>
    <t>Coldfoot</t>
  </si>
  <si>
    <t xml:space="preserve">Short grade raises and repairs to the surface due to subsidence of embankment MP 355-360. </t>
  </si>
  <si>
    <t>Dalton Highway Bridge Repairs</t>
  </si>
  <si>
    <t xml:space="preserve">Repair/replace bridge decking MP 228.2 Nutirwik Creek, MP 243.6 N Fork Chandalar River, MP 258.9 Trevor Creek. </t>
  </si>
  <si>
    <t>Dan Creek Bridge Repairs</t>
  </si>
  <si>
    <t>Replace sub-deck and surface on Dan Creek Bridge</t>
  </si>
  <si>
    <t>FT Hamlin Hills Creek Bridge</t>
  </si>
  <si>
    <t>Replace wooden deck to preserve sub deck and eliminate hazards from rotten planks MP 72.6</t>
  </si>
  <si>
    <t>Repair or replace existing culverts that have failed or are damaged. MP 156-175</t>
  </si>
  <si>
    <t>Dalton Hwy Install and Replace</t>
  </si>
  <si>
    <t xml:space="preserve">Install and replace culverts at multiple locations from MP 0 to MP 9. </t>
  </si>
  <si>
    <t>livengood</t>
  </si>
  <si>
    <t xml:space="preserve">Install and replace culverts at multiple locations from MP 9 to MP 20 </t>
  </si>
  <si>
    <t xml:space="preserve">Install and replace at multiple locations from MP 20 to MP 28 </t>
  </si>
  <si>
    <t>Dalton Hwy  Drainage</t>
  </si>
  <si>
    <t>Reestablish ditches  and repair embankment failure caused by saturated ditch lines MP 112-113</t>
  </si>
  <si>
    <t>Elliott Hwy  Calcium Chloride</t>
  </si>
  <si>
    <t>Apply Calcium Chloride to keep the fines on the new surface and control dust. This will make the road safer and help it hold up longer with less maintenance MP 72-120.</t>
  </si>
  <si>
    <t>Elliott Hwy,  Gravel Resurfacing</t>
  </si>
  <si>
    <t>Elliott Hwy,  Gravel Resurfacing and Dust Palliative</t>
  </si>
  <si>
    <t>Manley</t>
  </si>
  <si>
    <t xml:space="preserve">Dalton Highway resurface </t>
  </si>
  <si>
    <t xml:space="preserve">Place 4" of D-1 gravel surface to replace depleted aggregate surface MP 265-267.  This will provide a maintainable surface. </t>
  </si>
  <si>
    <t>Dalton Highway  embankment</t>
  </si>
  <si>
    <t>Raise grade and re-establish embankment to restore slopes, improve drainage and reduce snow drifting. MP 289-355</t>
  </si>
  <si>
    <t>Cut brush to improve sight distance and reduce snow drifting. MP 289 334</t>
  </si>
  <si>
    <t>Cut brush to improve sight distance and reduce snow drifting. MP 156 - 175</t>
  </si>
  <si>
    <t>Dalton Hwy  Brush Cutting</t>
  </si>
  <si>
    <t>Cut brush to improve sight distance and reduce snow drifting. MP 209 - 236</t>
  </si>
  <si>
    <t>Dalton Highway Brush Cutting</t>
  </si>
  <si>
    <t>Cut brush to improve sight distance and reduce snow drifting. MP 28-99.6</t>
  </si>
  <si>
    <t>Healy</t>
  </si>
  <si>
    <t>Healy Spur Road Shoulder Rehabilitation</t>
  </si>
  <si>
    <t>Shoulders outside of fog line are gone and the asphalt is failing along the edges.  Reshape with Base Course, repave and stripe.</t>
  </si>
  <si>
    <t>Denali Hwy brush cutting</t>
  </si>
  <si>
    <t>Provide brush cutting along Hwy, MP 60-99</t>
  </si>
  <si>
    <t>build 5000yd stockpile of HFSA at mile  for surface repair, MP 55 Denali</t>
  </si>
  <si>
    <t>Steese Hwy  Ditch &amp; Culvert Cleaning</t>
  </si>
  <si>
    <t>Central</t>
  </si>
  <si>
    <t>Old Edgerton Drainage Repairs</t>
  </si>
  <si>
    <t>Drainage repairs. Clean ditches replace 6 damaged pipes. 0-11.8</t>
  </si>
  <si>
    <t>Chitina</t>
  </si>
  <si>
    <t>130-157 Richardson brushing</t>
  </si>
  <si>
    <t>Tazlina/Paxson</t>
  </si>
  <si>
    <t>Old Edgerton 0-12</t>
  </si>
  <si>
    <t>Old Edgerton survey</t>
  </si>
  <si>
    <t>Perform cultural and land survey of Ringling material site for continued use of highway maintenance material site</t>
  </si>
  <si>
    <t>Old Edgerton MP 0-12 gravel resurface</t>
  </si>
  <si>
    <t>Replace missing/deteriorated crushed gravel surface on 0-12 mile Old Edgerton Hwy</t>
  </si>
  <si>
    <t>Tok District Highways Asphalt Surface Repairs</t>
  </si>
  <si>
    <t xml:space="preserve">Crack seal and band roads throughout the Tok District to extend the life of existing pavement and provide a safer driving surface. </t>
  </si>
  <si>
    <t>District</t>
  </si>
  <si>
    <t>Johnson River Bridge Repairs</t>
  </si>
  <si>
    <t>Replace wooden deck with concrete.  MP 1380</t>
  </si>
  <si>
    <t>Johnson River</t>
  </si>
  <si>
    <t>Rich. Hwy. &amp; Dayville Road</t>
  </si>
  <si>
    <t xml:space="preserve">Remove large boulders that require breaking and clean up ditch line. </t>
  </si>
  <si>
    <t>Copper River Highway</t>
  </si>
  <si>
    <t>Nome Area Brush Cutting</t>
  </si>
  <si>
    <t>This project provides for cutting brush on roads throughout the Nome Area.  Brush cutting would be completed to improve sight distance at curves and intersections and to control snow drifting.</t>
  </si>
  <si>
    <t xml:space="preserve">Western District Calcium Chloride </t>
  </si>
  <si>
    <t xml:space="preserve">Place calcium chloride on the Kougarok, Nome-Teller, Nome-Council, St. Mary's &amp; Pitkas Point roads and other most appropriate gravel roads throughout the District to reduce dust and reduce the loss of fines on the road surface. </t>
  </si>
  <si>
    <t>Dalton Hwy  Shoulder Repair</t>
  </si>
  <si>
    <t>Repair shoulder separation and cracking MP 159-171</t>
  </si>
  <si>
    <t>Dalton Highway  Shoulder Repair</t>
  </si>
  <si>
    <t>Repair shoulder separation and cracking MP 335-338</t>
  </si>
  <si>
    <t>Repair shoulder separation and cracking MP 355-360</t>
  </si>
  <si>
    <t>Dalton Hwy  Frost heave repair</t>
  </si>
  <si>
    <t>Remove and replace poor embankment material and create road embankment drainage to eliminate these hazardous areas. MP 110-111</t>
  </si>
  <si>
    <t>Aggregate Crushing</t>
  </si>
  <si>
    <t>Provide Crushed Surface Course at MP 64 to MP 99 and other isolated locations</t>
  </si>
  <si>
    <t>Denali Hwy Ditch Cleaning</t>
  </si>
  <si>
    <t>Clean and reestablish drainage ditch on the Denali Hwy between MP 60-131</t>
  </si>
  <si>
    <t>Parks Hwy MP 162-345</t>
  </si>
  <si>
    <t>Back slope removal, vegetation removal for sight distance improvement</t>
  </si>
  <si>
    <t>Circle Hot Springs Road Culvert Replacement</t>
  </si>
  <si>
    <t>Steese Hwy MP 44-52 Resurface</t>
  </si>
  <si>
    <t>Reclaim and pave MP 44-52 of the Steese Highway. This short section of the Steese is High Float sandwiched between Asphalt sections. High Float is at the end of its life and in need of repair.</t>
  </si>
  <si>
    <t>Montana Creek</t>
  </si>
  <si>
    <t>Chena Hot Springs Rd. Ditch &amp; Culvert Cleaning and Leveling</t>
  </si>
  <si>
    <t>7 to 25 MP.  Due to frost thaw there is numerous sink holes and uneven ditches along this section requiring the need to reestablish proper drainage.</t>
  </si>
  <si>
    <t>Richardson Hwy Fence Repair</t>
  </si>
  <si>
    <t>Repair fence along the Richardson Hwy between Eielson AFB and Fairbanks.  Fence in various stages of disrepair due to years of inattention.</t>
  </si>
  <si>
    <t>Fence Repair Mitchell Exp.</t>
  </si>
  <si>
    <t>Fence post along this section have jacked out of the ground and the fence is falling over.  Need to reestablish fence to keep access control</t>
  </si>
  <si>
    <t>Old Steele Creek Rd Spur.  Chip seal.</t>
  </si>
  <si>
    <t>Farmers Loop Ext. Resurface</t>
  </si>
  <si>
    <t>Ernestine</t>
  </si>
  <si>
    <t>Resurface district office access Road with hot mix</t>
  </si>
  <si>
    <t>Nebesna Road Hard Surfacing</t>
  </si>
  <si>
    <t>Glenn Hwy Drainage Improvements</t>
  </si>
  <si>
    <t>Clean culverts and ditches on the Glenn Hwy from mile 136-172</t>
  </si>
  <si>
    <t>Nabesna Road Ditch Cleaning</t>
  </si>
  <si>
    <t>Clean and reestablish ditches along Nabesna Road, from MP 6-28</t>
  </si>
  <si>
    <t>Nabesna Road Resurface 2</t>
  </si>
  <si>
    <t>Resurface gravel road with C-1 modified  MP 25-35</t>
  </si>
  <si>
    <t xml:space="preserve">Nabesna Road Resurface </t>
  </si>
  <si>
    <t>Resurface gravel road with C-1 modified  MP 16-25.</t>
  </si>
  <si>
    <t>Klutina River Boat Launch Access Improvements</t>
  </si>
  <si>
    <t>This project would provide for various improvements to the existing boat launch facility on the Klutina River. At high flows the existing boat launch can be difficult to utilize due to the rapid current.  This project would improve the launching ramp, protect the riverbank, and create a dead water zone to improve boat launching capabilities.  This project was required by the Copper River consent decree.</t>
  </si>
  <si>
    <t>Klutina</t>
  </si>
  <si>
    <t>Glenn Hwy Highways Vegetation Management</t>
  </si>
  <si>
    <t>Cut brush back from road surface and re-establish sight distance MP 118-176</t>
  </si>
  <si>
    <t>Nabesna Rd Vegetative Management</t>
  </si>
  <si>
    <t>Cut brush mile 0-42 Nabesna Rd</t>
  </si>
  <si>
    <t>Taylor Hwy 42 - 64</t>
  </si>
  <si>
    <t>Repair 12 lane miles of road from MP42-64 on the Taylor Hwy. The current PM funding is inadequate to keep up with the deterioration of this section of highway.</t>
  </si>
  <si>
    <t xml:space="preserve">Tok District Culvert Maintenance </t>
  </si>
  <si>
    <t>Clean out debris and repair minor damage to as many as 200 culverts throughout the Tok District.   (primary use of the DM funding would be to rent and transport a backhoe capable of performing this work efficiently)</t>
  </si>
  <si>
    <t xml:space="preserve">Tok Dust Palliative  </t>
  </si>
  <si>
    <t xml:space="preserve">Place a dust palliative on the Taylor Hwy and local roads throughout the Tok District to reduce dust and reduce the loss of fines on the road surface. </t>
  </si>
  <si>
    <t>Tok Local Roads Hi Float</t>
  </si>
  <si>
    <t xml:space="preserve">Resurface and Hi Float high traffic local roads in Tok. This would reduce maintenance costs and eliminate the dust associated with gravel roads. </t>
  </si>
  <si>
    <t>Tok District Deep Culvert Replacement</t>
  </si>
  <si>
    <t>This project would replace 6 culverts that are 15' or deeper in the Tok District. They are too deep or difficult for state forces.</t>
  </si>
  <si>
    <t>Tok District ROW Encroachment Cleanup</t>
  </si>
  <si>
    <t>Remove encroachments at the Wadsworth location in Tok</t>
  </si>
  <si>
    <t>Delta Junction Bike path pavement resurface</t>
  </si>
  <si>
    <t>Resurface bike path.  Path has broken pavement, undercut shoulders and breaks at several driveways due to City of Delta street paving projects. MP 265-267</t>
  </si>
  <si>
    <t>Mineral Creek Loop Rd.</t>
  </si>
  <si>
    <t>Grind, Grade and Repave MP 0 - 1.8 Mineral Creek Loop Rd. And replace failing culverts</t>
  </si>
  <si>
    <t xml:space="preserve">Replace / Repair Sidewalks along Egan Dr. and Hazlet, Repair storm Drains </t>
  </si>
  <si>
    <t>District Wide</t>
  </si>
  <si>
    <t>Brush Cutting Through out District</t>
  </si>
  <si>
    <t>Cordova Area</t>
  </si>
  <si>
    <t>Nome Teller Hwy Bike path</t>
  </si>
  <si>
    <t>Repair large sink holes and repair cracks on the bike path in Nome.</t>
  </si>
  <si>
    <t>Western District Highways Culvert Repairs</t>
  </si>
  <si>
    <t xml:space="preserve">Repair or replace existing culverts that have failed or are damaged. (throughout Nome &amp; Western District) </t>
  </si>
  <si>
    <t>Western District Subsidence Damage to Shoulder &amp; In slope Repair</t>
  </si>
  <si>
    <t>Repair shoulder subsidence, and provide fill, after acquiring necessary environmental permits, from MP 0 - 1 .5, Kougarok Road .</t>
  </si>
  <si>
    <t>Glacier Creek Road, MP 8.5-17</t>
  </si>
  <si>
    <t>Glacier Creek Road has become a four-wheel drive trail during  rainy conditions.  Increased mining and exploration activity beyond Rock Creek Mine at MP 8.3 has accelerated the deterioration of the road.  Numerous locations along the road have tundra pushing through because of poor drainage and the heavier traffic.</t>
  </si>
  <si>
    <t>Paint Marking &amp; Striping</t>
  </si>
  <si>
    <t>After summer road repairs, re-paint Nome system road pavements for better winter visibility</t>
  </si>
  <si>
    <t>Big Hurrah &amp; Snake River Bridge Decking Repairs</t>
  </si>
  <si>
    <t xml:space="preserve">Replace decking on Big Hurrah -  MP 41  Nome Council Road and  Snake River - MP 7, Nome-Teller Road. </t>
  </si>
  <si>
    <t>Nome Erosion Control</t>
  </si>
  <si>
    <t>As a result of yearly coastal storm erosion of both the beach line and roadway along the Nome Council Roadway this project would install cost efficient sacrificial sand berms which will help control this erosion. Once these berms have been installed and documented they will be eligible for replacement under FHWA Rules.</t>
  </si>
  <si>
    <t>Western District Signage Repair/ Replacements</t>
  </si>
  <si>
    <t xml:space="preserve">Nome roads signage replacement/maintenance-including culvert markers and  road delineators. Replace with already purchased signs. </t>
  </si>
  <si>
    <t>Repair rutting on west side to eliminate ponding. MP 348-349</t>
  </si>
  <si>
    <t>Elliott Hwy Culvert Repair</t>
  </si>
  <si>
    <t xml:space="preserve">Install and replace buried and failed culverts at multiple locations from MP 72-107 and MP 121-159 (Manley). </t>
  </si>
  <si>
    <t>Dalton Hwy Signage</t>
  </si>
  <si>
    <t xml:space="preserve">Denali Hwy Culvert Repair </t>
  </si>
  <si>
    <t>Install and replace culverts at multiple locations from MP 60 to 135</t>
  </si>
  <si>
    <t>Denali  District Highways Asphalt Surface Repairs</t>
  </si>
  <si>
    <t xml:space="preserve">Repair and level areas of rutted and alligatored pavement  within the Denali District. </t>
  </si>
  <si>
    <t>6-C, 9-E, 10-E</t>
  </si>
  <si>
    <t>Lignite Road Repairs and Chip Seal</t>
  </si>
  <si>
    <t>Reclaim and apply new asphalt. Existing surface is past its useful life. This will help to reduce annual maintenance costs.</t>
  </si>
  <si>
    <t>Nenana</t>
  </si>
  <si>
    <t>Healy Road Repairs</t>
  </si>
  <si>
    <t>Repp Rd Resurface</t>
  </si>
  <si>
    <t xml:space="preserve">Reclaim and Pave Repp Rd. Aged surface is past its useful life. Maintenance costs are rising with each passing year. </t>
  </si>
  <si>
    <t>North Pole</t>
  </si>
  <si>
    <t>3-B</t>
  </si>
  <si>
    <t>Mission Road Resurface</t>
  </si>
  <si>
    <t xml:space="preserve">Reclaim and  Pave Mission Road. Road is well part its useful life and is in need of serious repairs. </t>
  </si>
  <si>
    <t>Brock Rd Resurface</t>
  </si>
  <si>
    <t xml:space="preserve">Reclaim and Pave Brock Rd. Surface is failing due to age. </t>
  </si>
  <si>
    <t>Old Richardson Hwy Chip Seal</t>
  </si>
  <si>
    <t xml:space="preserve">Double Chip seal the Old Richardson Hwy from Stringer Rd to the end of maintenance area, approx. 9,800'.  Increased traffic from residents has driven the maintenance costs up.  Chipping the surface would eliminate the amount of maintenance currently required and reduce dust control problems. </t>
  </si>
  <si>
    <t>Old Badger Road Resurface</t>
  </si>
  <si>
    <t>Reclaim and Pave . Existing chip seal is aged and breaking up.</t>
  </si>
  <si>
    <t>2-A, 3-B</t>
  </si>
  <si>
    <t>Spinach Creek Rd Surface Rehab</t>
  </si>
  <si>
    <t>Repair 5,500' of upper Spinach Creek Rd.  The RAP and chip surface has failed. Maintenance costs for this section of road are high because of the almost constant attention needed.</t>
  </si>
  <si>
    <t xml:space="preserve">Murphy Dome Rd. Ditch &amp; Culvert Cleaning and Culvert Replacement </t>
  </si>
  <si>
    <t>Reestablish ditches and clean undamaged culverts.  Replace approximately 10 - 24" damaged culverts. MP 8.6 - 15.4</t>
  </si>
  <si>
    <t>Grenac Road Reclaim &amp; Pave</t>
  </si>
  <si>
    <t>Reclaim and Pave road surface.  Bad road conditions due to years of deterioration as a result of Grenac being a low priority road.</t>
  </si>
  <si>
    <t>Munson Slough Rd Resurfacing</t>
  </si>
  <si>
    <t>Reclaim &amp; Double Chip.  Bad road conditions are due to years of no maintenance with no funds to handle such low priority road.</t>
  </si>
  <si>
    <t>Birch Lake</t>
  </si>
  <si>
    <t>Balch Way Road Resurfacing</t>
  </si>
  <si>
    <t>Reclaim and Double Chip.  Bad road conditions are due to years of minimal maintenance as a result of minimal funding.</t>
  </si>
  <si>
    <t>Fairbanks Creek Resurface (mining road)</t>
  </si>
  <si>
    <t>Reshape and put a 2" minus cover coat on road.  Install culverts as needed. This road is a low priority so little to no maintenance has led to falling into poor conditions.</t>
  </si>
  <si>
    <t>Eagle Creek road repairs</t>
  </si>
  <si>
    <t>Mining road repairs including, brush cutting, culvert replacement, reestablish drainage ditches and application of surface material</t>
  </si>
  <si>
    <t>Faith Creek Road repairs</t>
  </si>
  <si>
    <t>Peger Rd. Privacy/ Sound Fence Repair</t>
  </si>
  <si>
    <t xml:space="preserve">Peger Rd Privacy fence is in need of maintenance  due to many years in service and no maintenance efforts. Vehicle strikes and vandalization have left the facility in disrepair. </t>
  </si>
  <si>
    <t>1-A, 5-C</t>
  </si>
  <si>
    <t>Fairbanks Area Culvert Replacement</t>
  </si>
  <si>
    <t>Replace culverts on lower priority  roads that have subsided and no longer pass water.  Replacing these culverts will improve roadside drainage and will reduce maintenance by eliminating standing water adjacent to the roadway.</t>
  </si>
  <si>
    <t>Lake Louise road surface repair</t>
  </si>
  <si>
    <t>repair hard surface damage from frost heaving and settling</t>
  </si>
  <si>
    <t>Denali Hwy Hard Surface Repairs</t>
  </si>
  <si>
    <t xml:space="preserve">Repair deteriorated asphalt MP 0-22 of the Denali hwy. </t>
  </si>
  <si>
    <t>Old Rich Hwy Bike Path Rehab</t>
  </si>
  <si>
    <t>Mill and pave bicycle path. MP 101 - 104
.</t>
  </si>
  <si>
    <t>Copper Center Bike Path Repairs</t>
  </si>
  <si>
    <t>Patch failed asphalt surface and replace bridge railings on Copper Center bike path</t>
  </si>
  <si>
    <t xml:space="preserve">Clean and reestablish drainage ditch on the Denali Hwy  </t>
  </si>
  <si>
    <t>McCarthy Road Drainage Improvements</t>
  </si>
  <si>
    <t xml:space="preserve">Tazlina District Calcium Chloride </t>
  </si>
  <si>
    <t>Kennicott Road Crushed Gravel surface</t>
  </si>
  <si>
    <t>Place crushed Gravel surface on newly constructed Road Base.</t>
  </si>
  <si>
    <t>Brenwick Craig Rd Gravel resurface</t>
  </si>
  <si>
    <t>Haul and place gravel surface on the Brenwick Craig road MP 1-6 for improved grade ability and an improved driving surface.</t>
  </si>
  <si>
    <t>39-T, 6-C</t>
  </si>
  <si>
    <t>Tok Cutoff Guardrail Repair</t>
  </si>
  <si>
    <t>Replace approx. 4000' damaged guardrail on the Tok Cutoff</t>
  </si>
  <si>
    <t xml:space="preserve">O'Brien Creek Road </t>
  </si>
  <si>
    <t>Remove old slide and route road to prior location. This was never done and is causing safety and environmental concerns. (MP 2.5)</t>
  </si>
  <si>
    <t>Klutina River Dike Repair</t>
  </si>
  <si>
    <t>Klutina River dike repair.  Replace missing rip rap and armor the scour hole upstream from bridge abutment.</t>
  </si>
  <si>
    <t>Tazlina district ROW encroachment cleanup</t>
  </si>
  <si>
    <t>Remove district wide encroachments</t>
  </si>
  <si>
    <t>Tok District Sand Sheds</t>
  </si>
  <si>
    <t xml:space="preserve">This project would provide sand storage sheds for Delta and Northway Maintenance Stations. </t>
  </si>
  <si>
    <t>High Float resurfacing Quartz Lake Rd.</t>
  </si>
  <si>
    <t>This project would fix bad areas and resurface large sections of Quartz Lake Rd. in which the road and the high float are failing.  The scope of work is leveling and resurfacing approximately .5 miles of Quartz Lake Rd.</t>
  </si>
  <si>
    <t>Copper River Hwy Highway Vegetation Management</t>
  </si>
  <si>
    <t>Cut brush back from road surface and re-establish sight distance MP 0-36</t>
  </si>
  <si>
    <t>Abercrombie Creek Bridge #1204</t>
  </si>
  <si>
    <t>Excavate under bridge and reestablish channel flow$100.0</t>
  </si>
  <si>
    <t xml:space="preserve">Kougarok Road Improvements </t>
  </si>
  <si>
    <t>Construct 4 parking area turnouts for vehicles to park off of main highway for safety of public &amp; for snow removal. MP 3-13</t>
  </si>
  <si>
    <t>Western District Highways Guardrail Repairs</t>
  </si>
  <si>
    <t>Re-stock and replace damaged guardrail through Western district</t>
  </si>
  <si>
    <t>Nome Sand storage</t>
  </si>
  <si>
    <t>Move sand storage from Airport property to SEF complex</t>
  </si>
  <si>
    <t>N. Eagle River Access Road Repair</t>
  </si>
  <si>
    <t>Mill &amp; pave .619 miles of North Eagle River Access Road.</t>
  </si>
  <si>
    <t xml:space="preserve">Eagle River </t>
  </si>
  <si>
    <t>Kachemak Dr. - Mile 0.0 to 3.6 Repair</t>
  </si>
  <si>
    <t xml:space="preserve">Homer </t>
  </si>
  <si>
    <t>Church Road Asphalt Repair</t>
  </si>
  <si>
    <t>Mill and pave Church Road MP 0 to 4.118</t>
  </si>
  <si>
    <t>Perform vegetation control on roads throughout the Region to improve sight distance at curves and intersections, reduce shading, improve drainage, provide clear zones, and control snow drifting.  Work will be performed in compliance with the Department's Integrated Vegetation Management Plan.</t>
  </si>
  <si>
    <t>9, 11, 13, 14, 15, 20, 27, 28, 29, 31, 32</t>
  </si>
  <si>
    <t>Region-wide Bridge Repair</t>
  </si>
  <si>
    <t>Repair  deficient bridge decks, railing, and structures to correct deficiencies and prolong life of the bridge.  Repair hightower and luminaire bases and components.</t>
  </si>
  <si>
    <t>Region-wide Hightower Repairs</t>
  </si>
  <si>
    <t>12, 17, 18, 23, 24, 25, 26, 28</t>
  </si>
  <si>
    <t>Region wide maintenance</t>
  </si>
  <si>
    <t>Removal of vegetation near bridges</t>
  </si>
  <si>
    <t>Post Road - Ship Creek Culvert Replacement</t>
  </si>
  <si>
    <t>Replace two large failed culverts on Ship Creek under a major industrial access route.</t>
  </si>
  <si>
    <t>Wolverine Road Asphalt Repair</t>
  </si>
  <si>
    <t>Mill and pave Wolverine Road, MP 0 to 2.5</t>
  </si>
  <si>
    <t>Rogers Loop - Mile 0.0 to 3.2</t>
  </si>
  <si>
    <t>Mile 0.0 to 3.2:  Both lanes, grind and pave, minor culvert replacement. Center Line Miles 0.7 - Width 24'</t>
  </si>
  <si>
    <t>Old Seward Spur Repair</t>
  </si>
  <si>
    <t>Correct drainage, Pulverize &amp; Repave</t>
  </si>
  <si>
    <t>Clark Road Asphalt Repair</t>
  </si>
  <si>
    <t>Mill and pave Clark Road</t>
  </si>
  <si>
    <t>Skyline Drive West - Mile 0.0 to 5.0</t>
  </si>
  <si>
    <t>Anchorage Downtown Sidewalk Repair</t>
  </si>
  <si>
    <t>Replace deteriorated sidewalks in downtown Anchorage on major pedestrian routes.</t>
  </si>
  <si>
    <t>Long Lake Road Asphalt Repair</t>
  </si>
  <si>
    <t>Mill and pave Long Lake Road</t>
  </si>
  <si>
    <t>Anchor Point Rd. (aka Beach Rd.) - Mile 0.0 to 1.2 Repair</t>
  </si>
  <si>
    <t>Grind and pave Mile 0.0 to 1.2, both lanes;  minor sub-grade work. Center Line Miles 1.2  - Width 24'</t>
  </si>
  <si>
    <t>Bridge Maintenance</t>
  </si>
  <si>
    <t>Deck &amp; Bearing Seat Cleaning, Joint Replacement, and drift clearing</t>
  </si>
  <si>
    <t>central region</t>
  </si>
  <si>
    <t>Muldoon Road Asphalt Spot Repair</t>
  </si>
  <si>
    <t>Intermittent mill &amp; pave from 36th to JBER Gate,   8 lane miles</t>
  </si>
  <si>
    <t>15, 27</t>
  </si>
  <si>
    <t>Scott Road Asphalt Repair</t>
  </si>
  <si>
    <t>Mill and pave Scott Road</t>
  </si>
  <si>
    <t>Eagle River Loop Asphalt Repair</t>
  </si>
  <si>
    <t>Mill &amp; Pave 1.885 centerline miles of Eagle River Loop</t>
  </si>
  <si>
    <t>Palmer-Fishhook Road Barrier/Fence Repair</t>
  </si>
  <si>
    <t>Repair/replace dilapidated barriers and fencing on Palmer-Fishhook Road, MP 9-9.3 to current standard.</t>
  </si>
  <si>
    <t>Airport Ave.</t>
  </si>
  <si>
    <t>The pavement is over 30 years old, grind and repave both lanes. Center Line Miles 0.7  - Width 28'</t>
  </si>
  <si>
    <t>Seldovia</t>
  </si>
  <si>
    <t>Region-Wide Bridge Repair</t>
  </si>
  <si>
    <t>Repair  deficient bridge decks, railing, and structures to correct deficiencies and prolong life of the bridge.</t>
  </si>
  <si>
    <t>Glenn Highway Barrier/Fence Repair</t>
  </si>
  <si>
    <t>Repair/replace dilapidated barriers and fencing to current standards at MP 47 of the Glenn Highway .</t>
  </si>
  <si>
    <t>MatSu District</t>
  </si>
  <si>
    <t>Dock St.</t>
  </si>
  <si>
    <t>The pavement is over 30 years old, grind and repave both lanes. Center Line Miles 0.1  - Width 32'</t>
  </si>
  <si>
    <t>Main St.</t>
  </si>
  <si>
    <t>The pavement is over 30 years old, grind and repave both lanes. Center Line Miles 0.3  - Width 28'</t>
  </si>
  <si>
    <t>Seldovia St.</t>
  </si>
  <si>
    <t>D-1 and pave both lanes. Center Line Miles 0.1  - Width 28'</t>
  </si>
  <si>
    <t>Anderson Way</t>
  </si>
  <si>
    <t>D-1 and pave both lanes. Center Line Miles 0.3  - Width 24'</t>
  </si>
  <si>
    <t>Halbouty Rd.</t>
  </si>
  <si>
    <t>Grind and repave Both Lanes. Center Line Miles 2.5  - Width 28'4"</t>
  </si>
  <si>
    <t>Kenai Spur Hwy. MP30-39</t>
  </si>
  <si>
    <t>Grind and Repave Both Lanes.  Center Line Miles 9  - Width 24'28"</t>
  </si>
  <si>
    <t>Deep Creek Road</t>
  </si>
  <si>
    <t>Base coarse, and pave.  1.27 CL miles, 24' wide</t>
  </si>
  <si>
    <t>Ninilchik</t>
  </si>
  <si>
    <t xml:space="preserve">Alta (Starisky) loop </t>
  </si>
  <si>
    <t>Base coarse, and pave.  Center Line Miles 0.6  - Width 24'</t>
  </si>
  <si>
    <t>Miller Loop Rd.</t>
  </si>
  <si>
    <t xml:space="preserve">Clam Gulch </t>
  </si>
  <si>
    <t>Base coarse, and pave. Center Line Miles 0.5  - Width 24'</t>
  </si>
  <si>
    <t>North Fork Road Repair</t>
  </si>
  <si>
    <t>Strawberry Road Repair</t>
  </si>
  <si>
    <t>Grind and Pave. Culvert replacement at MP .2.  Center Line Miles 1.3  - Width 26'</t>
  </si>
  <si>
    <t>Snug Harbor - MP. 1.7 - MP. 3.3 Gravel to Black</t>
  </si>
  <si>
    <t>MP. 1.7 - MP. 3.3, MP.0  - MP.6, D-1 and pave both lanes. Center Line Miles 2.3 - Width 24'</t>
  </si>
  <si>
    <t xml:space="preserve">Quartz Creek </t>
  </si>
  <si>
    <t xml:space="preserve">Scout Lake </t>
  </si>
  <si>
    <t>Grind and Pave .  Shoulder widening.  Center Line Miles 1.36  - Width 22'</t>
  </si>
  <si>
    <t>West Poppy Lane</t>
  </si>
  <si>
    <t>Overlay - Center Line Miles 1.65  - Width 28'</t>
  </si>
  <si>
    <t>Cannery Road</t>
  </si>
  <si>
    <t>Overlay - Center Line Miles 1.23  - Width 24'</t>
  </si>
  <si>
    <t>Kasilof South Beach Access (North Cohoe)</t>
  </si>
  <si>
    <t>Pave - Center Line Miles  1.1  - Width 24'</t>
  </si>
  <si>
    <t>Web Ramsel</t>
  </si>
  <si>
    <t>Base, coarse, and pave. Center Line Miles  1.61  - Width 24'</t>
  </si>
  <si>
    <t xml:space="preserve">Jakolof Bay Rd. </t>
  </si>
  <si>
    <t>MP. 36 - MP. 46, Overlay both lanes. Center Line Miles  12.3  - Width 24'</t>
  </si>
  <si>
    <t>Fueding Lane</t>
  </si>
  <si>
    <t>Pave - Center Line Miles  1.96  - Width 24'</t>
  </si>
  <si>
    <t>Pollard Loop Road</t>
  </si>
  <si>
    <t>Pave - Center Line Miles 1.54  - Width 23'</t>
  </si>
  <si>
    <t>Browns Lake Road</t>
  </si>
  <si>
    <t>Pave - Center Line Miles  2.37  - Width 25'</t>
  </si>
  <si>
    <t>Rabbit Run Road</t>
  </si>
  <si>
    <t>Pave - Center Line Miles 0.5 - Width 24'</t>
  </si>
  <si>
    <t>State Park Road</t>
  </si>
  <si>
    <t xml:space="preserve"> 26'Pave - Center Line Miles  1 - Width 26'</t>
  </si>
  <si>
    <t>Owen Street</t>
  </si>
  <si>
    <t>Pave - Center Line Miles  0.64 - Width 20.5'</t>
  </si>
  <si>
    <t>Pioneer Access Road</t>
  </si>
  <si>
    <t xml:space="preserve">  Center Line Miles 0.35 - Width 21'</t>
  </si>
  <si>
    <t xml:space="preserve">Soldotna </t>
  </si>
  <si>
    <t>Rebecca Drive</t>
  </si>
  <si>
    <t>Pave - Center Line Miles  0.22 - Width 21'</t>
  </si>
  <si>
    <t>Arc Loop Road</t>
  </si>
  <si>
    <t>Pave - Center Line Miles  1.95 - Width  24'</t>
  </si>
  <si>
    <t>Kasilof North Beach Access Road</t>
  </si>
  <si>
    <t xml:space="preserve">Grind &amp; Repave  - Center Line Miles 1.07 - Width 22'                          </t>
  </si>
  <si>
    <t>Quartz Creek rd. &amp; Q.C. rd. east - Mile 0.0 to 2.4</t>
  </si>
  <si>
    <t>Bernice Lake Rd.</t>
  </si>
  <si>
    <t>Center Line Miles 1 - Width 24'</t>
  </si>
  <si>
    <t>Alexander  Rd.</t>
  </si>
  <si>
    <t>Pave - Center Line Miles 1  - Width 22'-24'</t>
  </si>
  <si>
    <t>Ross Rd.</t>
  </si>
  <si>
    <t>Pave - Center Line Miles 0.2 - Width 24'</t>
  </si>
  <si>
    <t>Windy Rd.</t>
  </si>
  <si>
    <t>Pave - Center Line Miles 0.1 - Width 24'</t>
  </si>
  <si>
    <t>Primrose Rd.</t>
  </si>
  <si>
    <t>Both lanes, D-1 and pave. Center Line Miles 1 - Width 24'</t>
  </si>
  <si>
    <t>Crown Point</t>
  </si>
  <si>
    <t>Exit Glacier Rd. - MP 4.6 (No Name Crk.)</t>
  </si>
  <si>
    <t>MP 4.6 (No Name Crk.)  Both lanes, subgrade rehab and pave. Center Line Miles  0.1 - Width 24'</t>
  </si>
  <si>
    <t>Exit Glacier Rd. - MP 5 - 5.3</t>
  </si>
  <si>
    <t>MP 5 - 5.3  Both lanes, subgrade rehab and pave. Center Line Miles 0.3 - Width 24'</t>
  </si>
  <si>
    <t>Region-wide Asphalt Repair</t>
  </si>
  <si>
    <t>Repair damaged, rutted, or deteriorated highway pavement by milling, grinding and filling or overlaying with new asphalt.</t>
  </si>
  <si>
    <t>Region-wide Culvert Repair</t>
  </si>
  <si>
    <t>Repair, replace, or line failing culverts throughout the Region</t>
  </si>
  <si>
    <t>Region-wide Guardrail Repair</t>
  </si>
  <si>
    <t>Repair/replace damaged guardrail and end terminals throughout the region.</t>
  </si>
  <si>
    <t>Region-wide Shoulder Repair</t>
  </si>
  <si>
    <t>Repair road shoulders throughout Region</t>
  </si>
  <si>
    <t>Region-wide Abandoned Vehicle Removal</t>
  </si>
  <si>
    <t>Removal of abandoned vehicles Regionwide.</t>
  </si>
  <si>
    <t>Region wide Bridge maintenance</t>
  </si>
  <si>
    <t>Repair and maintain bridges region wide in accordance with bridge report recommendations</t>
  </si>
  <si>
    <t>Pile Bay Road Culvert Repair</t>
  </si>
  <si>
    <t>Culvert replacements</t>
  </si>
  <si>
    <t>Pile bay</t>
  </si>
  <si>
    <t>35-R/36-R</t>
  </si>
  <si>
    <t>Channelize slide areas on the Haines Hwy</t>
  </si>
  <si>
    <t>Juneau S. Franklin Asphalt repairs</t>
  </si>
  <si>
    <t>Shoulder maintenance</t>
  </si>
  <si>
    <t>Kodiak Guardrail repairs</t>
  </si>
  <si>
    <t>Clean under and repair guardrail on Rezanof Dr. mile points 0 – 13.75, Chiniak Highway mile points 5 – 21.1, 21.1 – 31.8, Pasagshak Rd mile points 0 – 11.9, Monashka Bay Rd mile points 2.4 - 7.2, Otmaloi, Sawmill Circle and Lakeview roads</t>
  </si>
  <si>
    <t>Kodiak Area-wide Vegetation Management</t>
  </si>
  <si>
    <t>Area wide vegetation management</t>
  </si>
  <si>
    <t>Area-wide Asphalt Repairs</t>
  </si>
  <si>
    <t>Spot repair various paved roads in the region</t>
  </si>
  <si>
    <t>Lighting and signal maintenance</t>
  </si>
  <si>
    <t>Hyder Salmon River Road Brush Cutting</t>
  </si>
  <si>
    <t>Cut brush on Hyder Levee</t>
  </si>
  <si>
    <t>Hyder</t>
  </si>
  <si>
    <t>Brush cutting AK pen hwy</t>
  </si>
  <si>
    <t>Cut vegetation on AK Pen Hwy</t>
  </si>
  <si>
    <t>Drainage maintenance AK Pen Hwy</t>
  </si>
  <si>
    <t>Clean culverts on AK Pen Hwy</t>
  </si>
  <si>
    <t>brush cutting on highways in the Ketchikan area</t>
  </si>
  <si>
    <t>Kake Road Brush Cutting</t>
  </si>
  <si>
    <t>Haines Highways Brush Cutting</t>
  </si>
  <si>
    <t>Area-wide Crack Seal</t>
  </si>
  <si>
    <t>Crack seal roads throughout the Region</t>
  </si>
  <si>
    <t>King Salmon Gravel Road re-surfacing</t>
  </si>
  <si>
    <t>Place D-1 king salmon/naknek roads</t>
  </si>
  <si>
    <t>Replace damaged signs AK Pen Hwy</t>
  </si>
  <si>
    <t>Thorne Bay Road Ditch Repair</t>
  </si>
  <si>
    <t xml:space="preserve">Finish ditching  MP 0-13     </t>
  </si>
  <si>
    <t>Angoon - Kootznahoo Highway Brush Cutting</t>
  </si>
  <si>
    <t>Angoon</t>
  </si>
  <si>
    <t>Klawock Area Wide Brushing</t>
  </si>
  <si>
    <t>Anton Larson Road Gravel Surfacing</t>
  </si>
  <si>
    <t>Gravel lift 3-12</t>
  </si>
  <si>
    <t>Cold Bay Road Resurfacing</t>
  </si>
  <si>
    <t>8.9 center lane miles, 20,000 CY of D-1</t>
  </si>
  <si>
    <t>Pile Bay Road Rock Fall Mitigation</t>
  </si>
  <si>
    <t>Rock removal and fall mitigation</t>
  </si>
  <si>
    <t>Williamsport</t>
  </si>
  <si>
    <t>Klondike Hwy Guardrail repairs</t>
  </si>
  <si>
    <t>Replace guardrail from mile 8 to the boarder</t>
  </si>
  <si>
    <t>Juneau Area-wide Vegetation Management</t>
  </si>
  <si>
    <t>North Tongass Highway Brush Cutting</t>
  </si>
  <si>
    <t>Cut vegetation MP 0-14</t>
  </si>
  <si>
    <t>South Tongass Highway Brush Cutting</t>
  </si>
  <si>
    <t>Cut vegetation MP 2.6-15.5</t>
  </si>
  <si>
    <t>Skagway Area Wide Brush Cutting</t>
  </si>
  <si>
    <t>Chiniak   Highway Gravel Surfacing</t>
  </si>
  <si>
    <t>Gravel lift  31.5-42</t>
  </si>
  <si>
    <t>Sitka Area Vegetation Control</t>
  </si>
  <si>
    <t>Cut vegetation on Sawmill Creek Road, MP 0 - 7 and Halibut Point Road MP 0 -7.</t>
  </si>
  <si>
    <t>Klondike hwy escape ramp repairs</t>
  </si>
  <si>
    <t>cut brush, add ballast, and replace all signs</t>
  </si>
  <si>
    <t>Sawmill Creek Bridge Deck Repair</t>
  </si>
  <si>
    <t>Apply surface sealant</t>
  </si>
  <si>
    <t>Zimovia Highway Ditch Cleaning</t>
  </si>
  <si>
    <t>MP 1 - 5</t>
  </si>
  <si>
    <t>Juneau shoulder repairs</t>
  </si>
  <si>
    <t>3-B, 34-Q</t>
  </si>
  <si>
    <t>Skagway area wide guardrail cleaning</t>
  </si>
  <si>
    <t xml:space="preserve">clean sand build-up from under guardrails </t>
  </si>
  <si>
    <t>Sawmill Creek Rd Ditch Repair</t>
  </si>
  <si>
    <t>Sawmill Creek MP 1.5-3.8 ditch repair</t>
  </si>
  <si>
    <t>Egan Drive Bike Path Refurbishment</t>
  </si>
  <si>
    <t>Refurbish bike path on Egan Drive, Channel Vista to Salmon Creek (MP 2.5 - 3.3)</t>
  </si>
  <si>
    <t>Egan Drive Security Fence Replacement/Repair</t>
  </si>
  <si>
    <t>Herring Cove Rd Gravel Surfacing</t>
  </si>
  <si>
    <t>Place D-1 on Herring Cove Rd</t>
  </si>
  <si>
    <t>Salmon River Road Gravel Surfacing</t>
  </si>
  <si>
    <t>Place D-1 on Salmon River Road MP 4.5 - 12.0</t>
  </si>
  <si>
    <t>Gustavus Paving</t>
  </si>
  <si>
    <t>Paving DOT shop road &amp; Moose Lane</t>
  </si>
  <si>
    <t>Total Highways DM</t>
  </si>
  <si>
    <t>Harbors</t>
  </si>
  <si>
    <t xml:space="preserve">M&amp;O Harbor Maintenance </t>
  </si>
  <si>
    <t xml:space="preserve">This would allow for harbor repairs scoping and required short term maintenance of harbor facilities to keep them in a safe operational condition. </t>
  </si>
  <si>
    <t xml:space="preserve">Petersburg SPB </t>
  </si>
  <si>
    <t>Petersburg area</t>
  </si>
  <si>
    <t>Hyder Inner Float &amp; SPB</t>
  </si>
  <si>
    <t xml:space="preserve">Dredge harbor and area around the Seaplane float ($500.0). Construct a new rubble mound breakwater extension to replace the failing timber log floating breakwater ($500.0). </t>
  </si>
  <si>
    <t>Hyder - Ketchikan area</t>
  </si>
  <si>
    <t>Tenakee Springs SBH breakwaters</t>
  </si>
  <si>
    <t>Deferred maintenance, rehabilitation, and replacement required to replace one large concrete floating (20'x300') breakwater.</t>
  </si>
  <si>
    <t>Tenakee Springs - Chigikof Island</t>
  </si>
  <si>
    <t xml:space="preserve">Kupreanof Float </t>
  </si>
  <si>
    <t xml:space="preserve">The community replaced the outer float in 2018 using a USDA RAC grant. Additional repairs are still needed. Float deferred maintenance, repairs, and replacement. Needs a new ADA gangway. </t>
  </si>
  <si>
    <t xml:space="preserve">Papke's Landing Float </t>
  </si>
  <si>
    <t>Float deferred maintenance, repairs, and replacement. Has broken stringers and is missing floatation. Needs a new ADA gangway.</t>
  </si>
  <si>
    <t>Port Protection Refuge Float &amp; SPB</t>
  </si>
  <si>
    <t>Float deferred maintenance &amp; repairs. Replace separated float. Needs a new ADA gangway.</t>
  </si>
  <si>
    <t>Port Protection - Prince of Wales Island</t>
  </si>
  <si>
    <t>Entrance Island Refuge Float</t>
  </si>
  <si>
    <t>Remove Float</t>
  </si>
  <si>
    <t>Hobart Bay - Petersburg area</t>
  </si>
  <si>
    <t>Elfin Cove Inner Float</t>
  </si>
  <si>
    <t>Float deferred maintenance, repairs, and replacement. Needs a new ADA gangway.</t>
  </si>
  <si>
    <t>Elfin Cove - Chigikof Island</t>
  </si>
  <si>
    <t>34Q</t>
  </si>
  <si>
    <t>Funter Bay Cannery Float &amp; SPB</t>
  </si>
  <si>
    <t>Juneau area - Admiralty Island</t>
  </si>
  <si>
    <t>Halibut Cove Refuge Float</t>
  </si>
  <si>
    <t>Float deferred maintenance &amp; repairs. Needs a new ADA gangway.</t>
  </si>
  <si>
    <t>Halibut Cove - Kachemak Bay</t>
  </si>
  <si>
    <t>Funter Bay Refuge Float</t>
  </si>
  <si>
    <t>Hollis Float &amp; SPB</t>
  </si>
  <si>
    <t>Hollis - Prince of Wales Island</t>
  </si>
  <si>
    <t>Helm Bay Refuge Float</t>
  </si>
  <si>
    <t>Helm Bay - Ketchikan area</t>
  </si>
  <si>
    <t>Point Baker Refuge Float &amp; SPB</t>
  </si>
  <si>
    <t>In spring of 2017, community completed a $250K DCCED grant for float deferred maintenance. Remove existing grid. Needs a new ADA gangway.</t>
  </si>
  <si>
    <t>Point Baker - Prince of Wales Island</t>
  </si>
  <si>
    <t>Ninilchik Small Boat Harbor</t>
  </si>
  <si>
    <t xml:space="preserve">Float deferred maintenance &amp; repairs. Future need is to dredge inner harbor. </t>
  </si>
  <si>
    <t>Ninilchik - Kenai area</t>
  </si>
  <si>
    <t>Total Harbors DM</t>
  </si>
  <si>
    <r>
      <t>Repair or replace existing culverts that have failed or are damaged 100-156.</t>
    </r>
    <r>
      <rPr>
        <sz val="9"/>
        <color rgb="FFFF0000"/>
        <rFont val="Calibri"/>
        <family val="2"/>
        <scheme val="minor"/>
      </rPr>
      <t xml:space="preserve"> </t>
    </r>
  </si>
  <si>
    <r>
      <t xml:space="preserve">Taylow Highway </t>
    </r>
    <r>
      <rPr>
        <strike/>
        <sz val="9"/>
        <rFont val="Calibri"/>
        <family val="2"/>
        <scheme val="minor"/>
      </rPr>
      <t xml:space="preserve"> </t>
    </r>
    <r>
      <rPr>
        <sz val="9"/>
        <rFont val="Calibri"/>
        <family val="2"/>
        <scheme val="minor"/>
      </rPr>
      <t>Unstable Slopes</t>
    </r>
  </si>
  <si>
    <t>Statewide DM Backlog</t>
  </si>
  <si>
    <t>FY2011 Total DM Backlog</t>
  </si>
  <si>
    <t>FY2012 Total DM Backlog</t>
  </si>
  <si>
    <t>FY2013 Total DM Backlog</t>
  </si>
  <si>
    <t>FY2014 Total DM Backlog</t>
  </si>
  <si>
    <t xml:space="preserve">FY2015  </t>
  </si>
  <si>
    <t>FY2016</t>
  </si>
  <si>
    <t xml:space="preserve">FY2017 </t>
  </si>
  <si>
    <t xml:space="preserve">% of Total </t>
  </si>
  <si>
    <t>% of Total Excluding University</t>
  </si>
  <si>
    <t>Corrections</t>
  </si>
  <si>
    <t xml:space="preserve"> </t>
  </si>
  <si>
    <t>Education</t>
  </si>
  <si>
    <t>Environmental Conservation</t>
  </si>
  <si>
    <t>Fish &amp; Game</t>
  </si>
  <si>
    <t>Health &amp; Social Services</t>
  </si>
  <si>
    <t>Labor</t>
  </si>
  <si>
    <t>Natural Resources</t>
  </si>
  <si>
    <t>Public Safety</t>
  </si>
  <si>
    <t>Marine Highways</t>
  </si>
  <si>
    <t>University</t>
  </si>
  <si>
    <t>N/A</t>
  </si>
  <si>
    <t>Courts</t>
  </si>
  <si>
    <t>Total:</t>
  </si>
  <si>
    <t>Total w/o Univ</t>
  </si>
  <si>
    <t>School MM</t>
  </si>
  <si>
    <t>DOTP&amp;F</t>
  </si>
  <si>
    <t>DOA</t>
  </si>
  <si>
    <t>DNR</t>
  </si>
  <si>
    <t>DOC</t>
  </si>
  <si>
    <t>DHSS</t>
  </si>
  <si>
    <t>DOL</t>
  </si>
  <si>
    <t>DEED</t>
  </si>
  <si>
    <t>DPS</t>
  </si>
  <si>
    <t>DMVA</t>
  </si>
  <si>
    <t>DFG</t>
  </si>
  <si>
    <t>DEC</t>
  </si>
  <si>
    <t>Statewide Backlog</t>
  </si>
  <si>
    <t>Rounded to Millions</t>
  </si>
  <si>
    <t>Appropriation</t>
  </si>
  <si>
    <t>Year</t>
  </si>
  <si>
    <t>DM Backlog</t>
  </si>
  <si>
    <t>Price</t>
  </si>
  <si>
    <t>FY2011</t>
  </si>
  <si>
    <t>FY2012</t>
  </si>
  <si>
    <t>FY2013</t>
  </si>
  <si>
    <t>FY2014</t>
  </si>
  <si>
    <t>FY2015</t>
  </si>
  <si>
    <t>TOTAL</t>
  </si>
  <si>
    <t>TOTAL:</t>
  </si>
  <si>
    <t>18-DEC Department of Environmental Conservation</t>
  </si>
  <si>
    <t>University Lake Building</t>
  </si>
  <si>
    <t>Building Wiring - Replace building wiring</t>
  </si>
  <si>
    <t>17-I</t>
  </si>
  <si>
    <t>Chiller - Liebert Unit - Replace Chiller - Liebert Unit</t>
  </si>
  <si>
    <t>Faucets &amp; Sinks - Replace faucets and sinks throughout building</t>
  </si>
  <si>
    <t>Med Bath - 4 to 5 units no Shower - Medium bathroom renovation (4 to 5 units, no shower) including ADA updates and general remodeling</t>
  </si>
  <si>
    <t>Painting - Re-paint building exterior</t>
  </si>
  <si>
    <t>Return Fans - 5 to 10 HP - Replace Return Fans - 5 to 10 HP</t>
  </si>
  <si>
    <t>Smoke/Heat Detectors (Stand Alone) - Replace Smoke/Heat Detectors (Stand Alone)</t>
  </si>
  <si>
    <t>Windows - Small - Replace small exterior windows</t>
  </si>
  <si>
    <t>University Lake Building Annex</t>
  </si>
  <si>
    <t>University of Alaska Anchorage</t>
  </si>
  <si>
    <t>1901 Bragaw St. Building</t>
  </si>
  <si>
    <t>Re-caulk exterior shell</t>
  </si>
  <si>
    <t>Re-paint building exterior</t>
  </si>
  <si>
    <t>Repaint interior walls</t>
  </si>
  <si>
    <t>Replace Air Handlers</t>
  </si>
  <si>
    <t>Replace building wiring</t>
  </si>
  <si>
    <t>Replace drop ceiling grid and panels</t>
  </si>
  <si>
    <t>Replace ductwork/return air</t>
  </si>
  <si>
    <t>Replace exterior doors</t>
  </si>
  <si>
    <t>Replace exterior leaders</t>
  </si>
  <si>
    <t>Replace exterior stairs</t>
  </si>
  <si>
    <t>Replace Floors Carpet</t>
  </si>
  <si>
    <t>Replace interior signage</t>
  </si>
  <si>
    <t>Replace large exterior windows</t>
  </si>
  <si>
    <t>Replace main building panels/switchgear</t>
  </si>
  <si>
    <t>Replace medium exterior windows</t>
  </si>
  <si>
    <t>Replace small exterior windows</t>
  </si>
  <si>
    <t>Update indoor lighting</t>
  </si>
  <si>
    <t>Administration Utility Building</t>
  </si>
  <si>
    <t>Refinish Floors Concrete</t>
  </si>
  <si>
    <t>Replace Interior Doors &amp; Doorways</t>
  </si>
  <si>
    <t>Administration/Humanities Building</t>
  </si>
  <si>
    <t>Replace drop ceiling panels</t>
  </si>
  <si>
    <t>Alaska Airlines Center</t>
  </si>
  <si>
    <t>Allied Health Sciences Building</t>
  </si>
  <si>
    <t>Recaulking Building Exteriors</t>
  </si>
  <si>
    <t>Replace Air Handler</t>
  </si>
  <si>
    <t>Replace Bathroom Renovations Med Bath - 4 to 5 units no Shower</t>
  </si>
  <si>
    <t>Replace Bathroom Renovations Small Bath - 1 to 3 units no Shower</t>
  </si>
  <si>
    <t>Replace Building Distribution Automatic Transfer Switch</t>
  </si>
  <si>
    <t>Replace Building Distribution Building Wiring</t>
  </si>
  <si>
    <t>Replace Building Distribution Circuit Breaker Panels</t>
  </si>
  <si>
    <t>Replace Building Distribution Emergency Circuit Wiring</t>
  </si>
  <si>
    <t>Replace Building Distribution Main Building Panels/Switchgear</t>
  </si>
  <si>
    <t>Replace Ceilings Drop Ceiling Replacement</t>
  </si>
  <si>
    <t>Replace Control Air Compressor</t>
  </si>
  <si>
    <t>Replace DDC Controls</t>
  </si>
  <si>
    <t>Replace East Entrance Entry Way Heater</t>
  </si>
  <si>
    <t>Replace Elevator Passenger 2500 Lbs</t>
  </si>
  <si>
    <t>Replace Est3 Fire Alarm System</t>
  </si>
  <si>
    <t>Replace Ext. Painting Panels</t>
  </si>
  <si>
    <t>Replace Fan Dx Unit For Comm Room</t>
  </si>
  <si>
    <t>Replace Fire Alarm Annunciator Panel</t>
  </si>
  <si>
    <t>Replace Fire Alarm Circuit Power Supply</t>
  </si>
  <si>
    <t>Replace Fire Alarm Nac Circuit Power Supply</t>
  </si>
  <si>
    <t>Replace Fire Protection/ Egress Exit Signage</t>
  </si>
  <si>
    <t>Replace Fixtures &amp; Fittings Faucets &amp; Sinks</t>
  </si>
  <si>
    <t>Replace Fixtures/Lighting Indoor Lighting</t>
  </si>
  <si>
    <t>Replace Fixtures/Lighting Occupancy Sensors for Lighting</t>
  </si>
  <si>
    <t>Replace Fixtures/Lighting Outlets and Switches</t>
  </si>
  <si>
    <t>Replace Floors VCT</t>
  </si>
  <si>
    <t>Replace Gutters &amp; Leaders Leaders- Interior</t>
  </si>
  <si>
    <t>Replace Instrument Air Compressor Ak State Id# 12-1257Ak</t>
  </si>
  <si>
    <t>Replace Instrument Air Compressor C-2 Ak State Ed# 04-0121Ak</t>
  </si>
  <si>
    <t>Replace Large Section of Skylights</t>
  </si>
  <si>
    <t>Replace Openings Exterior Doors</t>
  </si>
  <si>
    <t>Replace Openings Windows - Medium</t>
  </si>
  <si>
    <t>Replace Piping</t>
  </si>
  <si>
    <t>Replace Relief Fan Rf-1</t>
  </si>
  <si>
    <t>Replace Secondary Service Motor Control Center</t>
  </si>
  <si>
    <t>Replace Small Cabinet Fan Scf-1</t>
  </si>
  <si>
    <t>Replace Supply Piping Building Distribution</t>
  </si>
  <si>
    <t>Replace Walls Partitions</t>
  </si>
  <si>
    <t>Replace Waste Piping Drainage Piping &amp; Drains</t>
  </si>
  <si>
    <t>Replace Wet Fire Sprinkler System</t>
  </si>
  <si>
    <t>ANSEP Academy Building</t>
  </si>
  <si>
    <t>ANSEP Building</t>
  </si>
  <si>
    <t>Arcade &amp; Bridge Lounge</t>
  </si>
  <si>
    <t>Replace Arcade &amp; Bridge First Floor Fcu</t>
  </si>
  <si>
    <t>Replace Structural Siding</t>
  </si>
  <si>
    <t>Upgrade to full electronic DDC - Hybrid system currently in place</t>
  </si>
  <si>
    <t>Auto/Diesel Technology Building</t>
  </si>
  <si>
    <t>Install into Classrooms Fixtures/Lighting Occupancy Sensors for Lighting</t>
  </si>
  <si>
    <t>Replace 500 Gallon Diesel Above Ground Emergency Generator Fuel Tank</t>
  </si>
  <si>
    <t>Replace Bathroom Renovations Locker Rooms</t>
  </si>
  <si>
    <t>Replace Bathroom Renovations Med Bath - 4 to 5 units with Shower</t>
  </si>
  <si>
    <t>Replace Building Distribution Secondary Transformer</t>
  </si>
  <si>
    <t>Replace Ceilings Fixed Ceiling Replacement</t>
  </si>
  <si>
    <t>Replace Compressor  Air Shop</t>
  </si>
  <si>
    <t>Replace Est2 Fire Alarm System</t>
  </si>
  <si>
    <t>Replace Fan Dx Unit For Class Laboratory</t>
  </si>
  <si>
    <t>Replace Fan Exhaust Air Auto Shop Ef-6</t>
  </si>
  <si>
    <t>Replace Fan Exhaust Air Diesel Shop Ef-7</t>
  </si>
  <si>
    <t>Replace Fan Exhaust Air Ef-10</t>
  </si>
  <si>
    <t>Replace Fan Exhaust Air Ef-8</t>
  </si>
  <si>
    <t>Replace Fan Exhaust Air Floor Ef-1</t>
  </si>
  <si>
    <t>Replace Fan Exhaust Air Floor Ef-2</t>
  </si>
  <si>
    <t>Replace Fan Exhaust Air Shop Ef-4</t>
  </si>
  <si>
    <t>Replace Fan Exhaust Air Shop Ef-5</t>
  </si>
  <si>
    <t>Replace Fan Exhaust Air Shop Ef-9</t>
  </si>
  <si>
    <t>Replace Fan Exhaust Air Toilet Ef-3</t>
  </si>
  <si>
    <t>Replace Fan Makeup Air Process</t>
  </si>
  <si>
    <t>Replace Fan Supply Air Multizone Sf-1</t>
  </si>
  <si>
    <t>Replace Generation Emergency/ Backup Generation</t>
  </si>
  <si>
    <t>Replace Pump Water Domestic</t>
  </si>
  <si>
    <t>Replace Sealant around Concrete</t>
  </si>
  <si>
    <t>Replace Specialty Equipment Lab Use (Eye Wash/ Showers)</t>
  </si>
  <si>
    <t>Upgrade Fixtures/Lighting Indoor Lighting - Classrooms</t>
  </si>
  <si>
    <t>Aviation Technology Center</t>
  </si>
  <si>
    <t>20-J</t>
  </si>
  <si>
    <t>Full renovation of locker rooms (including ADA) and expansion of women's locker room</t>
  </si>
  <si>
    <t>Large bathroom renovation (6+ units, no shower)</t>
  </si>
  <si>
    <t>Replace Controls</t>
  </si>
  <si>
    <t>Replace elevator</t>
  </si>
  <si>
    <t>Replace exit signage</t>
  </si>
  <si>
    <t>Replace faucets and sinks throughout building</t>
  </si>
  <si>
    <t>Replace fume hoods</t>
  </si>
  <si>
    <t>Replace interior drinking fountains</t>
  </si>
  <si>
    <t>Replace lab eyewash/shower stations</t>
  </si>
  <si>
    <t>Replace occupancy sensors for lighting</t>
  </si>
  <si>
    <t>Replace secondary pumps</t>
  </si>
  <si>
    <t>Replace waste drainage piping &amp; drains</t>
  </si>
  <si>
    <t>Small bathroom renovation (1 to 3 units, no shower)</t>
  </si>
  <si>
    <t>Update Fire Alarm System</t>
  </si>
  <si>
    <t xml:space="preserve">Upgrade Supply Piping for Building Distribution </t>
  </si>
  <si>
    <t>Central Parking Garage</t>
  </si>
  <si>
    <t>Conoco Phillips Integrated Sciences Building</t>
  </si>
  <si>
    <t>Consortium Library</t>
  </si>
  <si>
    <t>Ductwork Cleaning</t>
  </si>
  <si>
    <t>Recaulking Building Exteriors - New</t>
  </si>
  <si>
    <t>Replace Fan Dx Unit For 3Rd Floor Server Room</t>
  </si>
  <si>
    <t>Replace Fan Dx Unit For Comm Room (small)</t>
  </si>
  <si>
    <t>Replace Gutters &amp; Leaders Leaders- Interior Qty 20</t>
  </si>
  <si>
    <t>Replace Lib Annual Roof Pm (1/2 Epdm Ballasted, 1/2 Bur)</t>
  </si>
  <si>
    <t>Replace Rooftop Unit C- 2</t>
  </si>
  <si>
    <t>Replace Rooftop Unit C- 3</t>
  </si>
  <si>
    <t>Replace Rooftop Unit C-1</t>
  </si>
  <si>
    <t>Cuddy, Lucy Hall</t>
  </si>
  <si>
    <t>Install DX Cooling for entire building</t>
  </si>
  <si>
    <t>Replace Bathroom Renovations Large Bath - 6+ units no Shower</t>
  </si>
  <si>
    <t>Replace Boiler 1</t>
  </si>
  <si>
    <t>Replace Boiler 2</t>
  </si>
  <si>
    <t>Replace Campus Distribution Switches</t>
  </si>
  <si>
    <t>Replace Condensate Mkp Pump 3</t>
  </si>
  <si>
    <t>Replace Condensate Mkp Pump 4</t>
  </si>
  <si>
    <t>Replace Dhw Pump 6</t>
  </si>
  <si>
    <t>Replace Dock N Entry Way Heater</t>
  </si>
  <si>
    <t>Replace Doors Not Facing Quad</t>
  </si>
  <si>
    <t>Replace Ef-1 West Restroom Rooftop Exhaust Fan</t>
  </si>
  <si>
    <t>Replace Ef-10 Pizza Oven Hood Rooftop Exhaust Fan</t>
  </si>
  <si>
    <t>Replace Ef-3 Culinary Arts Cooking Hood Rooftop Exhaust Fan</t>
  </si>
  <si>
    <t>Replace Ef-4 Scramble Area Grill Hood Rooftop Exhaust Fan</t>
  </si>
  <si>
    <t>Replace Ef-5 North Restroom Rooftop Exhaust Fan</t>
  </si>
  <si>
    <t>Replace Ef-6 Small Bakery Oven Rooftop Exhaust Fan</t>
  </si>
  <si>
    <t>Replace Ef-7 Large Bakery Oven Rooftop Exhaust Fan</t>
  </si>
  <si>
    <t>Replace Ef-8 Culinary Arts Potwash Rooftop Exhaust Fan</t>
  </si>
  <si>
    <t>Replace Ef-9 West Offices Rooftop Exhaust Fan</t>
  </si>
  <si>
    <t>Replace Glycol System Makeup Pump 8</t>
  </si>
  <si>
    <t>Replace Glycol System Pump 1</t>
  </si>
  <si>
    <t>Replace Glycol System Pump 2</t>
  </si>
  <si>
    <t>Replace Glycol System Pump 5</t>
  </si>
  <si>
    <t>Replace Heat Exchanger</t>
  </si>
  <si>
    <t>Replace Hood Fire Suppression System 1</t>
  </si>
  <si>
    <t>Replace Hood Fire Suppression System 2</t>
  </si>
  <si>
    <t>Replace Hood Fire Suppression System 3</t>
  </si>
  <si>
    <t>Replace Mixing Fan Ra Plenum</t>
  </si>
  <si>
    <t>Replace Rtu-01 Trane Rooftop Unit</t>
  </si>
  <si>
    <t>Replace Supply Fan 1</t>
  </si>
  <si>
    <t>Replace Supply Fan 2</t>
  </si>
  <si>
    <t>Replace Ventilation Fume Hoods - Kitchen</t>
  </si>
  <si>
    <t>Replace W Entry Way Heater</t>
  </si>
  <si>
    <t>Replace Wet Fire Sprinkler System 1</t>
  </si>
  <si>
    <t>Replace Windows</t>
  </si>
  <si>
    <t>Upgrade Fixtures/Lighting Outlets and Switches</t>
  </si>
  <si>
    <t>Custodial Storage Shed</t>
  </si>
  <si>
    <t>East Hall</t>
  </si>
  <si>
    <t>East Parking Garage</t>
  </si>
  <si>
    <t>Ecosystem-Biomedical Laboratory</t>
  </si>
  <si>
    <t>Energy Module No. 1</t>
  </si>
  <si>
    <t>Replace Primary Pump 125 HP</t>
  </si>
  <si>
    <t>Energy Module No. 2</t>
  </si>
  <si>
    <t>Replace 2000 Gallon Diesel Above Ground Emergency Generator Fuel Tank</t>
  </si>
  <si>
    <t>Replace Aquifer Cooling Well</t>
  </si>
  <si>
    <t>Replace Emergency Generator - 225</t>
  </si>
  <si>
    <t>Replace Exhaust Fan</t>
  </si>
  <si>
    <t>Replace Shop Air Compressor</t>
  </si>
  <si>
    <t>Replace Well Pump Variable Speed Drive</t>
  </si>
  <si>
    <t>Engineering &amp; Computation Building</t>
  </si>
  <si>
    <t>Replace Automatic Transfer Switch</t>
  </si>
  <si>
    <t>Replace DHW Storage</t>
  </si>
  <si>
    <t>Replace VAV units</t>
  </si>
  <si>
    <t>Upgrade security systems</t>
  </si>
  <si>
    <t>Engineering and Industry Building</t>
  </si>
  <si>
    <t>Engineering Parking Garage</t>
  </si>
  <si>
    <t>Update exterioir structural pointing</t>
  </si>
  <si>
    <t>Enrollment Services Center</t>
  </si>
  <si>
    <t>Install DX Cooling</t>
  </si>
  <si>
    <t>Replace Ahu 01</t>
  </si>
  <si>
    <t>Replace Arcade Fan Coil Unit Af-1</t>
  </si>
  <si>
    <t>Replace Arcade Fan Coil Unit Af-2</t>
  </si>
  <si>
    <t>Replace Boiler 1 Alaska State Id# 845514Ak</t>
  </si>
  <si>
    <t>Replace Boiler 2 Alaska State Id# 845513Ak</t>
  </si>
  <si>
    <t>Replace Elevator Passenger 2500 Lbs Tag 1383</t>
  </si>
  <si>
    <t>Replace Entryway Fan Ceiling Mtd</t>
  </si>
  <si>
    <t>Replace Est3 Fire Alarm Panel Fcp</t>
  </si>
  <si>
    <t>Replace Fan Terminal Unit 01</t>
  </si>
  <si>
    <t>Replace Fan Terminal Unit 02</t>
  </si>
  <si>
    <t>Replace Fan Terminal Unit 03</t>
  </si>
  <si>
    <t>Replace Fan Terminal Unit 04</t>
  </si>
  <si>
    <t>Replace Fan Terminal Unit 05</t>
  </si>
  <si>
    <t>Replace Fan Terminal Unit 06</t>
  </si>
  <si>
    <t>Replace Fan Terminal Unit 07</t>
  </si>
  <si>
    <t>Replace Fan Terminal Unit 08</t>
  </si>
  <si>
    <t>Replace Fan Terminal Unit 09</t>
  </si>
  <si>
    <t>Replace Liebert A/C Unit</t>
  </si>
  <si>
    <t>Replace Sales Flr Perim Fan F3</t>
  </si>
  <si>
    <t>Replace Transfer Fan F2</t>
  </si>
  <si>
    <t>Replace Warehouse Fan F4</t>
  </si>
  <si>
    <t>Fine Arts Building</t>
  </si>
  <si>
    <t>Gorsuch, Edward Lee Commons</t>
  </si>
  <si>
    <t>Greenhouse</t>
  </si>
  <si>
    <t>Replace Grnhse Annual Roof Pm (Plastic Poly Panels)</t>
  </si>
  <si>
    <t>Replace Gutters</t>
  </si>
  <si>
    <t>Greenhouse Storage</t>
  </si>
  <si>
    <t>Replace Ext. Painting Windows (Trim)</t>
  </si>
  <si>
    <t>Replace Grnhse Storage Annual Roof Pm (Shingles)</t>
  </si>
  <si>
    <t>Grounds Equipment Shop</t>
  </si>
  <si>
    <t>Grounds Irrigation Equipment Shop</t>
  </si>
  <si>
    <t>Grounds Main Office Building</t>
  </si>
  <si>
    <t>Grounds Staff Building</t>
  </si>
  <si>
    <t>Replace 147 Gallon Diesel Emergency Generator Belly Tank</t>
  </si>
  <si>
    <t>Replace Auto Exhaust Fan</t>
  </si>
  <si>
    <t>Replace Carpenter Shop Ef</t>
  </si>
  <si>
    <t>Replace Ceramics 108 East Ef25 Hazard From Dust- Wear N95 Respirator</t>
  </si>
  <si>
    <t>Replace Ceramics 108 West Ef24 Hazard From Dust- Wear N95 Respirator</t>
  </si>
  <si>
    <t>Replace Ceramics Mixing Room Ef</t>
  </si>
  <si>
    <t>Replace Ceramics Rm 102 Kiln Ef23 Hazard From Dust- Wear N95 Respirator</t>
  </si>
  <si>
    <t>Replace Ceramics Rm 102 Spray Paint Booth Ef22 Hazard From Dust- Wear N95 Respirator</t>
  </si>
  <si>
    <t>Replace Ceramics Rm 104 Sink Exhaust Ef21 Hazard From Dust- Wear N95 Respirator</t>
  </si>
  <si>
    <t>Replace Ductwork</t>
  </si>
  <si>
    <t>Replace E Entry Way Heater</t>
  </si>
  <si>
    <t>Replace Fan Dx Unit For Comm Rm (small)</t>
  </si>
  <si>
    <t>Replace Ghb East Offices Rtu</t>
  </si>
  <si>
    <t>Replace Ghb East Offices Rtu A/C Component</t>
  </si>
  <si>
    <t>Replace Ghh Annual Roof Pm (Bur Ballasted)</t>
  </si>
  <si>
    <t>Replace Openings Windows - Small</t>
  </si>
  <si>
    <t>Replace Operations Shop Compressor Alaska #991255</t>
  </si>
  <si>
    <t>Replace Paint Booth Exh Fan</t>
  </si>
  <si>
    <t>Replace Paint Shop Ef</t>
  </si>
  <si>
    <t>Replace Pump Cp3 Blr Recirc</t>
  </si>
  <si>
    <t>Replace S Entry Way Heater</t>
  </si>
  <si>
    <t>Replace Shop Floor Ef</t>
  </si>
  <si>
    <t>Replace Sink Sump Pump</t>
  </si>
  <si>
    <t>Replace South West  Entry Way Heater</t>
  </si>
  <si>
    <t>Replace Welding 101 West Exh Fan</t>
  </si>
  <si>
    <t>Replace Welding 101E Ef</t>
  </si>
  <si>
    <t>Replace Welding Room 112 Ef</t>
  </si>
  <si>
    <t>Replace Welding Tig East Exh Fan</t>
  </si>
  <si>
    <t>Replace Welding-Sanding Room</t>
  </si>
  <si>
    <t>Replace West Side Fire Alarm Nac Circuit Power Supply</t>
  </si>
  <si>
    <t>Health Sciences Building</t>
  </si>
  <si>
    <t>Ice Plant 1</t>
  </si>
  <si>
    <t>Install CO Detectors</t>
  </si>
  <si>
    <t>Infrastructure</t>
  </si>
  <si>
    <t>Main Apartment Complex, Unit 1</t>
  </si>
  <si>
    <t>Main Apartment Complex, Unit 2</t>
  </si>
  <si>
    <t>Main Apartment Complex, Unit 3</t>
  </si>
  <si>
    <t>Main Apartment Complex, Unit 4</t>
  </si>
  <si>
    <t>Main Apartment Complex, Unit 5</t>
  </si>
  <si>
    <t>Main Apartment Complex, Unit 6</t>
  </si>
  <si>
    <t>McDonald, Beatrice G. Hall</t>
  </si>
  <si>
    <t>Replace Building Distribution Building Piping - 4 Pipe</t>
  </si>
  <si>
    <t>Replace Glycol Fill Tank 1</t>
  </si>
  <si>
    <t>Replace Heat Exchanger Hx-1</t>
  </si>
  <si>
    <t>Replace Lab Sinks</t>
  </si>
  <si>
    <t>Replace Ventilation Fume Hoods - Lab</t>
  </si>
  <si>
    <t>Should be addressed every 10 years joints between precast panels</t>
  </si>
  <si>
    <t>Monserud, Sally Hall</t>
  </si>
  <si>
    <t>Replace Air Handler (Major Remodel of  space needed)</t>
  </si>
  <si>
    <t>Replace Boiler Recirc Pump 3</t>
  </si>
  <si>
    <t>Replace Boiler Room Mau Sf-1</t>
  </si>
  <si>
    <t>Replace Building Distribution Building Piping - 2 Pipe or steam</t>
  </si>
  <si>
    <t>Replace Circ Pumps</t>
  </si>
  <si>
    <t>Replace East Entry Heater</t>
  </si>
  <si>
    <t>Replace Math Lab Heating And Cooling Rtu</t>
  </si>
  <si>
    <t>Replace Ne Entry Way Heater</t>
  </si>
  <si>
    <t>Replace Nw Entry Way Heater</t>
  </si>
  <si>
    <t>Replace Rtu 1 Computer Lab Dc Component</t>
  </si>
  <si>
    <t>Replace Smh Annual Roof Pm (Bur Ballasted)</t>
  </si>
  <si>
    <t>Replace South Entry Way Heater</t>
  </si>
  <si>
    <t>Replace Writing Lab Heating Cooling Rtu</t>
  </si>
  <si>
    <t>Natural Sciences Building</t>
  </si>
  <si>
    <t>Replace Campus Distribution Primary Transformer 1994</t>
  </si>
  <si>
    <t>Replace Domestic Hot Water Heater 1</t>
  </si>
  <si>
    <t>Replace Fire Alarm Annunciator Panel 1</t>
  </si>
  <si>
    <t>Replace Floors Vinyl</t>
  </si>
  <si>
    <t>Replace Interior Supply Fan</t>
  </si>
  <si>
    <t>North Hall</t>
  </si>
  <si>
    <t>Parrish Bridge</t>
  </si>
  <si>
    <t>Professional Studies Building</t>
  </si>
  <si>
    <t>Repair Large Crack in stairwell Wall</t>
  </si>
  <si>
    <t>Replace Baldor Glycol Pump</t>
  </si>
  <si>
    <t>Replace Bathroom Renovations Large Bath - 6+ units with shower</t>
  </si>
  <si>
    <t>Replace Controls South Elevator Passenger 2500 Lbs</t>
  </si>
  <si>
    <t>Replace East Entry Way Heater</t>
  </si>
  <si>
    <t>Replace Fan Exhaust Air Shop</t>
  </si>
  <si>
    <t>Replace Fan Exhaust Air Toilets</t>
  </si>
  <si>
    <t>Replace Grundfos Ups 40-160F Glycol Pump</t>
  </si>
  <si>
    <t>Replace Grundfos Ups 80-160 Glycol Pump</t>
  </si>
  <si>
    <t>Replace Grundfos Ups.40-160F Glycol Pump</t>
  </si>
  <si>
    <t>Replace North Elevator Passenger 2000 Lbs</t>
  </si>
  <si>
    <t>Replace North Entry Way Cabinet Heater</t>
  </si>
  <si>
    <t>Replace North Entry Way Heater</t>
  </si>
  <si>
    <t>Replace Openings Skylights</t>
  </si>
  <si>
    <t>Replace Operating Sinks</t>
  </si>
  <si>
    <t>Replace Paa Supply Fan 1 (Sf-1)</t>
  </si>
  <si>
    <t>Replace Psb Annual Roof Pm (Bur Ballasted)</t>
  </si>
  <si>
    <t>Replace Rtu 1 A/C Components</t>
  </si>
  <si>
    <t>Replace Sewage Ejection Pump</t>
  </si>
  <si>
    <t>Replace Simpex 4100 Fire Alarm System</t>
  </si>
  <si>
    <t>Replace South Elevator Passenger 2500 Lbs</t>
  </si>
  <si>
    <t>Replace West Entry Way Heater</t>
  </si>
  <si>
    <t>Replace Billable Server Room Liebert A/C Unit</t>
  </si>
  <si>
    <t>Replace Boiler 1A</t>
  </si>
  <si>
    <t>Replace Boiler 1B</t>
  </si>
  <si>
    <t>Replace Boiler Recirc Pump 2</t>
  </si>
  <si>
    <t>Replace Boiler Room Mau Fan Vf-1</t>
  </si>
  <si>
    <t>Replace E Entryway Heater</t>
  </si>
  <si>
    <t>Replace East Entryway Heater</t>
  </si>
  <si>
    <t>Replace East Stairwell Entry Way Heater</t>
  </si>
  <si>
    <t>Replace Fan Coil Unit Vf-4</t>
  </si>
  <si>
    <t>Replace Fan Coil Unit Vf-5</t>
  </si>
  <si>
    <t>Replace Fan Coil Unit Vf-6</t>
  </si>
  <si>
    <t>Replace Fan Coil Unit Vf-7</t>
  </si>
  <si>
    <t>Replace Glycol Pump P7A</t>
  </si>
  <si>
    <t>Replace Glycol Pump P7B</t>
  </si>
  <si>
    <t>Replace Glycol System Pump 1A</t>
  </si>
  <si>
    <t>Replace Glycol System Pump 1B</t>
  </si>
  <si>
    <t>Replace Honeywell Delta Net Fire Alarm System</t>
  </si>
  <si>
    <t>Replace Main Electrical Room Ventilation Fan Vf-2</t>
  </si>
  <si>
    <t>Replace Makeup Pump 6</t>
  </si>
  <si>
    <t>Replace North Entryway Heater</t>
  </si>
  <si>
    <t>Replace Piping (Radiant Heat)</t>
  </si>
  <si>
    <t>Replace Room 101 Perimeter Heating Fan Vf-3</t>
  </si>
  <si>
    <t>Replace Vent Mau Vf1</t>
  </si>
  <si>
    <t>Replace Vertical Systems Elevators Cab Upgrade</t>
  </si>
  <si>
    <t>Replace West Stairwell Entryway Heater</t>
  </si>
  <si>
    <t>Seawolf Sports Complex</t>
  </si>
  <si>
    <t>Repair Chimney</t>
  </si>
  <si>
    <t>Replace Entry Way Htr Right Unit</t>
  </si>
  <si>
    <t>Replace Entry Way Htr Tanaina</t>
  </si>
  <si>
    <t>Replace Entry Way Htr West Unit</t>
  </si>
  <si>
    <t>Replace Fixtures/Lighting Indoor Lighting - Gym</t>
  </si>
  <si>
    <t>Replace Ice Rink Compressor 1</t>
  </si>
  <si>
    <t>Replace Ice Rink Compressor 2</t>
  </si>
  <si>
    <t>Replace Pef Supply Fan Vsd (Vfd) - Ahu1E</t>
  </si>
  <si>
    <t>Replace Pef Supply Fan Vsd (Vfd) - Ahu1W</t>
  </si>
  <si>
    <t>Replace Pool Supply Fan</t>
  </si>
  <si>
    <t>Replace Rink Compressor Rm Mau</t>
  </si>
  <si>
    <t>Replace South Sections - Lower</t>
  </si>
  <si>
    <t>Install Fixtures/Lighting Occupancy Sensors for Lighting</t>
  </si>
  <si>
    <t>Replace Ahu1 Variable Speed Drive</t>
  </si>
  <si>
    <t>Replace Boiler 02</t>
  </si>
  <si>
    <t>Replace Fan Dx Unit For Dispatch Room</t>
  </si>
  <si>
    <t>Replace Fire Alarm Panel Est-3</t>
  </si>
  <si>
    <t>Replace Fire Alarm System - Ulb Mask Receiver</t>
  </si>
  <si>
    <t>Replace Fire Alarm System Nac Power Supply Bps-2</t>
  </si>
  <si>
    <t>Replace Flex Duct</t>
  </si>
  <si>
    <t>Replace Glycol Makeup Pump 5  - Maintenance</t>
  </si>
  <si>
    <t>Replace Glycol Pump 2 - Maintenance</t>
  </si>
  <si>
    <t>Replace Glycol System Pump 3 - Maintenance</t>
  </si>
  <si>
    <t>Replace Glycol System Pump 4 - Maintenance</t>
  </si>
  <si>
    <t>Replace Mau</t>
  </si>
  <si>
    <t>Replace North Entrance Entry Way Heater</t>
  </si>
  <si>
    <t>Replace South Entrance Entry Way Heater</t>
  </si>
  <si>
    <t>Replace Supply Piping</t>
  </si>
  <si>
    <t>Social Sciences Building</t>
  </si>
  <si>
    <t>Replace 400 Gallon Diesel Emergency Generator Belly Fuel Tank</t>
  </si>
  <si>
    <t>Replace Booster Fan Coil120</t>
  </si>
  <si>
    <t>Replace Ceilings Drop Ceiling Panels</t>
  </si>
  <si>
    <t>Replace East Elevator Passenger 2500 Lbs Moa Tag# 1509 Contract# C58284</t>
  </si>
  <si>
    <t>Replace Fire Alarm Nac -Circuit-Power Supply</t>
  </si>
  <si>
    <t>Replace Fire Alarm System -  Computer Room</t>
  </si>
  <si>
    <t>Replace FM 200</t>
  </si>
  <si>
    <t>Replace Fm200 Fire Suppression System- It Server Room Billable</t>
  </si>
  <si>
    <t>Replace Liebert A/C N09Gh50154</t>
  </si>
  <si>
    <t>Replace Openings Windows - Large</t>
  </si>
  <si>
    <t>Replace Preaction Fire Sprinkler System- It Server Room Billable</t>
  </si>
  <si>
    <t>Replace S E Entry Way Heater</t>
  </si>
  <si>
    <t>Replace S W Entry Way Heater</t>
  </si>
  <si>
    <t>Replace Ssb Annual Roof Pm (Bur Ballasted)</t>
  </si>
  <si>
    <t>Replace Structural Exterior Stairs</t>
  </si>
  <si>
    <t>Replace West Elevator Passenger 2500 Lbs Moa Tag# 1395 Contract# C58285</t>
  </si>
  <si>
    <t>Student Union</t>
  </si>
  <si>
    <t>install Occupancy Sensors for Lighting in Office Area</t>
  </si>
  <si>
    <t>Replace Bldg Relief Exhaust Fan 08</t>
  </si>
  <si>
    <t>Replace Bldg Relief Exhaust Fan 14</t>
  </si>
  <si>
    <t>Replace Cold Water Circ Pump 02</t>
  </si>
  <si>
    <t>Replace Dhw Circ Pump 1</t>
  </si>
  <si>
    <t>Replace East Elevator Passenger 2500 Lbs</t>
  </si>
  <si>
    <t>Replace Fan Room Wall Exhaust Fan</t>
  </si>
  <si>
    <t>Replace Mein Bowl Hood Rooftop  Exhaust Fan Ef-10</t>
  </si>
  <si>
    <t>Replace North Toilet Exhaust Fan</t>
  </si>
  <si>
    <t>Replace Perimeter Supply Fan</t>
  </si>
  <si>
    <t>Replace Print Room Exhaust Fan 13</t>
  </si>
  <si>
    <t>Replace Print Room Exhaust Fan 6</t>
  </si>
  <si>
    <t>Replace Spine Glycol Pump 1</t>
  </si>
  <si>
    <t>Replace Spine Vant/Exhaust Fan 02</t>
  </si>
  <si>
    <t>Replace Spine Vent/Exhaust Fan 03</t>
  </si>
  <si>
    <t>Replace Spine Vent/Exhaust Fan 04</t>
  </si>
  <si>
    <t>Replace Spine Vent/Exhaust Fan 05</t>
  </si>
  <si>
    <t>Replace Spine Vent/Exhaust Fan 06</t>
  </si>
  <si>
    <t>Replace Spine Vent/Exhaust Fan 1</t>
  </si>
  <si>
    <t>Replace Structural Foundation</t>
  </si>
  <si>
    <t>Replace Structural Waterproofing - Around Skylight</t>
  </si>
  <si>
    <t>Replace West Elevator Passenger 2100 Lbs</t>
  </si>
  <si>
    <t>Templewood Apartments, Building A</t>
  </si>
  <si>
    <t>Templewood Apartments, Building B</t>
  </si>
  <si>
    <t>Templewood Apartments, Building C</t>
  </si>
  <si>
    <t>Templewood Apartments, Building D</t>
  </si>
  <si>
    <t>Templewood Apartments, Building E</t>
  </si>
  <si>
    <t>Templewood Apartments, Building F</t>
  </si>
  <si>
    <t>Transportation Research Center</t>
  </si>
  <si>
    <t>Replace garage doors</t>
  </si>
  <si>
    <t>University Center</t>
  </si>
  <si>
    <t>Medium bathroom renovation (4 to 5 units, no shower)</t>
  </si>
  <si>
    <t>West Bridge</t>
  </si>
  <si>
    <t>Replace West Bridge (Spine 1) Annual Roof Pm (Bur Ballasted)</t>
  </si>
  <si>
    <t>West Hall</t>
  </si>
  <si>
    <t>Williamson, Wendy Auditorium</t>
  </si>
  <si>
    <t>Install ADA Accessible Doors</t>
  </si>
  <si>
    <t>Install Wet Fire Sprinkler System 1</t>
  </si>
  <si>
    <t>Install Wet Fire Sprinkler System 2</t>
  </si>
  <si>
    <t>Replace Deluge Fire Sprinkler System</t>
  </si>
  <si>
    <t>Replace Fixtures/Lighting Indoor Lighting - Theatre &amp; Restrooms</t>
  </si>
  <si>
    <t>Replace Floors Carpet - Lobby</t>
  </si>
  <si>
    <t>Replace Glycol System Pump 3</t>
  </si>
  <si>
    <t>Replace Glycol System Pump4</t>
  </si>
  <si>
    <t>Replace Green Room Carpet</t>
  </si>
  <si>
    <t>Replace High Roof Upper Building Exhaust Fan 1</t>
  </si>
  <si>
    <t>Replace High Roof Upper Building Exhaust Fan 2</t>
  </si>
  <si>
    <t>Replace Lighting Booth Ef</t>
  </si>
  <si>
    <t>Replace Sf1 Coil Booster Pump 1</t>
  </si>
  <si>
    <t>Replace Strand Lighting System</t>
  </si>
  <si>
    <t>Replace Toilet Exh Fan</t>
  </si>
  <si>
    <t>Replace Transformer Rm Ef</t>
  </si>
  <si>
    <t>Replace Wwa Annual Roof Pm (Bur W/Cap Sheet)</t>
  </si>
  <si>
    <t>Adult Learning Center</t>
  </si>
  <si>
    <t>Replace carpeting</t>
  </si>
  <si>
    <t>Bayview Hall</t>
  </si>
  <si>
    <t>31-P</t>
  </si>
  <si>
    <t>Benson, Benny Building</t>
  </si>
  <si>
    <t>Bridge</t>
  </si>
  <si>
    <t>Campus Warehouse</t>
  </si>
  <si>
    <t>Copper Basin Hall</t>
  </si>
  <si>
    <t>Exterior Walkthrough Exterior Doors</t>
  </si>
  <si>
    <t>Exterior Walkthrough Painting</t>
  </si>
  <si>
    <t>Exterior Walkthrough Siding</t>
  </si>
  <si>
    <t>Interior Carpet</t>
  </si>
  <si>
    <t>Interior Drop Ceiling Replacement</t>
  </si>
  <si>
    <t>Interior Fixed Ceiling Replacement</t>
  </si>
  <si>
    <t>Interior Painting</t>
  </si>
  <si>
    <t>Interior Small Bath - 1 to 3 units with Shower</t>
  </si>
  <si>
    <t>Interior Smoke/Heat Detectors (Stand Alone)</t>
  </si>
  <si>
    <t>Interior Vinyl</t>
  </si>
  <si>
    <t>Upgrade windows to sliders</t>
  </si>
  <si>
    <t>Cordova Hall</t>
  </si>
  <si>
    <t>Exterior Walkthrough Windows - Medium</t>
  </si>
  <si>
    <t>Goodrich, Clarence Building</t>
  </si>
  <si>
    <t>Small bathroom renovation (1 to 3 units, no shower) including asbestos abatement</t>
  </si>
  <si>
    <t>Growden-Harrison Building</t>
  </si>
  <si>
    <t>Interior Tile</t>
  </si>
  <si>
    <t>Parking lot and light replacement - curb cut out and replace with sidewalk. New egress space. Rip up old asphalt, take out old concrete bases for light poles, install new power to new light poles, LED Lights, new paving.</t>
  </si>
  <si>
    <t>Replace ductwork/return air, would include abatement</t>
  </si>
  <si>
    <t>Homer Vehicle Storage &amp; Maint. Shop</t>
  </si>
  <si>
    <t>Kerttula, Jalmar M. Building</t>
  </si>
  <si>
    <t>Machetanz, Fred &amp; Sara Building</t>
  </si>
  <si>
    <t>Massay, Glenn Theater</t>
  </si>
  <si>
    <t>McLane, Enid S. Building</t>
  </si>
  <si>
    <t>Okeson, Alvin S. Building</t>
  </si>
  <si>
    <t>Ortner Warehouse</t>
  </si>
  <si>
    <t>Pioneer Hall</t>
  </si>
  <si>
    <t>Steffy, Dennis and Ginger Mining and Petroleum Training Service Center of Excellence</t>
  </si>
  <si>
    <t>Student Housing Complex</t>
  </si>
  <si>
    <t>Replace dishwasher</t>
  </si>
  <si>
    <t>Replace dorm room furniture and finishes</t>
  </si>
  <si>
    <t>Replace ovens</t>
  </si>
  <si>
    <t>Replace refrigerators</t>
  </si>
  <si>
    <t>Valdez Hall</t>
  </si>
  <si>
    <t>Valdez Warehouse</t>
  </si>
  <si>
    <t>Interior Small Bath - 1 to 3 units no Shower</t>
  </si>
  <si>
    <t>Vocational Technology Building</t>
  </si>
  <si>
    <t>Ward, Walter E. Sr. Building</t>
  </si>
  <si>
    <t>Whitney, Maxine and Jesse Museum</t>
  </si>
  <si>
    <t>University of Alaska Fairbanks</t>
  </si>
  <si>
    <t>Akasofu, Syun-Ichi Building</t>
  </si>
  <si>
    <t>PERFORM  A  TIER 1 SEISMIC EVALUATION.</t>
  </si>
  <si>
    <t>PROVIDE AN ACCESSIBLE GENDER INCLUSIVE RESTROOM.</t>
  </si>
  <si>
    <t>REPLACE CARPET IN ALL THE FLOOR AREAS THAT WERE NOT OCCUPIED BY THE JAPANESE PROGRAM</t>
  </si>
  <si>
    <t>REPLACE EXPOSED RADIANT FINS ON THE CURVED GLASS WALL ON THE 3RD AND 4TH FLOORS</t>
  </si>
  <si>
    <t>REPLACE WINDOW BLINDS BUILDING WIDE</t>
  </si>
  <si>
    <t>Animal Handling Facility</t>
  </si>
  <si>
    <t>INSTALL DRAIN WARNING MECHANISM FOR SEPTIC FREEZE-UP OR FILL</t>
  </si>
  <si>
    <t>ACM MITIGATION AND REVITALIZE THE LABS</t>
  </si>
  <si>
    <t>ADA PARKING UPGRADE</t>
  </si>
  <si>
    <t>ADA RENOVATIONS</t>
  </si>
  <si>
    <t>ELECTRICAL SYSTEMS UPGRADES</t>
  </si>
  <si>
    <t>EXCESS SNOW LOAD MITIGATION - AHRB</t>
  </si>
  <si>
    <t>EXTERIOR ARCHITECTURAL RENOVATIONS</t>
  </si>
  <si>
    <t>LIGHTING UPGRADE AHRB</t>
  </si>
  <si>
    <t>REMOVE OLD CHILLERS AND CONNECT TO WEST RIDGE CHILLED WATER SYSTEM</t>
  </si>
  <si>
    <t>REMOVE THE LIBRARY SHELFING</t>
  </si>
  <si>
    <t>RENOVATE HVAC - AHRB</t>
  </si>
  <si>
    <t>REPAIR EXTERIOR WALKS, CURBS, RETAINING WALLS - AHRB</t>
  </si>
  <si>
    <t>REPAIR OR DEMOLISH INTERCOM SYSTEM</t>
  </si>
  <si>
    <t>REPLACE DOOR HARDWARE AND PROVIDE ELECTRONIC LOCKS</t>
  </si>
  <si>
    <t>REPLACE FUME HOOD CONTROLS-AHRB</t>
  </si>
  <si>
    <t>REPLACE LAB ENVIRONMENTAL CHAMBERS</t>
  </si>
  <si>
    <t xml:space="preserve">RE-ROOF </t>
  </si>
  <si>
    <t>RESTROOMS RENEWAL AND CODE COMPLIANCE</t>
  </si>
  <si>
    <t>REVITALIZE VACATED VIROLOGY LABS- CABINETS, FINISHES, LAB SERVICES, ETC.</t>
  </si>
  <si>
    <t>SEISMIC UPGRADE TO CEILINGS, LIGHTS, AND NON-STRUCTURAL ITEMS</t>
  </si>
  <si>
    <t xml:space="preserve">UPGRADE THE BUILDING MECHANICAL SYSTEM </t>
  </si>
  <si>
    <t>WEST RIDGE CAFÉ: CODE/SAFETY DEFICIENCIES</t>
  </si>
  <si>
    <t>ASF Main Building</t>
  </si>
  <si>
    <t>CAMPUS WAYFINDING SIGN</t>
  </si>
  <si>
    <t>EXTERIOR REPAINTING</t>
  </si>
  <si>
    <t>FLOORING UPGRADE</t>
  </si>
  <si>
    <t>SPRINKLER INSTALLMENT</t>
  </si>
  <si>
    <t>STUDY FOR FOUNDATION UPGRADE</t>
  </si>
  <si>
    <t>UPGRADE LIEBERT POWER DISTRIBUTION UNIT (PDU)</t>
  </si>
  <si>
    <t>ASF Utility Building</t>
  </si>
  <si>
    <t>FUEL TANK UPGRADE</t>
  </si>
  <si>
    <t>MECHANICAL  BOILER ROOM REPIPING</t>
  </si>
  <si>
    <t>Atkinson, Ben J. Building</t>
  </si>
  <si>
    <t>ADDITIONAL CONDENSER CAPACITY</t>
  </si>
  <si>
    <t>ATKINSON SWITCHGEAR</t>
  </si>
  <si>
    <t>BACK-UP COOLING WATER</t>
  </si>
  <si>
    <t>CODE CORRECTIONS-FIRE SPRINKLER, EGRESS, AND OCCUPANCY SEPARATION</t>
  </si>
  <si>
    <t>COMS FOR BOILER #3</t>
  </si>
  <si>
    <t>CONTINUOUS EMISSIONS MONITORING FOR BOILER #4</t>
  </si>
  <si>
    <t>CONVERT BOILER #3 TO NATURAL GAS</t>
  </si>
  <si>
    <t>ELECTRICAL DISTRIBUTION SYSTEM UPGRADE PHASE 2-3</t>
  </si>
  <si>
    <t>FIRE ALARM SYSTEM REPAIRS</t>
  </si>
  <si>
    <t>INCREASE RO WATER CAPACITY</t>
  </si>
  <si>
    <t>REPLACE STEAM AND CONDENSATE LINE TO U-PARK</t>
  </si>
  <si>
    <t>REPLACE THIN WALL STEEL CHILLED WATER PIPING ON LOWER CAMPUS</t>
  </si>
  <si>
    <t>RESURFACE/ASPHALT</t>
  </si>
  <si>
    <t>UTILIDOR VENTILATION AT PLANT</t>
  </si>
  <si>
    <t>Aurora Building</t>
  </si>
  <si>
    <t>ADA RESTROOM UPGRADE</t>
  </si>
  <si>
    <t>REMOVE FREEZER OVERHEAD DOORS</t>
  </si>
  <si>
    <t>RENOVATE ENTRANCE DOORS</t>
  </si>
  <si>
    <t>REPLACE ELECTRICAL DISTRIBUTION</t>
  </si>
  <si>
    <t>REPLACE ROOF</t>
  </si>
  <si>
    <t>Balloon Inflation Facility</t>
  </si>
  <si>
    <t>Chatanika</t>
  </si>
  <si>
    <t>Barn</t>
  </si>
  <si>
    <t xml:space="preserve"> RENOVATION AND UPGRADE STRUCTURE, HVAC, AND  ELECTRICAL</t>
  </si>
  <si>
    <t>SITE DRAINAGE UPDATE</t>
  </si>
  <si>
    <t>Bartlett, E. L. Hall</t>
  </si>
  <si>
    <t>DORM INTERIOR STAIRWELL EGRESS WIDTH CODE CORRECTION</t>
  </si>
  <si>
    <t>DORMITORY EMERGENCY EGRESS CODE CORRECTIONS</t>
  </si>
  <si>
    <t>EMERGENCY LIGHTS UPGRADE</t>
  </si>
  <si>
    <t>LAUNDRY UPGRADE</t>
  </si>
  <si>
    <t>REPLACE DOOR KNOB WITH LEVER LOCKSET 240 DOORS @$500 PER DOOR</t>
  </si>
  <si>
    <t>TIER 1 SIESMIC EVALUATION</t>
  </si>
  <si>
    <t>UPPER DORM KITCHEN RENEWAL</t>
  </si>
  <si>
    <t>UPPER DORM SECURITY--ADDITIONAL SAFETY</t>
  </si>
  <si>
    <t>WINDOW UPGRADE (EST 200 @$3K)</t>
  </si>
  <si>
    <t>Bioscience Research And Diagnostic</t>
  </si>
  <si>
    <t xml:space="preserve"> VAPOR BARRIER ON THE PENTHOUSE</t>
  </si>
  <si>
    <t xml:space="preserve">BOILER ROOM UPGRADES. </t>
  </si>
  <si>
    <t>FUND STUDY TO CORRECT BLDG PHASE ROTATION THAT IS INSTALLED BACKWARDS</t>
  </si>
  <si>
    <t xml:space="preserve">INSTALL EPOXY FLOORS ON  FIRST FLOOR </t>
  </si>
  <si>
    <t>REPAIR EXHAUST FAN 9 THAT HAS LEAKS</t>
  </si>
  <si>
    <t>REPLACE BUILDING EPS</t>
  </si>
  <si>
    <t>REPLACE FIBERGLASS DOOR FRAMES WITH  METAL DOOR FRAMES</t>
  </si>
  <si>
    <t>REPLACE THE FUEL TRANSFER PUMP SET GEARS FROM ALUMINUM TO CAST IRON</t>
  </si>
  <si>
    <t>Block House</t>
  </si>
  <si>
    <t>Blockhouse Annex</t>
  </si>
  <si>
    <t>Boiler Maintenance</t>
  </si>
  <si>
    <t xml:space="preserve">ELECTRICAL SYSTEM CODE COMPLIANCE UPGRADE </t>
  </si>
  <si>
    <t>ELECTRICAL SYSTEMS UPGRADE</t>
  </si>
  <si>
    <t>FA SYSTEM UPGRADE</t>
  </si>
  <si>
    <t>FIRE SPRINKLER SYSTEM INSTALLATION</t>
  </si>
  <si>
    <t xml:space="preserve">HVAC CODE COMPLIANCE UPGRADE </t>
  </si>
  <si>
    <t>LIGHTING UPGRADE</t>
  </si>
  <si>
    <t>OWS INSTALLMENT</t>
  </si>
  <si>
    <t>STRUCTURAL DEFICIENCY REPAIRS</t>
  </si>
  <si>
    <t>Bunnell House</t>
  </si>
  <si>
    <t>ADA BATHROOM UPGRADE</t>
  </si>
  <si>
    <t>BUILDING CODE EXITING</t>
  </si>
  <si>
    <t>ENERGY CONSERVATION--WINDOWS, LIGHTING, AND VENTILATION</t>
  </si>
  <si>
    <t>REPLACE FIRE ALARM SYSTEM</t>
  </si>
  <si>
    <t>REPLACE HEATING SYSTEM</t>
  </si>
  <si>
    <t>Bunnell, Charles Building</t>
  </si>
  <si>
    <t>BUILDING EGRESS RENOVATION AND UPGRADE</t>
  </si>
  <si>
    <t>DARK ROOMS/HVAC, LIGHTING, AND PLUMBING RENOVATION</t>
  </si>
  <si>
    <t>EXTERIOR ENVELOPE &amp; WINDOW UPGRADE</t>
  </si>
  <si>
    <t>HEADBOLT HEATER OUTLET REPLACEMENT</t>
  </si>
  <si>
    <t>INSTALL HEARING ADA LOOPS.</t>
  </si>
  <si>
    <t>MECHANICAL TERMINAL UNIT DESIGN AND REPLACEMENT</t>
  </si>
  <si>
    <t>MODIFY BUILDING ENTRANCES TO  BE ACCESSIBLE.</t>
  </si>
  <si>
    <t>RENOVATE RESTOOM TO IMPROVE ADA ACCESSIBLITY.</t>
  </si>
  <si>
    <t>RE-ROOF</t>
  </si>
  <si>
    <t>RESTROOM RENOVATION</t>
  </si>
  <si>
    <t>STRUCTURAL FRAME UPGRADE</t>
  </si>
  <si>
    <t>Bus Shelter- South Nenana</t>
  </si>
  <si>
    <t>REPAIR AND UPGRADE HEATING SYSTEM</t>
  </si>
  <si>
    <t>Bus Shelter- Taku</t>
  </si>
  <si>
    <t>Bus Shelter- Wood Center</t>
  </si>
  <si>
    <t>RENEW FINISHES AND PROVIDE CLEANABLE SURFACES</t>
  </si>
  <si>
    <t>Chapman, Sydney Building</t>
  </si>
  <si>
    <t>ADD VENTILATION AND CHILLED WATER CONTROLS</t>
  </si>
  <si>
    <t>CHAPMAN BACKFILL</t>
  </si>
  <si>
    <t xml:space="preserve">CHAPMAN ELEVATOR #28) UPGRADE </t>
  </si>
  <si>
    <t>HEATING UPGRADE</t>
  </si>
  <si>
    <t>PROVIDE AN ACCESSIBLE RESTROOM ON EACH FLOOR.</t>
  </si>
  <si>
    <t>REFURBISH THE INTERIOR.</t>
  </si>
  <si>
    <t>REMOVE OPERABLE WINDOW AND REPLACE W/ FIXED WINDOWS</t>
  </si>
  <si>
    <t>REPAINT THE ADA ACCESSIBLE PARKING SPACES.</t>
  </si>
  <si>
    <t>REPLACE STOREFRONT AND INSTALL RAMP ONTO ENTRY STAIRWAY.</t>
  </si>
  <si>
    <t>ELECTRICAL DISTRIBUTION CODE CORRECTIONS/GROUNDING</t>
  </si>
  <si>
    <t>INSTALL AIR TO AIR HEAT EXCHANGER</t>
  </si>
  <si>
    <t>KITCHEN CABINET/APPLIANCES</t>
  </si>
  <si>
    <t>PAINT EXTERIOR SURFACES</t>
  </si>
  <si>
    <t>PIPE INSULATION</t>
  </si>
  <si>
    <t>REFINISH INTERIOR WALLS, FLOORS, CEILINGS</t>
  </si>
  <si>
    <t>RENEW FIXTURES AND FINISHES IN BATHROOM</t>
  </si>
  <si>
    <t>REPAIR ROOF SOFFIT</t>
  </si>
  <si>
    <t>REPLACE INSULATION/VAPOR BARRIER/SHEETROCK</t>
  </si>
  <si>
    <t>REPLACE CARPET THROUGHOUT THE BUILDING</t>
  </si>
  <si>
    <t>RESTROOM COUNT INADEQUATE</t>
  </si>
  <si>
    <t>College of Fisheries and Ocean Sciences Juneau Center</t>
  </si>
  <si>
    <t>RENOVATE THE BUILDING TO ADD A GENDER -INCLUSIVE  RESTROOM .</t>
  </si>
  <si>
    <t>Communications Building</t>
  </si>
  <si>
    <t>Communications Service Building</t>
  </si>
  <si>
    <t>Constitution Hall</t>
  </si>
  <si>
    <t>ABATE AND REPLACE ACM FLOORING THOUGHOUT BUILDING</t>
  </si>
  <si>
    <t>ABATE AND REPLACE ACM WALLS</t>
  </si>
  <si>
    <t>CONSTITUTION HALL NE DOCK ELEVATOR UPGRADE (#25)</t>
  </si>
  <si>
    <t>FIRE SPRINKLERS</t>
  </si>
  <si>
    <t>RENEW ELECTRICAL DISTRIBUTION</t>
  </si>
  <si>
    <t>RENOVATE EXTERIOR LIGHTING AND OUTLETS</t>
  </si>
  <si>
    <t>REPAIR OLD PLUMBING: MECH. ROOM, DRINKING FOUNTAINS AND BUILDING MAINS</t>
  </si>
  <si>
    <t>REPLACE ABANDONDED HVAC SYSTEM TO MEET CODE REQUIRED VENTILATION</t>
  </si>
  <si>
    <t>REPLACE HEATING SYSTEM FOR CODE COMPLIANCE AND ENERGY EFFICIENCY</t>
  </si>
  <si>
    <t>REPLACE OLD LIGHTING FIXTURES THROUGHOUT BUILDING</t>
  </si>
  <si>
    <t>REPLACE STAIR HANDRAILS</t>
  </si>
  <si>
    <t>RE-SLOPE CONCRETE PLAZA BETWEEN CONSTITUTION HALL AND WOOD CENTER FOR DRAINAGE</t>
  </si>
  <si>
    <t>REVITALIZE INTERIOR FINISHES THOROUGHOUT BUILDING</t>
  </si>
  <si>
    <t>UPDATE REAR STAIRWELL AND EXIT DOOR</t>
  </si>
  <si>
    <t>UPGRADE EMERGENCY LIGHTING &amp; EXIT SIGNS</t>
  </si>
  <si>
    <t>ADD ADA PARKING</t>
  </si>
  <si>
    <t>CREATE AN OPEN OFFICE.</t>
  </si>
  <si>
    <t>ENVELOPE UPGRADE</t>
  </si>
  <si>
    <t>EXTERIOR PAINTING</t>
  </si>
  <si>
    <t>PROVIDE A RAMP</t>
  </si>
  <si>
    <t>PROVIDE A WHEELCHAIR LIFT</t>
  </si>
  <si>
    <t>RENOVATE RESTROOMS.</t>
  </si>
  <si>
    <t>RENOVATED KITCHEN TO BE ADA ACCESS</t>
  </si>
  <si>
    <t>Cutler, Howard Apartments, Complex 1</t>
  </si>
  <si>
    <t>MODIFY THE LAUNDRY ROOM TO IMPROVE ACCESSIBLITY</t>
  </si>
  <si>
    <t>REPAIR FAILING LOAD-BEARING WALLS/BEAMS</t>
  </si>
  <si>
    <t>REPLACE DETERIORATING EXTERIOR LIGHTING</t>
  </si>
  <si>
    <t>REROOF</t>
  </si>
  <si>
    <t>UPGRADE INTERIOR LIGHTING</t>
  </si>
  <si>
    <t>Cutler, Howard Apartments, Complex 2</t>
  </si>
  <si>
    <t>Cutler, Howard Apartments, Complex 3</t>
  </si>
  <si>
    <t>Cutler, Howard Apartments, Complex 4</t>
  </si>
  <si>
    <t>ADA NORTH SIDEWALK ACCESS IMPROVEMENTS</t>
  </si>
  <si>
    <t>REPLACE BLDG. DETERIORATING EXTERIOR LIGHTING</t>
  </si>
  <si>
    <t>UPGRADE EXTERIOR LIGHTING</t>
  </si>
  <si>
    <t>Cutler, Howard Apartments, Complex 5</t>
  </si>
  <si>
    <t>COMPLETE VINYL SIDING REPLACEMENT</t>
  </si>
  <si>
    <t>Cutler, Howard Apartments, Complex 6</t>
  </si>
  <si>
    <t>Data Lynx Building</t>
  </si>
  <si>
    <t>DOOR AND HARDWARE REPLACEMENT</t>
  </si>
  <si>
    <t>FIRE ALARM REPLACEMENT</t>
  </si>
  <si>
    <t>HVAC HYDRONICS UPGRADE</t>
  </si>
  <si>
    <t>LAB FIXTURES AND COUNTER REPLACEMENT</t>
  </si>
  <si>
    <t>LIGHTING PROTECTION SYSTEM INSTALLATION</t>
  </si>
  <si>
    <t>RENOVATE BUILDING RESTROOMS TO MODERNIZE AND IMPROVE ADA ACCESSIBLITY.</t>
  </si>
  <si>
    <t>RENOVATE RESTROOMS 1985 ADDITION 6@ 175K EACH</t>
  </si>
  <si>
    <t xml:space="preserve">REPLACE WATER FOUNTAINS. </t>
  </si>
  <si>
    <t>RE-SLOPE RAMPS WITH TOPPING MATERIAL AND INSTALL NEW FLOORING.</t>
  </si>
  <si>
    <t>VENTILATION UPGRADE</t>
  </si>
  <si>
    <t>WALL GLASS REPLACEMENT AND VAPOR RETARDER UPGRADE</t>
  </si>
  <si>
    <t>Eielson, Carl Ben Memorial Building</t>
  </si>
  <si>
    <t>ABATE ASBESTOS-FINISHES AND PIPE INSULATION</t>
  </si>
  <si>
    <t>CARPET REPLACEMENT</t>
  </si>
  <si>
    <t>EMERGENCY LIGHTING INSTALLATION</t>
  </si>
  <si>
    <t>EXTERIOR LIGHTS</t>
  </si>
  <si>
    <t xml:space="preserve">INSTALL HVAC SYSTEMS COMBINE WITH SIGNERS </t>
  </si>
  <si>
    <t>RENOVATE BUILDING ENVELOPE - INSULATION, VB</t>
  </si>
  <si>
    <t xml:space="preserve">REPAIR SPALLING CONCRETE AND DOOR CLEARANCE </t>
  </si>
  <si>
    <t>REPAIR THE STORMDRAIN ON THE NORTH ENTRY TO PREVENT PONDING AT DOOR</t>
  </si>
  <si>
    <t>REPLACE WOOD WINDOWS AND SASHES-MAINTAIN HISTORIC FEATURES</t>
  </si>
  <si>
    <t>REVITALIZE AND MODERNIZE LEVEL 1 AND 2 FOR FUNCTIONAL OBSOLESENCE</t>
  </si>
  <si>
    <t>Elvey, C. T. Building</t>
  </si>
  <si>
    <t>ASBESTOS ABATEMENT - FIRE PROOFING</t>
  </si>
  <si>
    <t xml:space="preserve">ASBESTOS ABATEMENT-TILE </t>
  </si>
  <si>
    <t>DOORS AND HARDWARE REPLACEMENT</t>
  </si>
  <si>
    <t>ELVEY COOLING-LONG TERM</t>
  </si>
  <si>
    <t>EXTERIOR BUILDING  WALKING DECK AND STAIR REPAIRS</t>
  </si>
  <si>
    <t>EXTERIOR BUILDING RENOVATIONS</t>
  </si>
  <si>
    <t>INSTALL EMERGENCY BACK-UP POWER</t>
  </si>
  <si>
    <t>INSTALL EMERGENCY EGRESS LIGHTING</t>
  </si>
  <si>
    <t>INSTALL HEARING LOOP.</t>
  </si>
  <si>
    <t>INSTALL HEAT RECOVERY SYSTEM</t>
  </si>
  <si>
    <t>INSTALL VIDEO SURVEILLANCE SYSTEM</t>
  </si>
  <si>
    <t>LAB CODE CORRECTIONS</t>
  </si>
  <si>
    <t>MECHANICAL CODE CORRECTIONS</t>
  </si>
  <si>
    <t>RENEW ALL FINISHES</t>
  </si>
  <si>
    <t>RENOVATE BUILDING PLUMBING ELVEY</t>
  </si>
  <si>
    <t>RENOVATE RESTEOMS FOR  MODERNIZATION AND ADA COMPLIANCE</t>
  </si>
  <si>
    <t>REPAIR SITE IMPROVEMENTS ELVEY</t>
  </si>
  <si>
    <t>REPLACE AIR HANDLING SYSTEM</t>
  </si>
  <si>
    <t>REPLACE DATA/TELECOM SYSTEM</t>
  </si>
  <si>
    <t>REPLACE DOMESTIC WATER PIPING</t>
  </si>
  <si>
    <t>REPLACE ELECTRICAL DISTRIBUTION SYSTEM</t>
  </si>
  <si>
    <t>REPLACE ELECTRICAL SWITCHES AND OUTLETS</t>
  </si>
  <si>
    <t>REPLACE ELEVATORS (2)</t>
  </si>
  <si>
    <t>REPLACE FURNISHINGS ELVEY</t>
  </si>
  <si>
    <t>REPLACE HYDRONIC HEATING SYSTEM</t>
  </si>
  <si>
    <t>REPLACE LAB CASEWORK</t>
  </si>
  <si>
    <t>REPLACE SPRINKLER SYSTEM</t>
  </si>
  <si>
    <t>REPLACE VENTILATION SYSTEM</t>
  </si>
  <si>
    <t>REPLACE WATER LINES &amp; EQUIPMENT</t>
  </si>
  <si>
    <t>REPLACE/REPAIR NORTH CONCRETE STAIR THAT IS CRUMBLING AND FALLING APART</t>
  </si>
  <si>
    <t>REVITALIZE OBSOLETE SPACES</t>
  </si>
  <si>
    <t>SEISMIC BRACE CEILINGS AND EQUIPMENT ELVEY</t>
  </si>
  <si>
    <t>STRUCTURAL IMPROVEMENTS FOR BUILDING SEISMIC/SATELLITE DISH SUPPORT</t>
  </si>
  <si>
    <t>Farm Manager's House</t>
  </si>
  <si>
    <t>BASEMENT WALL REPAIR</t>
  </si>
  <si>
    <t>ELECTRICAL SYSTEM UPGRADE</t>
  </si>
  <si>
    <t>HEATING SYSTEM UPGRADE</t>
  </si>
  <si>
    <t>PLUMBING SYSTEM UPGRADE</t>
  </si>
  <si>
    <t>Feed Mill</t>
  </si>
  <si>
    <t>ELECTRICAL CODE CORRECTIONS</t>
  </si>
  <si>
    <t>VENTILATION CODE CORRECTIONS</t>
  </si>
  <si>
    <t>Fine Arts Complex (Art Gallery &amp; Rooms)</t>
  </si>
  <si>
    <t>CONCRETE STEPS AND METAL NOISING REPLACEMENT</t>
  </si>
  <si>
    <t>MOVE ADA PARKING NEXT TO THE SIDEWALK AND MOVE METERED PARKING TO WHERE THE ADA PARKING IS CURRENTLY LOCATED.</t>
  </si>
  <si>
    <t>RENOVATE RESTROOM TO MODERNIZE AND  IMPROVE ADA ACCESSIBLITY</t>
  </si>
  <si>
    <t>REPLACE GRILLE WITH ONE THAT HAS LESS THAN 1/2" OPENINGS THAT LAY PERPENDICULAR TO DIRECTION OF TRAVEL.</t>
  </si>
  <si>
    <t>Fine Arts Complex (Concert Hall &amp; Music Rooms)</t>
  </si>
  <si>
    <t>ADD HUMIDIFICATION</t>
  </si>
  <si>
    <t>HANDRAIL EXTENSION</t>
  </si>
  <si>
    <t>REPLACE HANDRAILS BETWEEN FA/MUSIC AND SALISBURY</t>
  </si>
  <si>
    <t>SEAT COVER REFURBISHMENT</t>
  </si>
  <si>
    <t>Fine Arts Complex (Great Hall, Theatre, &amp; KUAC)</t>
  </si>
  <si>
    <t>BASEMENT, SHOP &amp; MEZZANINE ADA ACCESS IMPROVEMENT</t>
  </si>
  <si>
    <t>COMMUNICATIONS SYSTEMS UPGRADE</t>
  </si>
  <si>
    <t>CONTROL BOOTH ADA ACCESS IMPROVEMENT</t>
  </si>
  <si>
    <t>ELECTRICAL DISTRIBUTION,  THEATER LIGHTING CONTROLS, AND AUDIENCE LIGHTING UPGRADE</t>
  </si>
  <si>
    <t xml:space="preserve">EMERGENCY LIGHTING SYSTEM REPLACEMENT </t>
  </si>
  <si>
    <t>EMERGENCY LIGHTING UPGRADE</t>
  </si>
  <si>
    <t>FIRE ALARM SYSTEM REPLACEMENT</t>
  </si>
  <si>
    <t>GRID ACCESS IMPROVEMENT</t>
  </si>
  <si>
    <t>HVAC UPGRADE</t>
  </si>
  <si>
    <t>INTERIOR FINISHES REFURBISHMENT</t>
  </si>
  <si>
    <t>MECHANICAL SYSTEM REPLACEMENT AND UPGRADE</t>
  </si>
  <si>
    <t>ORCHESTRA PIT LIFT REPLACEMENT</t>
  </si>
  <si>
    <t>PROVIDE AN ACCESSIBLE PATH THAT MEETS THE BUILDING CODE. FURTHER INVESTIGATION IS REQUIRED.</t>
  </si>
  <si>
    <t>PROVIDE AN ELEVATOR (OR LIFT) AT STAIR 100S2.</t>
  </si>
  <si>
    <t>RENOVATE 100M1 &amp; 100W1 TO BE ACCESSIBLE.</t>
  </si>
  <si>
    <t>RIGGING REPLACEMENT</t>
  </si>
  <si>
    <t>SEATING REPLACEMENT</t>
  </si>
  <si>
    <t>SEISMIC BRACING</t>
  </si>
  <si>
    <t>SNOW MELT STUDY</t>
  </si>
  <si>
    <t>STAGE SMOKE VENTILATION INSTALLATION</t>
  </si>
  <si>
    <t>STORAGE INSTALLATION</t>
  </si>
  <si>
    <t>STOREFRONT REPLACEMENT</t>
  </si>
  <si>
    <t>THEATER FINISHES REFURBISHMENT</t>
  </si>
  <si>
    <t>THERMAL ENVELOPE UPGRADE</t>
  </si>
  <si>
    <t>Forage Dryer</t>
  </si>
  <si>
    <t>FORAGE DRYER SYSTEM UPGRADE</t>
  </si>
  <si>
    <t>LIGHTING INSTALLATION</t>
  </si>
  <si>
    <t>Forestry Research Building</t>
  </si>
  <si>
    <t>ADA ELEVATOR INSTALLATION</t>
  </si>
  <si>
    <t>EXTERIOR BUILDING FINISHES REPLACEMENT</t>
  </si>
  <si>
    <t>FRONT SIDEWALK BUILDING  UPGRADE</t>
  </si>
  <si>
    <t>HVAC SYSTEM REPLACEMENT</t>
  </si>
  <si>
    <t>INTERIOR BUILDING FINISHES REPLACEMENT</t>
  </si>
  <si>
    <t>KITCHEN REMODEL</t>
  </si>
  <si>
    <t>PIPE INSULATION  ACM ABATEMENT</t>
  </si>
  <si>
    <t xml:space="preserve">SWITCHGEAR REPLACEMENT AND ELECTRICAL DISTRIBUTION UPDATE </t>
  </si>
  <si>
    <t>WINDOW REPLACEMENT</t>
  </si>
  <si>
    <t>Four-Plex Apartment</t>
  </si>
  <si>
    <t>BOILER UPGRADES</t>
  </si>
  <si>
    <t>29-O</t>
  </si>
  <si>
    <t>REPLACE UNDERGROUND STORAGE TANKS</t>
  </si>
  <si>
    <t>UPGRADE 4 RESTROOMS AND KITCHEN @ $75K PER UNIT</t>
  </si>
  <si>
    <t>Garden Apartments I</t>
  </si>
  <si>
    <t>REPAIR SIDEWALKS</t>
  </si>
  <si>
    <t>REPLACE 3' X 6'-8" EXTERIOR DOOR</t>
  </si>
  <si>
    <t>REPLACE CERAMIC FLOOR TILE</t>
  </si>
  <si>
    <t>REPLACE FIXTURES, BATHROOMS</t>
  </si>
  <si>
    <t>REPLACE INTERIOR DOORS</t>
  </si>
  <si>
    <t>Garden Apartments II</t>
  </si>
  <si>
    <t>REPLACE ALL OTHER FLOORING</t>
  </si>
  <si>
    <t>REROOF 1,750SF @$60</t>
  </si>
  <si>
    <t>General Multipurpose</t>
  </si>
  <si>
    <t>ELECTRICAL UPGRADE</t>
  </si>
  <si>
    <t>Geophysical Institute Storage</t>
  </si>
  <si>
    <t>INSTALL BUILDING IDENTIFICATION AND NAME</t>
  </si>
  <si>
    <t>INSTALL EXIT SIGNS</t>
  </si>
  <si>
    <t>INSTALL HANDRAILS.</t>
  </si>
  <si>
    <t>UPGRADE LIGHTING SYSTEMS</t>
  </si>
  <si>
    <t>Grader Shed</t>
  </si>
  <si>
    <t>Gruening, Ernest Building</t>
  </si>
  <si>
    <t>1-HR FIRE WALL UPGRADE</t>
  </si>
  <si>
    <t>2-HR RATED SEAL RATED SHAFT WALL INSTALLATION</t>
  </si>
  <si>
    <t>ADA CODE CORRECTIONS</t>
  </si>
  <si>
    <t>ADD WATER FOUNTAIN SKIRTS TO WATER FOUNTAINS AND REPLACE NON-COMPLIANT WATER FOUNTAINS.</t>
  </si>
  <si>
    <t>BUILDING EGRESS SYSTEM CORRECTION</t>
  </si>
  <si>
    <t xml:space="preserve">DATA/COMM SYSTEM UPGRADE </t>
  </si>
  <si>
    <t>ELECTRIC ROOM RENOVATION</t>
  </si>
  <si>
    <t>ELECTRICAL SYSTEMS UPGRADES AND RECEPTACLE INSTALLATION</t>
  </si>
  <si>
    <t>EMERGENCY SYSTEM CABINET REMOVAL AND EPS INVERTER INSTALLMENT</t>
  </si>
  <si>
    <t>ENCLOSED DISPLAY BOARDS INSTALLATION</t>
  </si>
  <si>
    <t>FIRE SPRINKLER SYSTEM UPGRADE</t>
  </si>
  <si>
    <t>FLOOR/WALLS/CEILINGS FINISH RENEWAL  AND MODERNIZATION FOR FUNCTIONAL OBSOLESENCE</t>
  </si>
  <si>
    <t xml:space="preserve">GENERAL CLASSROOM CARPET REPLACEMENT </t>
  </si>
  <si>
    <t>HYDRONIC HEATING SYSTEM INSTALLATION</t>
  </si>
  <si>
    <t xml:space="preserve">INTRUSION DETECTION </t>
  </si>
  <si>
    <t>PANEL RELOCATION FOR WORKING CLEARANCE</t>
  </si>
  <si>
    <t>RELAY LIGHT CONTROL REPLACEMENT</t>
  </si>
  <si>
    <t>RENOVATE  THE  RESTROOMS TO MODERNIZE AND  IMPROVE ADA ACCESS</t>
  </si>
  <si>
    <t>RENOVATE STAIRWAYS- STAIR WIDTH, HANDRAILS, AND GUARDRAILS ARE NOT CODE COMPLIANT.</t>
  </si>
  <si>
    <t>RESTROOM UPGRADE</t>
  </si>
  <si>
    <t>STAIR TOWER ADDITION</t>
  </si>
  <si>
    <t xml:space="preserve">VAPOR BARRIER CORRECTION </t>
  </si>
  <si>
    <t>VENDING MACHINE ALCOVE MODIFICATION</t>
  </si>
  <si>
    <t>VENTILATION SYSTEM UPGRADE</t>
  </si>
  <si>
    <t>WALL SYSTEM RENOVATIONS</t>
  </si>
  <si>
    <t>WATER COOLERS REPLACMENT</t>
  </si>
  <si>
    <t>WEST EXTERIOR STAIR UPGRADE</t>
  </si>
  <si>
    <t>Halibut Cove Cabin</t>
  </si>
  <si>
    <t>MISC.</t>
  </si>
  <si>
    <t>Harwood Hall</t>
  </si>
  <si>
    <t>INSTALL CODE COMPLIANT HANDRAIL IN THE STAIRWAYS</t>
  </si>
  <si>
    <t>PROVIDE ADA RAMP ON THE EAST AND  ENTRANCE</t>
  </si>
  <si>
    <t>PROVIDE AN ELEVATOR OR CHAIR LIFT</t>
  </si>
  <si>
    <t>RENOVATE ELECTRICAL SYSTEM</t>
  </si>
  <si>
    <t>REPLACE VINYL FLOOR COVERING/UNIT</t>
  </si>
  <si>
    <t>SITE DRAINAGE REPAIRS</t>
  </si>
  <si>
    <t>UPGRADE BASEBOARD HEATER SYSTEM</t>
  </si>
  <si>
    <t>UPGRADE THE BUILDING PLUMBING SYSTEM AND  BATHROOMS</t>
  </si>
  <si>
    <t>Health Building</t>
  </si>
  <si>
    <t>Health, Safety &amp; Security</t>
  </si>
  <si>
    <t>ELECTRICAL SYSTEM CODE CORRECTIONS HSS</t>
  </si>
  <si>
    <t>INSTALL GARAGE OIL WATER SEPARATER HSS</t>
  </si>
  <si>
    <t>INSTALL VEHICLE GARAGE VENTILATION HSS</t>
  </si>
  <si>
    <t>REPAIR HVAC &amp; HEATING SYSTEMS HSS</t>
  </si>
  <si>
    <t>REPLACE ACM COUNTER TOP HSS</t>
  </si>
  <si>
    <t>RESTROOM UPDGRADE</t>
  </si>
  <si>
    <t>REVITALIZE  AND SOUND PROOF PATIENT AND COUNSELING ROOMS FOR PRIVAVY - HSS</t>
  </si>
  <si>
    <t>SOUND PROOFING INTERIROR WALLS FOR PRIVACY - POLICE</t>
  </si>
  <si>
    <t>UPGRADE BUIDLING ENVELOPE</t>
  </si>
  <si>
    <t>UPGRADE FA SYSTEM HSS</t>
  </si>
  <si>
    <t>UPGRADE THE MECHANICAL ROOM</t>
  </si>
  <si>
    <t>Hess Village 751</t>
  </si>
  <si>
    <t>ACM ABATEMENT IN DRYWALL</t>
  </si>
  <si>
    <t>REPLACE HIGH PRESSURE SODIUM LIGHTS WITH LED'S</t>
  </si>
  <si>
    <t>Hess Village 752</t>
  </si>
  <si>
    <t>Hess Village 753</t>
  </si>
  <si>
    <t>Hess Village 754</t>
  </si>
  <si>
    <t>Hess Village 755</t>
  </si>
  <si>
    <t>Hess Village 756</t>
  </si>
  <si>
    <t>Hess Village 757</t>
  </si>
  <si>
    <t>Hess Village 758</t>
  </si>
  <si>
    <t>Hess Village 759</t>
  </si>
  <si>
    <t>Hess Village 760</t>
  </si>
  <si>
    <t>Hess Village 761</t>
  </si>
  <si>
    <t>Hess Village 762</t>
  </si>
  <si>
    <t>Hess Village Community Center</t>
  </si>
  <si>
    <t>Hess, Harriet &amp; Luther Commons</t>
  </si>
  <si>
    <t xml:space="preserve">ABATE ACM CEILING ABOVE THE CEILING AND REPLACE THE CEILING.  </t>
  </si>
  <si>
    <t>ACM ABATEMENT IN FLOOR</t>
  </si>
  <si>
    <t>HVAC REPAIRS</t>
  </si>
  <si>
    <t>INSTALL A/C SYSTEM</t>
  </si>
  <si>
    <t>MOLD ABATEMENT IN BASEMENT MECHANICAL ROOM</t>
  </si>
  <si>
    <t>RECAULK EXTERIOR</t>
  </si>
  <si>
    <t>REFINISH INTERIOR WALLS, FLOORS</t>
  </si>
  <si>
    <t>REPAIR ENTRY ROOF OVERHANG</t>
  </si>
  <si>
    <t>REPAIR ROCK FACADE</t>
  </si>
  <si>
    <t>REPAIR ROOF DRAINAGE</t>
  </si>
  <si>
    <t>REPAIR WATER DISTRIBUTION SYSTEM</t>
  </si>
  <si>
    <t>REPLACE ANTIQUE ELECTRICAL PANELS, SERVICE, DISTRIBUTION (ALL MBS)</t>
  </si>
  <si>
    <t>REPLACE EMERGENCY LIGHTING</t>
  </si>
  <si>
    <t>REPLACE LIGHTING FIXTURES</t>
  </si>
  <si>
    <t>REPLACE PUMP DISCONNECT/STARTERS</t>
  </si>
  <si>
    <t>REPLACE REFRIGERATION UNIT</t>
  </si>
  <si>
    <t>REPLACE RESTROOM FIXTURES</t>
  </si>
  <si>
    <t>CEILING AND LIGHTING UPGRADES</t>
  </si>
  <si>
    <t>HVAC REPAIRS/ADD DDC SYSTEM</t>
  </si>
  <si>
    <t>LABORATORY FURNISHINGS REPLACEMENT</t>
  </si>
  <si>
    <t>RE-CARPET HOOD LAB OFFICES</t>
  </si>
  <si>
    <t>RENOVATE FIRE ALARM SYSTEM</t>
  </si>
  <si>
    <t>RENOVATE MECHANICAL SYSTEM</t>
  </si>
  <si>
    <t>RENOVATE RESTROOMS</t>
  </si>
  <si>
    <t>REPLACE HOOD WET LAB CABINETS</t>
  </si>
  <si>
    <t>REPLACE WET LABS DRAIN</t>
  </si>
  <si>
    <t>REVITALIZE BUILDING ENVELOPE</t>
  </si>
  <si>
    <t>SITE REPAIRS</t>
  </si>
  <si>
    <t>STRUCTURAL REPAIRS</t>
  </si>
  <si>
    <t>Horticulture/Agronomy</t>
  </si>
  <si>
    <t>ACM LAB FINISHES REPLACEMENT</t>
  </si>
  <si>
    <t>ADA AND EGRESS VERTICAL ACCESS</t>
  </si>
  <si>
    <t>ADA TOILET/RESTROOM FACILITIES COMPLIANCE</t>
  </si>
  <si>
    <t xml:space="preserve">CODE COMPLIANCE LIGHTING UPGRADE </t>
  </si>
  <si>
    <t>ELECTRICAL SYSTEMS CODE COMPLIANCE UPGRADE</t>
  </si>
  <si>
    <t>GREENHOUSE FLOOR SLAB REFINISH</t>
  </si>
  <si>
    <t>PLUMBING CODE CORRECTIONS</t>
  </si>
  <si>
    <t>PLUMBING SYSTEMS UPGRADE</t>
  </si>
  <si>
    <t>SHOP AND GREENHOUSE REROOFING</t>
  </si>
  <si>
    <t>SITE IMPROVEMENT UPGRADE</t>
  </si>
  <si>
    <t>STRUCTURE UPDATE</t>
  </si>
  <si>
    <t>WELL CLOSURE</t>
  </si>
  <si>
    <t>ACM ABATEMENT</t>
  </si>
  <si>
    <t>ANNUAL PIPE FREEZING CORRECTION</t>
  </si>
  <si>
    <t>ASPHALT/RESURFACE REPLACEMENT</t>
  </si>
  <si>
    <t>BULLET BARRICADES REPLACEMENT</t>
  </si>
  <si>
    <t>CONNECTION REPLACEMENT</t>
  </si>
  <si>
    <t>CONVERT FEEDERS FROM 4KV TO 12KV</t>
  </si>
  <si>
    <t>CURB UPGRADE CAMPUSWIDE TO MITIGATE TRIPPING HAZARDS</t>
  </si>
  <si>
    <t>DRAINAGE REPAIRS</t>
  </si>
  <si>
    <t>DRAINAGE UPGRADES</t>
  </si>
  <si>
    <t>ELECTRICAL DISTRIBUTION REPAIRS</t>
  </si>
  <si>
    <t>EXTERIOR LIGHTING REPLACEMENT</t>
  </si>
  <si>
    <t>EXTERIOR LIGHTING UPGRADE</t>
  </si>
  <si>
    <t>FENCING AND ENTRY GATE REPLACEMENT</t>
  </si>
  <si>
    <t>FIRE AND DOMESTIC WATER LINE STABILIZATION</t>
  </si>
  <si>
    <t>HEADBOLT REPAIR</t>
  </si>
  <si>
    <t>IN-FILL REPLACEMENT</t>
  </si>
  <si>
    <t>KOBUK AVE. WALKWAY CORRECT DEFICIENCIES/CONDITION/SUB GRADE/DRAINAGE</t>
  </si>
  <si>
    <t>KOBUK AVE. WALKWAY REPAIR SIDEWALK</t>
  </si>
  <si>
    <t>LIFT STATION REHABILITATE</t>
  </si>
  <si>
    <t>LIGHTING AND ELECTRICAL REPLACEMENT</t>
  </si>
  <si>
    <t>LIGHTING REPLACEMENT</t>
  </si>
  <si>
    <t>LOLA TRUNK LINE REPAIRS</t>
  </si>
  <si>
    <t>LOWER DORMS WALKWAY CORRECT DEFICIENCIES/CONDITION/ SUB GRADE/DRAINAGE</t>
  </si>
  <si>
    <t>PERMANENT HEADBOLTS INSTALLATION</t>
  </si>
  <si>
    <t>PERMIT</t>
  </si>
  <si>
    <t>REBUILD SIDEWALKS IN CORNERSTONE PLAZA</t>
  </si>
  <si>
    <t>REFRESH PARKING LOT, DM&amp;R LIGHTS AND CODE DEFICIENCES</t>
  </si>
  <si>
    <t>REHAB LIFT STATION AT PHYSICAL PLANT</t>
  </si>
  <si>
    <t>RESTORATION/DRAINAGE AND SURFACING/PARKING LOT REPLACEMENT</t>
  </si>
  <si>
    <t>RESURFACE/ASPHALT REPLACEMENT</t>
  </si>
  <si>
    <t>ROADWAY DRAINAGE/SUB GRADE REPAIR</t>
  </si>
  <si>
    <t>ROADWAY RESURFACE</t>
  </si>
  <si>
    <t>SEWER SYSTEM REPLACEMENT</t>
  </si>
  <si>
    <t>SHOULDER IMPROVEMENT</t>
  </si>
  <si>
    <t>SIDEWALK IMPROVEMENT</t>
  </si>
  <si>
    <t>SIDEWALK INSTALLMENT</t>
  </si>
  <si>
    <t>STORAGE STRUCTURES REPLACEMENT</t>
  </si>
  <si>
    <t>SURFACE REPLACEMENT</t>
  </si>
  <si>
    <t>SURFACING REPAIR</t>
  </si>
  <si>
    <t>SWITCH INSTALLMENT</t>
  </si>
  <si>
    <t>TAKU STORM DRAIN REPAIRS</t>
  </si>
  <si>
    <t>UPGRADE UTILITES SEWER YUKON TO PATTY CENTER</t>
  </si>
  <si>
    <t>UTILIDOR FIRE SEALS/BUILDING FIRE DOORS REPAIR</t>
  </si>
  <si>
    <t>UTILIDOR REFURBISHMENT</t>
  </si>
  <si>
    <t>UTILIDOR/SURFACE/GROUNDWATER LEAK WATERPROOFING</t>
  </si>
  <si>
    <t>UTILIDOR/SURFACE/GROUNDWATER LEAKS WATERPROOFING</t>
  </si>
  <si>
    <t>UTILITY EXTENSION INSTALLMENT</t>
  </si>
  <si>
    <t>VENTILATION INSTALLMENT</t>
  </si>
  <si>
    <t>WATER RESERVOIR REHAB</t>
  </si>
  <si>
    <t>WEST RIDGE DISTRICT CHILLED WATER</t>
  </si>
  <si>
    <t>YUKON RELINING: REICHARDT TO MBS</t>
  </si>
  <si>
    <t>Irving, Laurence Building for Bioscience I</t>
  </si>
  <si>
    <t>DATA/COMMUNICATIONS UPGRADES--HUB ROOMS AND DISTRIBUTION</t>
  </si>
  <si>
    <t>ELEVATOR MODERNIZATION (#40)</t>
  </si>
  <si>
    <t>EQUIPMENT AND STORAGE FACILITIES REVITALIZATION</t>
  </si>
  <si>
    <t xml:space="preserve">EXTERIOR BUILDING RENOVATIONS </t>
  </si>
  <si>
    <t>ISOLATE ELEVATOR E1 FROM CORRIDORS</t>
  </si>
  <si>
    <t>ISOLATE/ ENCLOSE COOLERS AND FREEZERS FROM CORRIDORS</t>
  </si>
  <si>
    <t>REFURBISH LAB PLUMBING AND WASTE SYSTEM</t>
  </si>
  <si>
    <t>REFURBISH LABS TO CURRENT STANDARDS</t>
  </si>
  <si>
    <t>RENOVATE ELECTRICAL DISTRIBUTION SYSTEM</t>
  </si>
  <si>
    <t>RENOVATE THE EXISTING RESTROOMS TO CREATE AN ACCESSIBLE GENDER INCLUSIVE RESTROOM ON EACH FLOOR.</t>
  </si>
  <si>
    <t>REPAIR / REPLACE EXTERIOR CURBS, WALKS, WALLS</t>
  </si>
  <si>
    <t>REPAIR MODIFIED ROOF TRUSSES</t>
  </si>
  <si>
    <t>REPLACE AND  RELOCATE WATER FOUNTAINS.</t>
  </si>
  <si>
    <t>REPLACE INTERIOR AND EXTERIOR DOORS</t>
  </si>
  <si>
    <t>REPLACE OLD TOILET AND SHOWER ROOMS</t>
  </si>
  <si>
    <t>REPLACE WATER LINES AND EQUIPMENT</t>
  </si>
  <si>
    <t>REVITALIZE FINISHES BUILDING WIDE</t>
  </si>
  <si>
    <t>SEISMIC RESTRAIN EQUIPMENT AND SEISMIC REPAIRS</t>
  </si>
  <si>
    <t>STAIRWELL AND BUILDING EXIT RENOVATION</t>
  </si>
  <si>
    <t>Irving, Laurence Building for Bioscience II</t>
  </si>
  <si>
    <t>ABATE ACM TILE</t>
  </si>
  <si>
    <t>ADD ROOM LIGHTING CONTROLS IRVING II</t>
  </si>
  <si>
    <t>BUILDING CHILLED WATER FOR COOLING</t>
  </si>
  <si>
    <t>CHEMICAL STORAGE ROOM IRVING II</t>
  </si>
  <si>
    <t>EGRESS LIGHTING - IRVING II</t>
  </si>
  <si>
    <t>INSTALL 1ST FLOOR LAB FLOOR DRAINS</t>
  </si>
  <si>
    <t>INSTALL A RAMP.</t>
  </si>
  <si>
    <t>MODIFY THE EXISTING STAIR RAILING SYSTEM FOR DSAFETY AND ADA</t>
  </si>
  <si>
    <t>RELOCATE ROOF DRAIN OUTFALLS - IRVING I</t>
  </si>
  <si>
    <t>RENOVATE BUILDING REST ROOMS ON  THE THREE FLOORS TO MODERNIZE AND  IMPROVE ADA ACCESSIBLITY</t>
  </si>
  <si>
    <t>REPAIR STRUCTURAL TRUSS/CORRECT DEFLECTION PROBLEM/BRACE TRUSSES</t>
  </si>
  <si>
    <t>REPLACE AC UNITS</t>
  </si>
  <si>
    <t>REPLACE ACM COUNTER TOPS AND SINKS</t>
  </si>
  <si>
    <t>REPLACE DATA &amp; TELECOM SYSTEM</t>
  </si>
  <si>
    <t>REPLACE DOOR WITH AN ACCESSIBLE ONE.</t>
  </si>
  <si>
    <t>REPLACE DOORKNOBS WITH ACCESSIBLE DOOR HANDLES.</t>
  </si>
  <si>
    <t>REPLACE EMERGENCY EYEWASH</t>
  </si>
  <si>
    <t>REPLACE FLOORING IN RM 130 (POSSIBLE ABATEMENT)</t>
  </si>
  <si>
    <t>REPLACE HVAC SYSTEM</t>
  </si>
  <si>
    <t>REPLACE HYDRONIC HEAT SYSTEM</t>
  </si>
  <si>
    <t>REPLACE INTERIOR &amp; EXTERIOR DOORS</t>
  </si>
  <si>
    <t xml:space="preserve">REPLACE OUTDATED AND ADA NO WATER FOUNTAINS. </t>
  </si>
  <si>
    <t>REPLACE STAIR EGRESS LIGHTS</t>
  </si>
  <si>
    <t>REPLACE SWITCHES, GFCI RECEPTACLES, AND WIRING</t>
  </si>
  <si>
    <t>REPLACE WATER DISTRIBUTION SYSTEM</t>
  </si>
  <si>
    <t>REVITALIZE FINISHES--BUILDING WIDE</t>
  </si>
  <si>
    <t>REVITALIZE MAIN ENTRANCE-CANOPY REPLACEMENT</t>
  </si>
  <si>
    <t>SEISMIC BRACE CEILING AND EQUIP - IRVING II</t>
  </si>
  <si>
    <t>SITE RENOVATIONS AND REPAIRS</t>
  </si>
  <si>
    <t>UPGRADE LAB HOODS IRVING II</t>
  </si>
  <si>
    <t>Klein House</t>
  </si>
  <si>
    <t>PROVIDE STAIR RAILING TO SECOND FLOOR</t>
  </si>
  <si>
    <t>KUAC-TV Transmitter</t>
  </si>
  <si>
    <t>BUILDING  VENTILATION AND COOLING UPGRADE</t>
  </si>
  <si>
    <t>EXTERIOR LIGHTING INSTALLMENT</t>
  </si>
  <si>
    <t>EXTERIOR SIDING REPAINTING</t>
  </si>
  <si>
    <t>FENCING AND SWITCHGEAR INSTALLMENT</t>
  </si>
  <si>
    <t>GENERATOR, UPS &amp; SWITCHGEAR UPGRADE</t>
  </si>
  <si>
    <t>Lathrop, Austin E. Hall</t>
  </si>
  <si>
    <t>PROVIDE A GENDER INCLUSIVE RESTROOM.</t>
  </si>
  <si>
    <t>PROVIDE FRONT LOAD WASHING MACHINE.</t>
  </si>
  <si>
    <t>REPLACE EXTERIOR STOREFRONT</t>
  </si>
  <si>
    <t>Lidar Annex</t>
  </si>
  <si>
    <t>Lidar Observatory</t>
  </si>
  <si>
    <t>Machine Shop</t>
  </si>
  <si>
    <t>INSTALL HEATING SYSTEM</t>
  </si>
  <si>
    <t>LIGHTING / CEILING UPGRADE</t>
  </si>
  <si>
    <t>RENOVATE BATHROOMS</t>
  </si>
  <si>
    <t>REPLACE WINDOWS AND DOORS</t>
  </si>
  <si>
    <t>REVITALIZE EXTERIOR AND BUILDING ENVELOPE</t>
  </si>
  <si>
    <t>STRUCTURAL ANALYSIS OF MEZZANINE</t>
  </si>
  <si>
    <t>REPAIR RAMP AND HANDRAILS</t>
  </si>
  <si>
    <t>Marine Sciences Building</t>
  </si>
  <si>
    <t>MECHANICAL RENOVATION</t>
  </si>
  <si>
    <t>REMODEL OFFICES/CODE UPGRADE</t>
  </si>
  <si>
    <t>RE-SPRINKLER BUILDING</t>
  </si>
  <si>
    <t>RESTROOM REHABILITATION</t>
  </si>
  <si>
    <t>REVITALIZE EXTERIOR BUILDING AND BUILDING ENVELOPE</t>
  </si>
  <si>
    <t>McIntosh, John A. Hall</t>
  </si>
  <si>
    <t>EXTEND PORCH, ADD 22' SLOPED WALK TO RIGHT &amp; NEW STAIR ON LEFT HALF OF PORCH.</t>
  </si>
  <si>
    <t>PROVIDE A WHEELCHAIR LIFT.</t>
  </si>
  <si>
    <t>REMODEL GENDER INCLUSIVE LOUNGE RESTROOM TO BE ACCESSIBLE.</t>
  </si>
  <si>
    <t>REPLACE EXISTING PAIR OF 30" DOORS WITH ONE 42" WIDE DOOR.</t>
  </si>
  <si>
    <t>REPLACE EXTERIOR STOREFRONT INCLUDING CARD SWIPE</t>
  </si>
  <si>
    <t>REPLACE INTERIOR DOOR LOCKING SYSTEM WITH FULL CARD SWIPE SYSTEM</t>
  </si>
  <si>
    <t>RESTROOMS UPGRADE 4 @ $300K EA.</t>
  </si>
  <si>
    <t>Miller House</t>
  </si>
  <si>
    <t>ACM ABATEMENT AND DEMOLITION OF BUILING ESTIMATED AT 2, 043 SF @$30 PSF</t>
  </si>
  <si>
    <t>Moore, Terris Hall</t>
  </si>
  <si>
    <t>CONVERT PNEUMATIC CONTROLS TO DIRECT DIGITAL CONTROLS</t>
  </si>
  <si>
    <t>PROVIDE FRONT LOAD WASHING MACHINE AT THIRD FLOOR LAUNDRY.</t>
  </si>
  <si>
    <t>REPLACE THE JANITOR'S SINK DRAINS</t>
  </si>
  <si>
    <t>SHOWER BASINS REPLACEMENT</t>
  </si>
  <si>
    <t>UPPER DORMITORY EMERGENCY EGRESS CODE CORRECTIONS</t>
  </si>
  <si>
    <t>MST Site Building</t>
  </si>
  <si>
    <t>MUS Demarcation</t>
  </si>
  <si>
    <t>Nerland, Andrew Hall</t>
  </si>
  <si>
    <t>CARPET, PAINT, WINDOWS, BATHROOM , MECH UPGRADE</t>
  </si>
  <si>
    <t>EXTEND PORCH, ADD NEW 22' RAMP TO RIGHT &amp; NEW STAIR ON LEFT HALF OF PORCH.</t>
  </si>
  <si>
    <t>STOREFRONT REPLACEMENT WITH FULL CARD SWIPE SYSTEM</t>
  </si>
  <si>
    <t>UPGRADE RESTROOMS AND SHOWERS INCLUDING VENTILATION</t>
  </si>
  <si>
    <t>CORRECT SUB GRADE/DRAINAGE/ CONCRETE GUTTERS/SITE DRAINS</t>
  </si>
  <si>
    <t>GARBAGE  PAD AND FENCING</t>
  </si>
  <si>
    <t>INSTALL HRV'S  3 @$20K PER UNIT</t>
  </si>
  <si>
    <t>KITCHEN CABINET/APPLIANCES 3 KITCHEN @ $17K</t>
  </si>
  <si>
    <t>RENEW FIXTURES AND FINISHES IN BATHROOM 3@ $5K</t>
  </si>
  <si>
    <t>REPAIR, LEVEL TRANSITION TO GARAGE AND PAVE DRIVES  3 @ $8K PER DRIVEWAY</t>
  </si>
  <si>
    <t>REPLACE ENTRY STAIRS AND SIDEWALK</t>
  </si>
  <si>
    <t>REPLACE EXTERIOR DOOR</t>
  </si>
  <si>
    <t>REPLACE INTERIOR DOOR HARDWARE</t>
  </si>
  <si>
    <t>REPLACE RESIDENTIAL FIRE ALARM</t>
  </si>
  <si>
    <t xml:space="preserve">REPLACE ROOF FLASHING </t>
  </si>
  <si>
    <t>REPLACE WINDOWS 20 WINDOWS @ $7,000 EACH</t>
  </si>
  <si>
    <t>WATERPROOF FOUNDATIONS AND SITE DRAINS AT WINDOWS FOR EGRESS</t>
  </si>
  <si>
    <t>INSTALL HRV'S  2 @$20K PER UNIT</t>
  </si>
  <si>
    <t>KITCHEN CABINET/APPLIANCES 2 KITCHEN @ $17K</t>
  </si>
  <si>
    <t>RENEW FIXTURES AND FINISHES IN BATHROOM 4@ $5K</t>
  </si>
  <si>
    <t>REPAIR, LEVEL TRANSITION TO GARAGE AND PAVE DRIVES @ $8K PER DRIVEWAY</t>
  </si>
  <si>
    <t>GARBAGE PAD AND FENCING</t>
  </si>
  <si>
    <t>CONCRETE VALLEY GUTTERS</t>
  </si>
  <si>
    <t>CORRECT DEFICIENCIES/ CONDITION/SUB GRADE/DRAINAGE</t>
  </si>
  <si>
    <t>GARBAGE FENCING</t>
  </si>
  <si>
    <t>INSTALL AIR-TO -AIR HEAT EXCHANGER</t>
  </si>
  <si>
    <t>PAVE DRIVES</t>
  </si>
  <si>
    <t>REPAIR HEAT EXCHANGER</t>
  </si>
  <si>
    <t>REPLACE CERAMIC/QUARTER. TILE</t>
  </si>
  <si>
    <t>REPLACE DOOR HARDWARE</t>
  </si>
  <si>
    <t>REPLACE ENTRY STAIRS</t>
  </si>
  <si>
    <t>WATERPROOF FOUNDATIONS AND SITE DRAINS</t>
  </si>
  <si>
    <t>Octagon-Koyukuk (Ski Hut)</t>
  </si>
  <si>
    <t>REFINISH INTERIOR WALLS, FLOORS AND CEILINGS</t>
  </si>
  <si>
    <t>O'Neill Hazmat Building</t>
  </si>
  <si>
    <t>REPLACE HAZMAT UNIT</t>
  </si>
  <si>
    <t>O'Neill, William A. Resources Building</t>
  </si>
  <si>
    <t>ABATE ACM ACOUSTIC SPRAYED CLASSROOM CEILINGS</t>
  </si>
  <si>
    <t>ABATE BURIED FUEL TANK-O'NEILL</t>
  </si>
  <si>
    <t>CHEMICAL STORAGE ROOM</t>
  </si>
  <si>
    <t>CONSTRUCT FIRE WALLS AND SEPARATE RETURN AIR PATHS</t>
  </si>
  <si>
    <t>DOORS AND HARDWARE</t>
  </si>
  <si>
    <t>ENCLOSE/ADD AIR SHAFT PERMANENT FALL PROTECTION</t>
  </si>
  <si>
    <t>ENERGY CONSERVATION LIGHTING UPGRADES</t>
  </si>
  <si>
    <t>FLOOR TRUSS TO COLUMN SEISMIC CORRECTIONS</t>
  </si>
  <si>
    <t>INFILL OFFICE AND SUPPORT SPACE</t>
  </si>
  <si>
    <t>INSTALL A HEARING LOOP.</t>
  </si>
  <si>
    <t>INSTALL CONDENSATE VENT</t>
  </si>
  <si>
    <t>INSULATE / FINISH SERVICE TOWERS</t>
  </si>
  <si>
    <t>ISOLATE LABS FROM COMMON INTERSTITIAL SPACE AND ADJACENT OFFICES AND CORRIDORS FOR CODE AND AIR QUALITY COMPLIANCE.</t>
  </si>
  <si>
    <t>LAB ELECTRICAL CODE CORRECTIONS</t>
  </si>
  <si>
    <t>LAB PLUMBING UPGRADE</t>
  </si>
  <si>
    <t>O'NEILL ELEVATOR MODERNIZATION (#44)</t>
  </si>
  <si>
    <t>RENOVATE ELECTRICAL SERVICE</t>
  </si>
  <si>
    <t>RENOVATE LAB CASEWORK AND FINISHES</t>
  </si>
  <si>
    <t>RENOVATE ROOM FINISHES</t>
  </si>
  <si>
    <t>RENOVATE THE EXISING RESTOOM  TO MODERNIZE,  IMPROVE ADA  AND THE AVIAILBITY OF GENDER -INCLUSIVE RESTROOMS</t>
  </si>
  <si>
    <t>REPLACE ELECTRICAL SWITCHES AND OUTLETS; ADD GFCA</t>
  </si>
  <si>
    <t>REPLACE EXTERIOR EGRESS DOORS, INSULATED</t>
  </si>
  <si>
    <t>REPLACE HVAC SYSTEM-FANS, DUCTS, VAV'S</t>
  </si>
  <si>
    <t>REPLACE HYDRONIC HEATING SYSTEM AND ADD PERIMETER HEATING</t>
  </si>
  <si>
    <t>REPLACE UNBRACED OLD CEILING SYSTEM</t>
  </si>
  <si>
    <t>RETROFIT HVAC CONTROLS WITH DDC CONTROLS</t>
  </si>
  <si>
    <t>REVITALIZATION DESIGN</t>
  </si>
  <si>
    <t>SEISMIC UPGRADES AND BRACING</t>
  </si>
  <si>
    <t>SITE REMEDIATION</t>
  </si>
  <si>
    <t>STAIR REPLACMENT</t>
  </si>
  <si>
    <t>STAIRWELL AND BUILDING ENTRANCE RENOVATIONS</t>
  </si>
  <si>
    <t>SWITCHGEAR REPLACEMENT</t>
  </si>
  <si>
    <t>UPGRADE BUILDING COOLING SYSTEM</t>
  </si>
  <si>
    <t>UPGRADE DATA AND ELECTRICAL UTILITY ACCESS</t>
  </si>
  <si>
    <t>Orca Building</t>
  </si>
  <si>
    <t>DOWNSIZE THE EXHAUST FANS TO FIT THE PROGRAM</t>
  </si>
  <si>
    <t>PROVIDE VENTILATION MAKEUP AIR</t>
  </si>
  <si>
    <t>RE-COAT ABOVE GROUND FUEL TANKS</t>
  </si>
  <si>
    <t>Owen, Alfred A. Building</t>
  </si>
  <si>
    <t>ADD ADA VAN PARKING AT THE REAR OF THE BUILDING</t>
  </si>
  <si>
    <t>BUILDING MAIN ELECTRICAL SERVICE</t>
  </si>
  <si>
    <t>CONDITIONED POWER SUPPLY</t>
  </si>
  <si>
    <t>CONVERT LAB VENTILATION TO VAV</t>
  </si>
  <si>
    <t>CONVERT PNEUMATIC CONTROLS/UPGRADE DDC</t>
  </si>
  <si>
    <t>EMERGENCY GENERATOR UPGRADE</t>
  </si>
  <si>
    <t>KITCHEN RANGE UPGRADE</t>
  </si>
  <si>
    <t>MODIFY EMERGENCY EXIT DOOR LANDINGS &amp; PROVIDE PATH FROM BUILDING</t>
  </si>
  <si>
    <t>R&amp;R ROOF AND FASCIA</t>
  </si>
  <si>
    <t>REPAIR AND REPLACE INTERIOR CARPET/PAINT</t>
  </si>
  <si>
    <t>REPAIR AND REPLACE MECHANICAL EQUIPMENT AND BOILER</t>
  </si>
  <si>
    <t>REPAIR AND REPLACE SIDING / VERTICAL SURFACES</t>
  </si>
  <si>
    <t>REPAIR COOLING FOR HUB ROOM</t>
  </si>
  <si>
    <t>REPAIR CORRODED STRUCTURAL ELEMENTS</t>
  </si>
  <si>
    <t>REPAIR MAIN SIDEWALK IN FRONT OF BUILDING TO BE ADA COMPLIANT</t>
  </si>
  <si>
    <t>REPLACE BUILDING ROOM &amp; WAYFINDING SIGNAGE TO BE ADA COMPLIANT</t>
  </si>
  <si>
    <t>REPLACE CHAMBER REFRIGERATION PLANT</t>
  </si>
  <si>
    <t>REPLACE FLUID COOLER</t>
  </si>
  <si>
    <t>UPGRADE BUILDING ELECTRICAL DISTRIBUTION</t>
  </si>
  <si>
    <t>UPGRADE BUILDING INTERIOR LIGHTING</t>
  </si>
  <si>
    <t>UPGRADE EXTERIOR LIGHTING INCLUDING PARKING LOT</t>
  </si>
  <si>
    <t>Pad Five</t>
  </si>
  <si>
    <t>Patty Ice Arena</t>
  </si>
  <si>
    <t>ADD AN ADA RESTROOM ON THE FIRST FLOOR</t>
  </si>
  <si>
    <t>INSTALL ALTHETIC FLOORING IN THE SECOND FLOOR SPIN ROOM, ROOM 203</t>
  </si>
  <si>
    <t xml:space="preserve">REPAIR SITE DRAINAGE ON THE NORTH EAST </t>
  </si>
  <si>
    <t>REPLACE ICE EQUIPMENT -COMPRESSORS, PIPING, CONTROLS</t>
  </si>
  <si>
    <t>REPLACE LOWER LEVEL DOOR AND ADD RELITES</t>
  </si>
  <si>
    <t>REVITALIZE INTERIOR FINISHES: PAINT AND FLOORING</t>
  </si>
  <si>
    <t>SPINKELER HEADS REPLACEMENT IN THE ICE ARENA</t>
  </si>
  <si>
    <t>TEAM ROOM REMODELING</t>
  </si>
  <si>
    <t>UPGRADE HVAC SYSTEMS  (EXPAND PENTHOUSE)</t>
  </si>
  <si>
    <t>Patty, Ernest N. Center</t>
  </si>
  <si>
    <t>ADD AN ELEVATOR OR WHEELCHAIR LIFT.</t>
  </si>
  <si>
    <t>BUILDING ENVELOPE IMPROVEMENT</t>
  </si>
  <si>
    <t>IMPROVE FIRE EGRESS FROM PATTY CENTER</t>
  </si>
  <si>
    <t>IMPROVE THE NORTH PARKING LOT FOR ADA</t>
  </si>
  <si>
    <t>INSTALL EXTERIOR LIGHTING</t>
  </si>
  <si>
    <t xml:space="preserve">MODIFY RAMP TO VESTIBULE 100V1 </t>
  </si>
  <si>
    <t>POOL REFURSHIMENT</t>
  </si>
  <si>
    <t>PROVIDE A CURB RAMP AND ACCESSIBLE PARKING WITH PLUG-IN.</t>
  </si>
  <si>
    <t>RENEW BUILDING HVAC AND HYDRONIC SYSTEM. SEPARATE THE BUILDING AND POOL MECHANICAL SYSTEM.</t>
  </si>
  <si>
    <t>RENOVATE ATHLETICS SCORE DISPLAYS</t>
  </si>
  <si>
    <t>RENOVATE EXTERIOR FINISH AND VAPOR BARRIER</t>
  </si>
  <si>
    <t>RENOVATE LOCKER ROOM SHOWERS</t>
  </si>
  <si>
    <t>RENOVATE NCAA DIV.1 RIFLE RANGE AND EQUIPMENT</t>
  </si>
  <si>
    <t>RENOVATE OLD PLUMBING</t>
  </si>
  <si>
    <t xml:space="preserve">REPAINT CONCRETE WALLS </t>
  </si>
  <si>
    <t>REPLACE GYM FLOOR</t>
  </si>
  <si>
    <t>REPLACE STOREFRONTS</t>
  </si>
  <si>
    <t>REPLACE SUSPENDED CEILINGS</t>
  </si>
  <si>
    <t xml:space="preserve">REVITALIZE INTERIOR FINISHES </t>
  </si>
  <si>
    <t>ROOF REPAIRS</t>
  </si>
  <si>
    <t>UPGRADE FIRE ALARM SYSTEM</t>
  </si>
  <si>
    <t>UPGRADE LOCKER ROOM 114 AND 110</t>
  </si>
  <si>
    <t>UPGRADE RESTROOMS AND ADA ACCESIBBLE STALLS</t>
  </si>
  <si>
    <t>UPGRADE SPRINKLER SYSTEM</t>
  </si>
  <si>
    <t>Physical Plant</t>
  </si>
  <si>
    <t>ARCHITECTURAL REPAIRS: INTERIOR FINISHES REFURB</t>
  </si>
  <si>
    <t>ELECTRICAL SYSTEM REPLACEMENT</t>
  </si>
  <si>
    <t>FIRE EGRESS CORRECTIONS/STAIRWELL REPLACEMENT</t>
  </si>
  <si>
    <t>HAZARDOUS MATERIALS ABATEMENT</t>
  </si>
  <si>
    <t>INSTALL EMERGENCY POWER</t>
  </si>
  <si>
    <t>MECHANICAL SYSTEM REPLACEMENT IN NORTHWEST OF BUILDING</t>
  </si>
  <si>
    <t>NW QUADRANT LIGHTING REPLACEMENT</t>
  </si>
  <si>
    <t>PHYSICAL PLANT PARKING LOT: RESURFACE/ASPHALT</t>
  </si>
  <si>
    <t>REPLACE APPROX.2478 SF OF BUR. ROOF APPROX. 48 YEARS OLD</t>
  </si>
  <si>
    <t>REPLACE LIFT STATION IN UTILIDOR</t>
  </si>
  <si>
    <t>STRUCTURAL IMPROVEMENTS</t>
  </si>
  <si>
    <t>Rae, K. M. Marine Education Center</t>
  </si>
  <si>
    <t>MODERNIZE FIRE ALARM SYSTEM</t>
  </si>
  <si>
    <t>NEW INSULATED SIDING</t>
  </si>
  <si>
    <t>Rainey-Skarland Cabin</t>
  </si>
  <si>
    <t>DOOR AND WINDOW REPLACEMENT</t>
  </si>
  <si>
    <t>KITCHEN REMODEL (TO PERIOD CONDITION)</t>
  </si>
  <si>
    <t>LOWER COURSE LOG REPLACEMENT</t>
  </si>
  <si>
    <t>UTILIDOR TIE-IN HYDRONIC HEAT</t>
  </si>
  <si>
    <t>Range Administration Center</t>
  </si>
  <si>
    <t>Rasmuson, Elmer E. Library</t>
  </si>
  <si>
    <t>AIR HANDLING UNIT REPLACEMENT</t>
  </si>
  <si>
    <t>CARPET/FLOORING REPLACEMENT ALL 6 FLOORS 178,686 GSF</t>
  </si>
  <si>
    <t xml:space="preserve">CORRECT DRAINAGE ON ADA ACCESSIBLE RAMP. </t>
  </si>
  <si>
    <t>RARE BOOK COOLER REPAIRS</t>
  </si>
  <si>
    <t>RASMUSON STUDENT SUCCESS CENTER</t>
  </si>
  <si>
    <t>RESTROOM UPGRADETO  MODERNIZE ,  TO  GENDER INCLUSIVE RESTROOMS TO SIGNGLE ROOM RESTROOMS  AND IMPROVE ADA ACCESSIBLITY</t>
  </si>
  <si>
    <t>ROOF REPLACEMENT</t>
  </si>
  <si>
    <t>UPGRADE THE STUDY CARRES</t>
  </si>
  <si>
    <t>Red Facility Garage</t>
  </si>
  <si>
    <t>Redstone Antenna Support Building</t>
  </si>
  <si>
    <t>Reichardt, Paul B. Building</t>
  </si>
  <si>
    <t>ADD A GENDER INCLUSIVE RESTROOM.</t>
  </si>
  <si>
    <t>FACILITY CONDITION ASSESSMENT</t>
  </si>
  <si>
    <t>FLOORING REPLACEMENT IN ALL PUBLIC SPACES WITH 2'X2' TILES.</t>
  </si>
  <si>
    <t>MODIFY RESTROOM TO  IMPROVE ADA ACCESSIBLITY</t>
  </si>
  <si>
    <t>NEW DIVIDER WALL</t>
  </si>
  <si>
    <t>RE-FINISH WOOD CASEWORK IN THE PUBLIC AREA</t>
  </si>
  <si>
    <t>RESTROOM FIXTURES AND FINISHES REPLACEMENT</t>
  </si>
  <si>
    <t>Signers' Hall</t>
  </si>
  <si>
    <t>ADD A SECURITY DOOR ON THE SIGNERS' SIDE OF THE ELEVATOR &amp; UNLOCK THE EIELSON DOOR.</t>
  </si>
  <si>
    <t>BUILDING ENVELOPE UPGRADE</t>
  </si>
  <si>
    <t xml:space="preserve">CARPET REPLACEMENT </t>
  </si>
  <si>
    <t>CLERESTORY GLARE CONTROL INSTALLMENT</t>
  </si>
  <si>
    <t>ELECTRICAL CODE WORK</t>
  </si>
  <si>
    <t>EXTERIOR STAIR REPLACEMENT</t>
  </si>
  <si>
    <t>FA SYSTEM REPLACEMENT</t>
  </si>
  <si>
    <t>HVAC SYSTEMS AND HEAT EXCHANGE UPGRADES</t>
  </si>
  <si>
    <t>LIGHTING SYSTEMS UPGRADES</t>
  </si>
  <si>
    <t>PLUMBING SYSTEMS UPGRADES</t>
  </si>
  <si>
    <t>REBUILD THE RAMPS &amp; INSTALL HANDRAILS.</t>
  </si>
  <si>
    <t>SECURITY SYSTEM UPGRADE</t>
  </si>
  <si>
    <t>SPRINKLER SYSTEM UPGRADE &amp; BACKFLOW PREVENTER INSTALLATION</t>
  </si>
  <si>
    <t>WINDOW, STOREFRONT, AND  DOOR REPLACEMENT</t>
  </si>
  <si>
    <t>Skarland, Ivar Hall</t>
  </si>
  <si>
    <t xml:space="preserve">ADA MODIDIFICATION FOR   ROOM 105, 107 AND 109 </t>
  </si>
  <si>
    <t>Stevens, Morton Hall</t>
  </si>
  <si>
    <t>FAN ROOM UPGRADE</t>
  </si>
  <si>
    <t>FLOORING AND FINISHES UPGRADE</t>
  </si>
  <si>
    <t>RENOVATE RESTROOM 200R1  TO  IMPROVE ACCESSIBLITY</t>
  </si>
  <si>
    <t>STEAM PIPING UPGRADE</t>
  </si>
  <si>
    <t>Stuart, Walter T. Hall</t>
  </si>
  <si>
    <t>ENTRY STAIRS REPAIRS</t>
  </si>
  <si>
    <t>HANDRAIL REPAIRS</t>
  </si>
  <si>
    <t>KITCHEN EXHAUST FANS REPAIRS</t>
  </si>
  <si>
    <t>MECHANICAL ROOM VENTILATION</t>
  </si>
  <si>
    <t>REPLACE BASE MOLDING</t>
  </si>
  <si>
    <t>REPLACE BASEBOARD HEATER COVER</t>
  </si>
  <si>
    <t>REPLACE FLOOR HEATERS</t>
  </si>
  <si>
    <t>REPLACE LIGHTS</t>
  </si>
  <si>
    <t>REPLACE SHOWER STALLS</t>
  </si>
  <si>
    <t>REPLACE TOILET FIXTURE</t>
  </si>
  <si>
    <t>REPLACE TRIM</t>
  </si>
  <si>
    <t>Student Recreation Center</t>
  </si>
  <si>
    <t>CONSTRUCT PAVED ROAD FOR FIRE LANE FROM GATE TO WEST OF BLDG.</t>
  </si>
  <si>
    <t>INSTALL WATER FOUNTAIN SKIRTS ONTO WATER FOUNTAINS.</t>
  </si>
  <si>
    <t>REPAIR HEATING SYSTEM</t>
  </si>
  <si>
    <t>RESTROOM/SHOWER/LOCKER RENOVATION STUDY</t>
  </si>
  <si>
    <t>Sustainable Student Housing Village 1</t>
  </si>
  <si>
    <t>Sustainable Student Housing Village 2</t>
  </si>
  <si>
    <t>Sustainable Student Housing Village 3</t>
  </si>
  <si>
    <t>Sustainable Student Housing Village 4</t>
  </si>
  <si>
    <t>Swine Facility</t>
  </si>
  <si>
    <t>HEATING EQUIPMENT REMOVAL</t>
  </si>
  <si>
    <t>STUCTURAL DEFECIENCIES</t>
  </si>
  <si>
    <t>PLUMBING REPLACEMENT</t>
  </si>
  <si>
    <t>REPAIR ACOUSTIC CEILING</t>
  </si>
  <si>
    <t>REPAIR SPALLING SIDEWALK</t>
  </si>
  <si>
    <t xml:space="preserve">REPLACE CARPET </t>
  </si>
  <si>
    <t>REPLACE ROOF FLASHING</t>
  </si>
  <si>
    <t>REPLACE WINDOW</t>
  </si>
  <si>
    <t>Telemetry Administration Building</t>
  </si>
  <si>
    <t>Tilly, Lola Commons</t>
  </si>
  <si>
    <t>ADA BUILDING ACCESS/ NEW ELEVATOR. EXISTING SERVICE ELEVATOR NOT RATED FOR OCCUPANT USE.</t>
  </si>
  <si>
    <t xml:space="preserve">EXPAND SPRINKLER SYSTEM COVERAGE </t>
  </si>
  <si>
    <t>RENEW ABANDONED BASEMENT ROOMS FOR FUTURE USE</t>
  </si>
  <si>
    <t>RENOVATE THE EXISTING RESTROOM TO  MODERNIZE , IMPROVE ACCESSINBLITY AND  FIXTURE COUNTS</t>
  </si>
  <si>
    <t xml:space="preserve">REPAIR EXTERIOR BRIDGE RAILINGS </t>
  </si>
  <si>
    <t xml:space="preserve">REPAIR PLUMBING SYSTEMS </t>
  </si>
  <si>
    <t>REPAIR SITE DRAINAGE AT EXTERIOR FOUNDATION ON THE NORTH EAST CORNER</t>
  </si>
  <si>
    <t>REPAIR THE BRIDGE</t>
  </si>
  <si>
    <t xml:space="preserve">REPLACE EAST SIDE ENTRANCE DOORS </t>
  </si>
  <si>
    <t>REPLACE ELECTRICAL PANEL</t>
  </si>
  <si>
    <t xml:space="preserve">REPLACE UNRATED SHAFT DOOR </t>
  </si>
  <si>
    <t>THE WEST ENTRY NEEDS TO BE REBUILT TO BECOME ACCESSIBLE, FROM THE CURB TO THE DOOR.</t>
  </si>
  <si>
    <t>Tool Crib, A-Rab</t>
  </si>
  <si>
    <t>UAF Community and Technical College Center</t>
  </si>
  <si>
    <t>FIRE ALARM UPGRADE ALL FLOORS</t>
  </si>
  <si>
    <t xml:space="preserve">REMAINING FIRST AND SECOND FLOOR RENOVATION. </t>
  </si>
  <si>
    <t>UPGRADE THE EAST BUILDING STAIRWELL</t>
  </si>
  <si>
    <t>University of Alaska Museum of The North</t>
  </si>
  <si>
    <t>REPAINT THE OUTSIDE EMEGENCY STAIRWELL</t>
  </si>
  <si>
    <t>REPLACE WALKOFF CARPET ON THE EAST ENTRANCE</t>
  </si>
  <si>
    <t>University Park Building</t>
  </si>
  <si>
    <t>ADD CABLE TRAY SOUTH WING</t>
  </si>
  <si>
    <t>ELECTRICAL CODE COMPLIANCE WORK</t>
  </si>
  <si>
    <t>HVAC CODE COMPLIANCE</t>
  </si>
  <si>
    <t>MECHANICAL ROOM UPGRADE AND FOUNDATION WALL WATER INSTRUSION REPAIR</t>
  </si>
  <si>
    <t>RENOVATE SCHOOL GYM FOR UAF PROGRAMS</t>
  </si>
  <si>
    <t>RENOVATE THE MEN'S 100M2 AND WOMEN'S RESTROOM 1100W2 TO BE ADA COMPLIANT</t>
  </si>
  <si>
    <t>REPLACE INTERIOR FINISHES REFURBSHIMENT</t>
  </si>
  <si>
    <t>REPLACE SOUTH SIDE WINDOWS</t>
  </si>
  <si>
    <t>REPURPOSE SPACE TO STORAGE USE</t>
  </si>
  <si>
    <t>RESURFACE PARKING LOTS</t>
  </si>
  <si>
    <t>SOUTH WING HYDRONIC HEATING SYSTEM</t>
  </si>
  <si>
    <t>STUDENT LOUNGE UPGRADE</t>
  </si>
  <si>
    <t>Visitor Center</t>
  </si>
  <si>
    <t>FLOORING REPLACEMENT .</t>
  </si>
  <si>
    <t>RE-LEVEL FOUNDATION</t>
  </si>
  <si>
    <t>REPAINT BUILDING EXTERIOR</t>
  </si>
  <si>
    <t>REPAIR CRACKS IN THE BATHROOM 100R1</t>
  </si>
  <si>
    <t>REPAIR RAMP TO  DECK FOR ADA</t>
  </si>
  <si>
    <t>REPLACE SECOND EXIT STAIR</t>
  </si>
  <si>
    <t>SITE IMPROVEMENTS UPGRADE</t>
  </si>
  <si>
    <t>Walsh Hall</t>
  </si>
  <si>
    <t>REPLACE SIDEWALKS</t>
  </si>
  <si>
    <t>Warm Storage Building</t>
  </si>
  <si>
    <t>Wash House</t>
  </si>
  <si>
    <t>IMPROVE SITE DRAINAGE NORTH OF BUILDING</t>
  </si>
  <si>
    <t>West Ridge Research Building</t>
  </si>
  <si>
    <t>GENERAL CLASSROOM 004 FURNITURE REPLACEMENT</t>
  </si>
  <si>
    <t>ABATE OLD ACM UTILITY PIPE INSULATION</t>
  </si>
  <si>
    <t>CODE REPAIRS FOR SEWER SYSTEM TO PREVENT BACKUPS</t>
  </si>
  <si>
    <t>EXPAND DATA NETWORK@ FS</t>
  </si>
  <si>
    <t>HVAC CODE CORRECTIONS</t>
  </si>
  <si>
    <t>INSTALL FIRE STATION APPARATUS BAY OWS</t>
  </si>
  <si>
    <t>RELOCATE AIR COMPRESSOR WB</t>
  </si>
  <si>
    <t>RENOVATE  RESTROOM  TO  IMPROVE ADA   ACCESSIBLITY</t>
  </si>
  <si>
    <t xml:space="preserve">REPAIR EMERGENCY GENERATOR/UPS SYSTEM PER NFPA1221  FOR  DISPATCH AND EMERGENCY COMMAND CENTER REQUIREMENTS </t>
  </si>
  <si>
    <t>REPLACE ACM PIPING INSULATION</t>
  </si>
  <si>
    <t>REPLACE BUILDING DOOR HARDWARE</t>
  </si>
  <si>
    <t>REPLACE FS SECURITY SYSTEM</t>
  </si>
  <si>
    <t>REPLACE WOOD WINDOWS</t>
  </si>
  <si>
    <t>SEISMIC REPAIRS OF CRITICAL FACILITY</t>
  </si>
  <si>
    <t>UPGRADE FA SYSTEM FS</t>
  </si>
  <si>
    <t>UPGRADE HYDRONIC HEATING</t>
  </si>
  <si>
    <t>UPGRADE SITE IMPROVEMENTS</t>
  </si>
  <si>
    <t>Wickersham, Judge James A. and Grace Hall</t>
  </si>
  <si>
    <t>NEW DRINKING FOUNTAINS</t>
  </si>
  <si>
    <t>RENEW KITCHEN</t>
  </si>
  <si>
    <t>RENOVATE ENTIRE ELECTRICAL SYSTEM</t>
  </si>
  <si>
    <t>REPLACE FLOORING</t>
  </si>
  <si>
    <t>REPLACE THE BUILDING SEWER SYSTEM</t>
  </si>
  <si>
    <t xml:space="preserve">SEPARATE ROOF DRAINS  FROM THE SANITARY  SEWER </t>
  </si>
  <si>
    <t>UPGRADE CABINET HEATERS IN EACH  SUITE</t>
  </si>
  <si>
    <t>ADD ADA PUSH BUTTONS FOR LOWER EAST SIDE EXTERIOR DOORS</t>
  </si>
  <si>
    <t>ADD GENDER INCLUSIVE SHOWERS AND RESTROOMS</t>
  </si>
  <si>
    <t>CHANGE HID LIGHTS W/ LED LIGHTS WITH DAY SENSOR</t>
  </si>
  <si>
    <t>EAST ENTRY STORE FRONT UPGRADE</t>
  </si>
  <si>
    <t xml:space="preserve">FOOD SERVICE BACK UP POWER </t>
  </si>
  <si>
    <t>INSTALL ADA COMPLIANT PA SYSTEM - A,B,C,D AND 1ST FLOOR</t>
  </si>
  <si>
    <t>REBUILD RESTROOM ENTRANCE, PROVIDE ACCESSIBLE FACILITIES AND OTHER FIXTURES.</t>
  </si>
  <si>
    <t>RENOVATE SITE DRAINAGE AT PUB ENTRANCE</t>
  </si>
  <si>
    <t>REPLACE DOORS AND WINDOWS - 20 PUNCHED WINDOW ON 1ST AND 2ND FLOOR</t>
  </si>
  <si>
    <t>REPLACE EXTERIOR DOORS ON THE NORTH AND EAST SIDE  AND INCLUDE CARD SWIPES</t>
  </si>
  <si>
    <t>REROOF OVER THE BALLROOM AND PENTHOUSE</t>
  </si>
  <si>
    <t>STAIRWAY CODE: HANDRAILS</t>
  </si>
  <si>
    <t>UPGRADE BALLROOM FINISHES AND LIGHTS</t>
  </si>
  <si>
    <t>UPGRADE THE PUB -RESTROOM</t>
  </si>
  <si>
    <t>WOOD CENTER ELEVATOR #27 REQUIRES MODERNIZATION.</t>
  </si>
  <si>
    <t>Yellow Lab</t>
  </si>
  <si>
    <t>100% REPLACEMENT OF VENTILATION SYSTEM</t>
  </si>
  <si>
    <t>BUILDING ENVELOPE AND EXTERIOR RENOVATIONS</t>
  </si>
  <si>
    <t>Admin/Classroom Building</t>
  </si>
  <si>
    <t>EXTERIOR REHABILITATION</t>
  </si>
  <si>
    <t>Kotzebue</t>
  </si>
  <si>
    <t>REFURBISH MECHANICAL SYSTEM</t>
  </si>
  <si>
    <t>RENOVATE RESTROOM</t>
  </si>
  <si>
    <t>REPAIR FRONT ENTRY DECK</t>
  </si>
  <si>
    <t>REPLACE FLOORING AND INTERIOR FINISHES</t>
  </si>
  <si>
    <t>Brooks Memorial Mines Building</t>
  </si>
  <si>
    <t>EXTERIOR INSULATION BLUE BOARD AND FLASHING MAINTENANCE</t>
  </si>
  <si>
    <t>RELOCATE AND INSTALL NEW WATER FOUNTAINS.</t>
  </si>
  <si>
    <t>RENOVATE RESTOOM TO MODERNIZE AND  IMPROVE ADA ACCESSIBLITY</t>
  </si>
  <si>
    <t>Cooperative Extension Building</t>
  </si>
  <si>
    <t>REPLACE APPROX. 2307SF  METAL ROOF</t>
  </si>
  <si>
    <t>REPLACE BALLASTS W/ ELECT. BALLASTS</t>
  </si>
  <si>
    <t>Fort Yukon Rural Education Center</t>
  </si>
  <si>
    <t>CODE CORRECTION POWER AND PHONE LINES</t>
  </si>
  <si>
    <t>Fort Yukon</t>
  </si>
  <si>
    <t>REPAIR AND ADD HEADBOLT OUTLETS</t>
  </si>
  <si>
    <t>Harper Building</t>
  </si>
  <si>
    <t>ELECTRICAL REPAIR??</t>
  </si>
  <si>
    <t>INTERIOR FINISHES UPGRADE, CARPET AND PAINTING</t>
  </si>
  <si>
    <t>SEWER MAIN UPGRADE</t>
  </si>
  <si>
    <t>Lind, Maggie Building</t>
  </si>
  <si>
    <t>AIR HANDLER MAINTENANCE AND RENOVATION</t>
  </si>
  <si>
    <t>ELECTRICAL REPLACEMENT AND RENEWAL</t>
  </si>
  <si>
    <t>EMERGENCY EGRESS LANDING LIGHTING INSTALLATION</t>
  </si>
  <si>
    <t>HVAC SYSTEM REFURBISHMENT</t>
  </si>
  <si>
    <t>HVAC SYSTEM UPGRADE</t>
  </si>
  <si>
    <t>MECHANICAL SYSTEM REROUT</t>
  </si>
  <si>
    <t>PLUMBING REFURBISHMENT</t>
  </si>
  <si>
    <t>STRAPS OR SEISMIC BRACING INSTALLATION</t>
  </si>
  <si>
    <t>Nagozruk, Arthur Sr. Building</t>
  </si>
  <si>
    <t>REMOVE ABANDONED CAT3 TELEPHONE WIRING AND RECEPTACLES TO COMPLY WITH CODE.</t>
  </si>
  <si>
    <t>REPLACE PANELS NL-002 AND NL-005.</t>
  </si>
  <si>
    <t>Northwest Campus Education Center</t>
  </si>
  <si>
    <t xml:space="preserve">INSTALL 6 GALVANIZED PIPE BOLLARDS ON SOUTH WEST SIDE OF SOUTH PARKING AREA.  </t>
  </si>
  <si>
    <t>REGRADE SITE TO CREATE E/W DRAINAGE SWALE WITH A SOUTH FLOWING SWALES TO FRONT STREET ON BOTH EADGES OF THE SITE.</t>
  </si>
  <si>
    <t>Phase 1 Building</t>
  </si>
  <si>
    <t xml:space="preserve"> ELECTRICAL REFURBISHMENT</t>
  </si>
  <si>
    <t>FENCE ENCLOSURE INSTALLATION</t>
  </si>
  <si>
    <t>FRAMED ENCLOSURE RENOVATION</t>
  </si>
  <si>
    <t>GLAZING REPLACEMENT AND RENOVATION</t>
  </si>
  <si>
    <t>INTERIOR FINISHES RENOVATIONS</t>
  </si>
  <si>
    <t>IP DOME CAMERA INSTALLATION</t>
  </si>
  <si>
    <t>KNOB HARDWARE REPLACEMENT</t>
  </si>
  <si>
    <t>MECHANICAL SYSTEM RENOVATION</t>
  </si>
  <si>
    <t>DECK CONSTRUCTION</t>
  </si>
  <si>
    <t>ELECTRICAL RENOVATION</t>
  </si>
  <si>
    <t>EMERGENCY EGRESS LIGHTING INSTALLATION</t>
  </si>
  <si>
    <t>EXTERIOR ENVELOPE UPGRADE</t>
  </si>
  <si>
    <t>FLOOR FINISHES REPLACEMENT</t>
  </si>
  <si>
    <t>GROUND INSULATION REPAIR AND GRAVEL BALLAST INSTALLATION</t>
  </si>
  <si>
    <t>LIFT STATION REPLACEMENT</t>
  </si>
  <si>
    <t>PANEL RELOCATION</t>
  </si>
  <si>
    <t>PERIMETER FENCE INSTALLATION</t>
  </si>
  <si>
    <t>PIPE BOLLARDS INSTALLATION</t>
  </si>
  <si>
    <t>PLUMBING RENOVATION</t>
  </si>
  <si>
    <t>ROOM EXPANSION AND RENOVATION</t>
  </si>
  <si>
    <t>ROOM RENOVATION</t>
  </si>
  <si>
    <t>SITE RENEWAL AND UPGRADE</t>
  </si>
  <si>
    <t>Tok Center Garage</t>
  </si>
  <si>
    <t>Tok Rural Education Center</t>
  </si>
  <si>
    <t>CONVERT EXTERIOR LIGHTS FROM INCANDESCENT TO LED</t>
  </si>
  <si>
    <t>ELECTRICAL AND PHONE REWIRING</t>
  </si>
  <si>
    <t>INSTALL AN NEW CENTER SIGN THAT IS CONSISTENT WITH NEW UAF SIGNS AND BRANDING</t>
  </si>
  <si>
    <t>INSTALL BUILDING SECURITY ALARM SYSTEM</t>
  </si>
  <si>
    <t>INTERIOR FINISHES UPGRADE</t>
  </si>
  <si>
    <t xml:space="preserve">LANDSCAPING IMPROVEMENT </t>
  </si>
  <si>
    <t>PROVIDE 1 HOUR SEPARATION AT STORAGE ROOM AND LAUNDRY ROOM</t>
  </si>
  <si>
    <t>PROVIDE CRAWL SPACE VENTILATION</t>
  </si>
  <si>
    <t>REPAIR AND ADD HEADBOLT OUTLETS &amp; ADA COMPLIANT HB'S</t>
  </si>
  <si>
    <t>REPLACE SEPTIC TANK AND SYSTEM TO LARGER APPROPRIATE SIZE</t>
  </si>
  <si>
    <t>REPLACE STAIR TO MECHANICAL ROOM W/ METAL GALVANIZED STAIR</t>
  </si>
  <si>
    <t>Voc-Tech Building</t>
  </si>
  <si>
    <t>COMBUSTION AIR OPENING REPAIR</t>
  </si>
  <si>
    <t>CONDUIT REPAIR AND GFCI OUTLET INSTALLATION</t>
  </si>
  <si>
    <t>DIGITAL CONTROLS INSTALLMENT</t>
  </si>
  <si>
    <t>ELECTRICAL DISTRIBUTION CENTER REPLACEMENT</t>
  </si>
  <si>
    <t>OVERHEAD PIPING REROUTE</t>
  </si>
  <si>
    <t>SITE WORK RENOVATION</t>
  </si>
  <si>
    <t>Wood, Margaret Building</t>
  </si>
  <si>
    <t>INTERIOR LIGHTING UPGRADE</t>
  </si>
  <si>
    <t>ROOM ADDITION</t>
  </si>
  <si>
    <t>SIGNAGE INSTALLMENT</t>
  </si>
  <si>
    <t>SIGNAGE REFURBISHMENT</t>
  </si>
  <si>
    <t>Yup'ik Language Center</t>
  </si>
  <si>
    <t>ADJUST WALKWAY CONNECTING TO KU105, ENCLOSE CRAWL SPACE.</t>
  </si>
  <si>
    <t>BURIED CIRCUIT, RISER, AND GROUNDING INSTALLATION</t>
  </si>
  <si>
    <t>ELECTRICAL RENOVATION AND RENEWAL</t>
  </si>
  <si>
    <t>EXIT SIGNS REPLACEMENT, EMERGENCY AND EGRESS LANDING LIGHTS INSTALLATION</t>
  </si>
  <si>
    <t>FIRE ALARM REPLACEMENT AND RENEWAL</t>
  </si>
  <si>
    <t>INSULATION REPLACEMENT AND RENEWAL</t>
  </si>
  <si>
    <t>LIGHTING AND SWITCHING REPLACEMENT</t>
  </si>
  <si>
    <t>REAR DOOR LANDING RENOVATION</t>
  </si>
  <si>
    <t>RENOVATION AND RENEWAL OF FACILTY</t>
  </si>
  <si>
    <t>STRUCTURAL CONNECTION INSTALLATION</t>
  </si>
  <si>
    <t>Yup'ik Museum, Library &amp; Cultural Ctr</t>
  </si>
  <si>
    <t>ABS CONDUIT DEMOLITION AND CABLE TRAY INSTALLMENT</t>
  </si>
  <si>
    <t>CHILLER, CHILLED WATER PIPING, AND PUMPING SYSTEM DEMOLITION</t>
  </si>
  <si>
    <t>ELECTRICAL SYSTEM RENOVATION</t>
  </si>
  <si>
    <t>EXTERIOR RENEWAL AND ENERGY UPGRADE</t>
  </si>
  <si>
    <t>EXTERIOR SIDING REPLACEMENT AND REPAINT</t>
  </si>
  <si>
    <t>HPS FIXTURE REPLACEMENT</t>
  </si>
  <si>
    <t>HVAC SYSTEMS RENOVATION</t>
  </si>
  <si>
    <t>INTERIOR REFINISH AND REPAINT</t>
  </si>
  <si>
    <t>LIGHTING CONTROL REPLACEMENT</t>
  </si>
  <si>
    <t>LOAD STUDY</t>
  </si>
  <si>
    <t>MUSEUM STORAGE AND DISPLAY CASEWORK</t>
  </si>
  <si>
    <t>PANEL REPLACEMENT</t>
  </si>
  <si>
    <t>PIPE INSULATION REPLACEMENT</t>
  </si>
  <si>
    <t>PLUMBING REPAIR</t>
  </si>
  <si>
    <t>SIDING AND RAILING REFINISH</t>
  </si>
  <si>
    <t>WALL AND CEILING REPAIR</t>
  </si>
  <si>
    <t>WATER CLOSET REPLACEMENT</t>
  </si>
  <si>
    <t>WATER CLOSET ROOM REPAIR</t>
  </si>
  <si>
    <t>University of Alaska Southeast</t>
  </si>
  <si>
    <t>Anderson, Clarence L. Building</t>
  </si>
  <si>
    <t>Anderson Scuba Locker / Lab Repurpose; The laboratory currently located in the NSRL building will be moving over to the Anderson building to consolidate space and programs and subsequently sale or lease the NSRL building.  This project will renovate the Scuba Locker in the Anderson building to accommodate this lab</t>
  </si>
  <si>
    <t>Anderson Window replacement; Aging windows are inefficient, and difficult to open and close.  Replacing windows will reduce heating costs  through more efficient design, and by making windows easier to close and latch.  Some windows are also showing a metallic colored patina.</t>
  </si>
  <si>
    <t>Install Back-up Power; Ketchikan currently does not have a back-up power system.  This project will install a generator and switching for temporary back-up power to the Ziegler and Paul Buildings.  Electrical Engineer based estimate on a 200 KW generator installed in parking lot.</t>
  </si>
  <si>
    <t>Install Electronic Key Card System; Electronic Door Locking systems similar to what hotels use are becoming more flexible and affordable.  This project will install card lock system on the front door and the bedroom doors.</t>
  </si>
  <si>
    <t>Replace Corridor Lighting with LED; Lights in the corridors are dim and to not create an inviting atmosphere.  This project will replace the existing lights with LED lights that are more energy efficient with a lighting design more appropriate for a residence hall</t>
  </si>
  <si>
    <t>Replace Roofing System; Hendrickson Roof was replaced in 1999 and is due to be replaced in ?? Years.</t>
  </si>
  <si>
    <t>Egan, William A. Library and Classroom Wing</t>
  </si>
  <si>
    <t>Emergency Power Improvements; Upgrade emergency power so Egan can act as a back-up IT base,  Also some additional power for mechanical pumps</t>
  </si>
  <si>
    <t>Renovate HVAC controls; Eliminate Pneumatic Controls, upgrade HVAC controls, investigate energy recovery upgrades</t>
  </si>
  <si>
    <t>Replace carpet; The carpet in the Egan Library was installed  when the building was constructed.   The carpet is now more than 20 years old, fading and showing its age with holes being covered up with throw rugs in high traffic areas.  This project will replace carpet in the main building</t>
  </si>
  <si>
    <t>Replace the Screening Room seating; The existing seating is not comfortable for the modern American student and needs to be replaced with wider seats.</t>
  </si>
  <si>
    <t>Hangar 332</t>
  </si>
  <si>
    <t>SIT inspect/repair shed roof over campus offices; The shed roof over the office portion of the campus facilities leaks periodically.  This project will inspect and recommend repair alternatives and costs to fix this issue.</t>
  </si>
  <si>
    <t>Hendrickson Annex</t>
  </si>
  <si>
    <t xml:space="preserve">Demolish &amp; Repurpose Hendrickson Annex; The Hendrickson Annex is more than 36 years old and half of the building was a "temporary" addition that was not built to standard permanent construction standards.   The construction quality of the addition is one small step above an ATCO trailer, it is not an efficient use of energy, accommodations or work space.  With the proposed UA reductions this building will no longer be needed. </t>
  </si>
  <si>
    <t xml:space="preserve">Replace exterior deck and ramp access; The Exterior Deck going around the Hendrickson Annex building is exposed to Juneau's rainy  weather and is starting to rot.   This project will replace the deck and ramp access. </t>
  </si>
  <si>
    <t>Replace metal roof and skylights; The metal roofing system is xx years old and reaching the end of it's useful life.  This project will replace the roofing system.</t>
  </si>
  <si>
    <t>Replace mansard; Replace mansard</t>
  </si>
  <si>
    <t xml:space="preserve">Banfield Hall Fuel Tank Replacement; Banfield Hall fuel tank is xx years old and reached the end of their useful life and need to be replaced before they start leaking.   </t>
  </si>
  <si>
    <t xml:space="preserve">Campus Back Up Power System; UAS has several back up power systems that provide power to a few systems that have been deemed critical to campus.  However, much of campus is not able to work during a power outage because  there are many electrical systems that are not connected to a back-up power system.   This project will install additional back-up power systems that can accommodate all of the electrical demands on the main Juneau campus.  </t>
  </si>
  <si>
    <t>Grounds Green House; UAS grounds does a lot with plants on campus and having a greenhouse would greatly improve the diversity, dependability and efficiencies of plantings on campus.  This project would install a 30x50 green house somewhere close to campus</t>
  </si>
  <si>
    <t xml:space="preserve">Install more Security Cameras; UAS currently has security cameras at the entrances of our main buildings and parking lots. However, there are many staff and faculty  on campus that campus safety will be improved with more cameras on campus to capture all building entrances and major hallways. This project will install more security cameras around campus in these areas. </t>
  </si>
  <si>
    <t xml:space="preserve">Jones House driveway; Connect Jones House to Auke Lake Way with driveway.  </t>
  </si>
  <si>
    <t>Juneau Campus parking lot and sidewalk repairs; Constructed in the mid-1980’s, many of the paved sidewalks and parking lots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20% of the pavement in the 3-10 year category identified in the Engineers pavement report</t>
  </si>
  <si>
    <t>Juneau Campus Pavement Replacement Phase 2; Constructed in the mid-1980’s, many of the paved surfaces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one half of the pavement in the 3-10 year category identified in the Engineers pavement report</t>
  </si>
  <si>
    <t>Juneau Campus Pavement Replacement Phase 3; Constructed in the mid-1980’s, many of the paved surfaces around the University of Alaska Southeast (UAS) Juneau campus are either beginning to fail, or nearing the end of their useful lives.  In order to set priorities for repairing the numerous pavement and drainage deficiencies, this work will be done in phases.   This project phase will remove and replace about one half of the pavement in the 3-10 year category identified in the Engineers pavement report</t>
  </si>
  <si>
    <t>Landscaping Around Apartment Units; The landscaping around the Housing Apartment Units has died over the years and has not been replaced.  This project will replace and improve the landscaping around the Housing Apartment Units.  This project can be phased over several years as funding becomes available.</t>
  </si>
  <si>
    <t>Replace dumpster &amp; recycle facility #2; Existing facility is dated and does not fit current housing look.  
New structure would be similar to facility constructed in 2012.</t>
  </si>
  <si>
    <t>Stairway Covers; The exterior stairways frequently experience a buildup of snow and ice on the steps.   Grounds crews spend an inordinate amount of time removing snow and ice. However, it is often not enough to keep up with the Juneau freeze thaw cycles.  This project will install covers over the stairways to prevent snow buildup and reduce the risk of students slipping.</t>
  </si>
  <si>
    <t>Student Housing Courtyard Resurfacing; Housing courtyard is surfaced with grass create pavers that have not functioned as advertised.  The housing courtyard has an un-finished muddy look.  This project will install new concrete pavers and landscaping</t>
  </si>
  <si>
    <t>TEC Overpass - Paint and DOT Maintenance List; Inspections performed by DOT&amp;PF bridge section recommend the over pass be repainted.   This project will repaint the overpass with  a composite paint system that is expected to last more than 50 years.</t>
  </si>
  <si>
    <t>Mourant, Rob Building</t>
  </si>
  <si>
    <t>Replace Lighting in Cafeteria; The lighting fixtures in the Cafeteria are a vintage 1970's and makes the room look retro-outdated.   This project will replace the lighting with LED lights and fixtures that are more generic so they do not go out of style in 10 years</t>
  </si>
  <si>
    <t>Natural Sciences Research Lab</t>
  </si>
  <si>
    <t>Replace fire alarm &amp; detection system; Natural Science Research Lab (NSRL) fire alarm and detection system will not be supported by the manufacturer in the near future and needs to be replaced</t>
  </si>
  <si>
    <t>Novatney, Dorothy Building</t>
  </si>
  <si>
    <t>Replace Elevator; Elevator equipment is……....xxx years old.  The existing elevator rocks and rattles and makes riders feel uncomfortable. This project will replace the elevator.   The Elevator technician recommend in 2017 the elevator be replaced soon</t>
  </si>
  <si>
    <t>Replace 5th level access; This is a platform lift.</t>
  </si>
  <si>
    <t>Pugh, John R. Residence Hall</t>
  </si>
  <si>
    <t>Southeast Alaska Maritime Training Center</t>
  </si>
  <si>
    <t>Siding &amp; add insulation (formerly Hamilton); Replace existing 35 year old damaged siding. Add insulation under.</t>
  </si>
  <si>
    <t xml:space="preserve">Siding &amp; add insulation (formerly Robertson); This building was constructed using tilt-up concrete slabs with no added insulation.  This project will install a layer of insulation on exterior concrete walls and then an enameled steel siding layer.  This will improve the building appearance, heating efficiency and lower the heating costs.  </t>
  </si>
  <si>
    <t>Stover House</t>
  </si>
  <si>
    <t>Accessible toilet rooms; Facilities Services does not have a accessible restroom.  This project will remodel one restroom to be accessible</t>
  </si>
  <si>
    <t>Add accessibility entry; Facilities Services building does not have an accessible access to the second floor.  This project will install an elevator or similar</t>
  </si>
  <si>
    <t xml:space="preserve">Facilities fuel shed &amp; tank replacement; The facilities tool shed and fuel tanks were set up as a temporary facility more than 25 years ago.  The sheds are now rotting and the tanks are rusting.   This project will replace the shed and tanks with new facilities that are intended to be permanent including fuel dispensers that collect purchase data that can be uploaded to the Facilities Services accounting system.  This will reduce the cost of manual tracking of fuel purchases.  This project can be designed and constructed in the current fiscal year.  </t>
  </si>
  <si>
    <t>Pave Parking Lot - Phase 2; One half of the Facilities parking lot is gravel, causing dust, mud and increased maintenance costs.  This project will Pave the second half of the gravel parking lot and extend lighting up the driveway.</t>
  </si>
  <si>
    <t>Student Housing Unit A</t>
  </si>
  <si>
    <t xml:space="preserve">Replace Boilers in the Housing Units; The Boilers in the housing units were installed in early 1980s and are reaching the end of their useful life.   This project will replace the boilers and install current heating components associated with boilers.  They can be replaced one at a time as funding becomes available.  </t>
  </si>
  <si>
    <t>Student Lodge</t>
  </si>
  <si>
    <t>Install elevator; There is no ADA access to the top meeting room in the lodge.  
However, this space is currently used as storage and no student programs use this space</t>
  </si>
  <si>
    <t>Replace lighting in main rooms with LED; Existing lighting is harsh and does not give the space a welcoming atmosphere.  This project will hire a consultant to design a slighting system that is more appropriate for a loge atmosphere</t>
  </si>
  <si>
    <t>Upgrade Generator Controls; The housing lodge generator is still running off mechanical controls.  This project will upgrade the controls to electronic that provide more control to operators.</t>
  </si>
  <si>
    <t>Technical Education Center</t>
  </si>
  <si>
    <t xml:space="preserve">Boiler Replacement; Marine Core (TEC) building boilers date from the 1983 construction of the Technical Education Center and have reached the end of their service lives.  This project will conduct a system heating analysis looking at options for replacing the boilers with oil, electric, or heat pump systems.  Then the most long term economical heating system will be designed and installed.   </t>
  </si>
  <si>
    <t>Classroom Wall Partition; The existing classroom in the Technical Education Center can accommodate 75 students.  While this is appropriate for a few classes, most of the classes held in this room have fewer than 40 students.  Adding a folding wall to this classroom will improve the teaching environment for the smaller classes sizes and make it possible to schedule more classes in the same space.</t>
  </si>
  <si>
    <t>Exterior Wall Panel Replacement - Phase 1; The Marine Core Technical Education Center building is exposed to severe weather off the channel.  The finish on 3100 sq. ft... of siding is failing and the panels beneath are rusting after 35 years of exposure. Increase insulation value from R-10 to R-30. This project will repair or replace the siding on the second floor down Channel side only.</t>
  </si>
  <si>
    <t>Exterior Wall Panel Replacement - Phase Il; The Marine Core Technical Education Center building is exposed to severe weather off the channel.  The finish on 3100 sq. ft... of siding is failing and the panels beneath are rusting after 35 years of exposure. Increase insulation value from R-10 to R-30. This project will repair or replace the siding of the East, West, North sides of the building.</t>
  </si>
  <si>
    <t>Exterior Wall Panel Replacement - Phase Ill; The Marine Core Technical Education Center building is exposed to severe weather off the channel.  The finish siding is failing and the panels beneath are rusting after 35 years of exposure.  This project will repair or replace the siding of the penthouse.</t>
  </si>
  <si>
    <t>Replace Roof System; The TEC roof is xx years old and the warranty was xx years.   The roof has reached it's life expectancy, pavers are crumbling and the roof system should be replaced.  This project will replace roof on the Technical Education Center (TEC) in Juneau. 
These project would remove and replace existing roofing systems and add insulation to meet current design standards.</t>
  </si>
  <si>
    <t>Add vestibules/window and curtain wall replacement; This building was constructed in early 1970s and did not include no vestibules on entry doors. The seals on the glass curtain wall have failed creating fogging in-between the window panes.  This project will install vestibules on the doorways and replace the glass curtain walls.  These improvements will improve the comfort of the building interior and reduce heating cost.</t>
  </si>
  <si>
    <t>02-DOA Department of Administration</t>
  </si>
  <si>
    <t>Alaska Office Building - AOB Roof Replacement</t>
  </si>
  <si>
    <t>Juneau State Office Building - Final Phase of SOB Fan Wall Project</t>
  </si>
  <si>
    <t xml:space="preserve">The Juneau State Office building needs to finalize the last phase of the fan wall repair/replacement. </t>
  </si>
  <si>
    <t>Atwood Building - Replacement of Exterior Window Gaskets</t>
  </si>
  <si>
    <t>Juneau State Office Building - Willoughby Entrance Repairs</t>
  </si>
  <si>
    <t>The Willoughby Avenue entrance of the Juneau State Office Building is the main entry to Juneau’s largest State-owned office building and serves as a thoroughfare between several Juneau Core Area parking lots and several other State-owned buildings. It is heavily trafficked by State employees, its customers, and the general public. If funding is not received to complete the necessary renovations, safety hazards will continue to worsen, and increased maintenance costs will be necessary to keep the entry operational.
This project encompasses the complete replacement of the curtainwall entry, concrete slabs, stairs and ramps, and installation of in-stair snow melt system. The original steel and single pane glass entry is past its useful life and is deteriorating at an increased rate due to water intrusion.  The glazing leaks in several areas which leads to rusting support columns and concrete cracking and buckling in numerous places creating tripping hazards. Maintenance cost for this entry continue to accumulate as attempts are made to fill concrete cracks, mark tripping hazards, and adjust entry doors to keep them operating correctly. During the winter season, this entry is the highest priority for maintenance staff for snow removal and grounds care.  
Replacement of the cracked concrete and installation of in-stair heating would greatly reduce maintenance costs during snow season, while greatly improving the safety of the area by reducing the slips and falls associated with winter weather. Replacement of the curtainwall entry using thermal glass panels will provide greater energy efficiency and climate control in the foyer.</t>
  </si>
  <si>
    <t xml:space="preserve">Juneau </t>
  </si>
  <si>
    <t>NSOB - Crawlspace Ventilation</t>
  </si>
  <si>
    <t xml:space="preserve">The Nome State Office Building is a two-story office building housing several State agencies. The Building has suffered two oil spills in recent history that have impacted the building, especially in its crawlspace. Odors from the crawlspace are evident in the first and second floors of the building.  There is currently no exterior venting of the crawlspace. Granular activated carbon filter equipped air purifiers are currently being operated in the crawlspace and office areas to mitigate the odors.   Installation of a mechanical ventilation system would isolate the crawlspace air movement from the occupied areas providing improved air quality to tenants.  </t>
  </si>
  <si>
    <t>Nome State Office Building - Concrete Wall Repairs</t>
  </si>
  <si>
    <t>The location of the Nome State Office Building on the Bering Sea indicates the need for special treatment of the concreate walls. The epoxy coating that was originally applied on the waterside of the first-floor walls to make the concrete waterproof has developed hairline cracks. These cracks compromise the waterproof coating which results in water intrusion from wind driven rain and sea spray.  
Repairs are needed immediately to stop the water intrusion and limit damage to the steel support structures within the concrete wall. This project will investigate the extent of the cracks and conclude with the proposal and implementation of a cost-effective repair solution.</t>
  </si>
  <si>
    <t>Palmer State Office Building- Upgrade Sprinkler Main</t>
  </si>
  <si>
    <t xml:space="preserve">The sprinkler main in the Palmer State Office Building was originally constructed in an area that does not maintain enough heat in the winter. Given regular periods of prolonged extreme cold, the sprinkler main has been found to regularly freeze and leak. Applying additional heat to the room would provide some assurance of proper function under normal conditions but does not guarantee performance under extreme cold conditions.
This project seeks to correct the issue of freezing and water leakage by upgrading the sprinkler main. This would not only stop constant repairs to the system, but it would also ensure that the sprinklers will work as required in the event of a fire in the building. </t>
  </si>
  <si>
    <t>Palmer State Office Building - Roofing repairs</t>
  </si>
  <si>
    <t>The Palmer State Office Building (PSOB) completed a partial roof replacement project in 2012. There was a small section of the flat roof that was not included in the scope of the project. During the winter months last year that small section of roof started to leak during heavy rainstorms and during winter break-up. 
The PSOB has had damage caused by water leaks which required maintenance and clean up, so it has been determine that the roof section needs to be replaced. Completing the full roof replacement will ensure that the small unrepair section of the flat roof area will no longer leak and will have the same protection as the rest of the building.</t>
  </si>
  <si>
    <t xml:space="preserve">Community Building-Replace Boiler Stack </t>
  </si>
  <si>
    <t xml:space="preserve">The Community Building (CB) boiler stack has been a concern for several years. Several years ago, there was a stainless-steel sleeve installed inside the boiler stack which allowed the CB time before a full replacement was needed. Loss of this unit would be detrimental to day-to-day operations as it would impact the ability to control temperatures inside the facility. 
The boiler stack at the CB is completely degraded and at the end of its useful life, it is past the point of repair. Due to the inability to repair the current boiler stack anymore replacement of the stack is needed immediately. Failure of the boiler stack would likely create an office closure as we would be unable to heat the building until the unit replacement was completed. The project will also include the addition of damper controls which will increase boiler efficiency and improve the ability to control building air pressure. </t>
  </si>
  <si>
    <t>At the Atwood Building the natural settling and shifting of the concrete inside the building over time has caused cracks and breaks on the surface. If these cracks worsen or continue the concrete will continue to crack and shift.
This can be repaired and corrected to alleviate the problem and stop the damage from getting worse. The repair and replacement would come from a combination of demo and installation of spacers in the concrete. If the problem is not corrected, the damage will continue to progress along with the cost to repair it.</t>
  </si>
  <si>
    <t>Douglas Island Building - Roof Safety Tie Downs</t>
  </si>
  <si>
    <t xml:space="preserve">Regularly scheduled roof inspections are an important part of preventative maintenance. Typical outcomes of these inspections include clearing the roof of vegetation, drain maintenance, and assessment of wear and tear. Currently at the Douglas Island Building, there is no economically feasible way to conduct these inspections as often as they should occur. Ladders and temporary fall protection must be set up each time maintenance personnel need to access the roof.
Federal regulations require employers to protect their workers from falls if the work threshold height is 6 feet and greater. Tie down points are required for a worker to anchor their fall arrest equipment when working on roofs. A hatch leading to the roof and safety tie downs installed would allow maintenance personnel to conduct inspections on a regular basis. This project will provide cost-effective and long-term preventative maintenance that will increase the useful life of the roof component. </t>
  </si>
  <si>
    <t>Juneau State Office Building - North Garage Replacement</t>
  </si>
  <si>
    <t>Demolition and replacement of current North Garage structure to be replaced with larger parking structure to provide additional parking in Juneau Core Area for State employees and customers</t>
  </si>
  <si>
    <t>Juneau State Office Building - North Garage Renovation</t>
  </si>
  <si>
    <t>Perform architecture/engineering, renovations to all levels and stairwells to include needed electrical, mechanical, sprinkler and structural work. Recently performed inspection and waiting on fee proposal for phased upgrades.  Not needed if S205 is accomplished</t>
  </si>
  <si>
    <t>SUBTOTAL PBF ALLOCATED</t>
  </si>
  <si>
    <t>TOTAL UGF APPROPRIATION</t>
  </si>
  <si>
    <t>Dimond Courthouse -  Replace Generator</t>
  </si>
  <si>
    <t>The Dimond Courthouse (DC) currently utilizes the original generator for backup during a power outage. The original generator does not have enough capacity to handle the full building load that is needed to accommodate additional security needs of the Court System. Currently during a power outage, the generator does not have the capacity to keep all the courtroom equipment running. The DC has 5 courtrooms, courtrooms A, B, C, &amp; D in-court computers and servers are being powered by the backup generator. That leaves out enough capacity to add courtroom F and the communication closets. During a power outage the communication closets power down which in turn prevents the servers from communicating with the in-court courtroom computers.
With the lack of capacity to power all the DC needs it has been determined that a full generator replacement would be needed. A full generator replacement would give the Dimond Courthouse enough capacity to keep the in-court computers, servers, and communication closets up and running. The generator replacement would also include replacement of associated controls and breaker panels.</t>
  </si>
  <si>
    <t>Nome State Office Building - Install A/C</t>
  </si>
  <si>
    <t xml:space="preserve">The Nome State Office building’s (NSOB) HVAC system draws on outside air to cool the building. Over the last several years as temperatures increase in the summer months it has become very difficult to regulate inside temperatures. At times it has become nearly impossible to adequately cool the building to acceptable working temperatures which has created an uncomfortable work environment. On days when the outside air temperature rises, we are currently unable to maintain acceptable working conditions.  
Due to the inability to properly cool the building as the average outside temperatures in the summer increase it was determined that the HVAC system should be upgraded. A few years back during the NSOB remodel the windows were replaced and no longer open. The reason for that was because windows that do not open help building owners regulate inside temperatures. The installation of a cooling coil will allow cooling of the building which improve the climate control. </t>
  </si>
  <si>
    <t>Douglas Island Building - Generator Mounts/Enclosure Repair</t>
  </si>
  <si>
    <t>Dimond Courthouse - Cooling Tower Installation</t>
  </si>
  <si>
    <t>The Dimond Courthouse is currently cooled by a chiller that utilizes water from the City and Borough of Juneau (CBJ) water system. Once this water is used by the chiller, it drains into the city sewer. As can be seen in the table below, our usage of CBJ water drastically rises during the summer months.  If weather trends in Juneau continue to become warmer and drier, CBJ may start to limit the amount of water available for the purpose of cooling a building. 
With the installation of a cooling tower, water will be recirculated to remove heat from the system and eject it into the atmosphere through evaporation. The project provides a more efficient method to cool the building and avoids our inability to facilitate a comfortable work environment should water resources be limited in the future. 
                                                                                                                                                            FY19 Dimond Courthouse Water Usage in Gallons
Jul-18             2,660.0
Aug-18            1,310.0
Sep-18           1,320.0
Oct-18                135.0
Nov-18                 26.0
Dec-18                 22.0
Jan-19                  25.0
Feb-19                 30.0
Mar-19              289.0
Apr-19               291.0
May-19         1,470.0
Jun-19          1,659.0
'19 Total :    9,237.0</t>
  </si>
  <si>
    <t>Palmer State Office Building -  UST Removal</t>
  </si>
  <si>
    <t xml:space="preserve">The Palmer State Office Building (PSOB) current underground fuel tank was installed prior to the state’s purchase of the property.  The PSOB’s underground fuel tank is a 10,000-gallon tank that was meant to supply generator fuel to the hospital, which was the building’s use at the time of the purchase. The possibility of the tank leaking into the ground, along with the environmental impact of such an event, increases the desire to remove the tank even more. A long-term cost savings can also be recognized since the DEC requirements to maintain, monitor, and secure an underground storage tank would no longer be incurred.  
It is our recommendation to remove the tank from the ground and replace with a smaller above-ground tank. The PSOB does not have a need for a tank that size with the current use of the building. Removing and replacing this tank will allow the PSOB to maintain emergency power for the occupying offices during a power outage.  </t>
  </si>
  <si>
    <t xml:space="preserve">Juneau State Office Building -Replace Atrium Windows </t>
  </si>
  <si>
    <t>Replace as needed atrium windows and seals, replace gutters an add flashing (3 sets)</t>
  </si>
  <si>
    <t>Linny Pacillo Office/Parking Garage-Repair Cracks</t>
  </si>
  <si>
    <t>Repair expansion joint and crack leaks on levels 9 &amp; 10</t>
  </si>
  <si>
    <t>Linny Pacillo Office/Parking Garage-Reseal Parking Garage</t>
  </si>
  <si>
    <t xml:space="preserve">Reseal parking levels </t>
  </si>
  <si>
    <t>Palmer State Office Building- Upgrade Mechanical System</t>
  </si>
  <si>
    <t>Tie High Efficiency (90%) water heaters in Area B to entire building, which is currently on old hot water makers (60%) in area A.</t>
  </si>
  <si>
    <t>Community Building-Replace Path between DCH and CB</t>
  </si>
  <si>
    <t>Replace path between DCH and CB and reseal basement wall. Pathway deteriorating  and water leaking into building basement.</t>
  </si>
  <si>
    <t>Palmer State Office Building- Extend North Parking Lot</t>
  </si>
  <si>
    <t>Extend North parking lot to grass/helipad.  Current parking is insufficient when DOC Academy in session</t>
  </si>
  <si>
    <t xml:space="preserve">Juneau State Office Building -Asbestos Abatement </t>
  </si>
  <si>
    <t>Abate asbestos in workshop storage area and pipe corridor</t>
  </si>
  <si>
    <t>Juneau State Office Building -Vertical Plumbing Abatement</t>
  </si>
  <si>
    <t xml:space="preserve">Abate vertical plumbing chase (P1-P4).  Chase is 10x12 and contains piping for waste, water, heating </t>
  </si>
  <si>
    <t>Alaska Office Building-Replace Windows</t>
  </si>
  <si>
    <t>Replace exterior windows</t>
  </si>
  <si>
    <t>Alaska Office Building-Restroom Upgrade: Fixtures</t>
  </si>
  <si>
    <t>Upgrade restroom counters and cubicles. Old fixtures dated.</t>
  </si>
  <si>
    <t>Atwood Building-Install Exhaust Fans</t>
  </si>
  <si>
    <t>Install exhaust fans in 1st floor restrooms</t>
  </si>
  <si>
    <t>Atwood Building - Generator Replacement</t>
  </si>
  <si>
    <t>Remove current emergency generator, and replace with 1000Kwh unit to add building data centers</t>
  </si>
  <si>
    <t xml:space="preserve">Atwood Building - Repair Stucco </t>
  </si>
  <si>
    <t>Repair stucco at building exterior entrance</t>
  </si>
  <si>
    <t>Atwood Building - Upgrade restroom fixtures</t>
  </si>
  <si>
    <t>Replace restroom counters and sinks</t>
  </si>
  <si>
    <t>Atwood Building - Fire Suppression Upgrade</t>
  </si>
  <si>
    <t>Install fire suppression in 13th and 14th elevator machine rooms</t>
  </si>
  <si>
    <t>Atwood Building - Window blinds replacement</t>
  </si>
  <si>
    <t>Replace all vertical exterior window blinds and add shades</t>
  </si>
  <si>
    <t>Atwood Building - Building control upgrade</t>
  </si>
  <si>
    <t>Replace all old pneumatic controls with Siemens digital controls and upgrade to new insight software</t>
  </si>
  <si>
    <t>Community Building- Replace Print Shop Doghouse</t>
  </si>
  <si>
    <t xml:space="preserve">Palmer State Office Building- Renovate entry near DOC </t>
  </si>
  <si>
    <t>Design and provide arctic entry at probation entrance, weather elements affecting interior mechanical systems</t>
  </si>
  <si>
    <t>Dimond Courthouse -  Renovate satellite restrooms (20)</t>
  </si>
  <si>
    <t>Renovate satellite restrooms in Judges offices</t>
  </si>
  <si>
    <t xml:space="preserve">Nome State Office Building- Install Standby Generator </t>
  </si>
  <si>
    <t>Install standby generator for NSOB</t>
  </si>
  <si>
    <t>Court Plaza Building- Replace VAV Boxes</t>
  </si>
  <si>
    <t>Replace pneumatic actuators with electronic and new VAV boxes.  (energy perf project)</t>
  </si>
  <si>
    <t xml:space="preserve">Court Plaza Building- Construct Stairs </t>
  </si>
  <si>
    <t>Construct stairs from parking lot to lower sidewalk. Stairs would bypass Telephone Hill providing safer pedestrian travel from parking lot</t>
  </si>
  <si>
    <t>Court Plaza Building- New Sky bride between AOB &amp; CPB</t>
  </si>
  <si>
    <t>Linny Pacillo Office/Parking Garage-Halon System Upgrade</t>
  </si>
  <si>
    <t>Upgrade to halon suppression system</t>
  </si>
  <si>
    <t>Dimond Courthouse-Upgrade Ceiling</t>
  </si>
  <si>
    <t>Upgrade ceiling at ground level to match new ceilings on main floor</t>
  </si>
  <si>
    <t>Dimond Courthouse-Replace VAV Boxes</t>
  </si>
  <si>
    <t>Replace 214 VAV boxes. Existing VAV boxes unreliable and becoming a constant maintenance repair item.</t>
  </si>
  <si>
    <t>Nome State Office Building-Replace Roof</t>
  </si>
  <si>
    <t xml:space="preserve">Roof replacement </t>
  </si>
  <si>
    <t xml:space="preserve">Dimond Courthouse-Replace Exterior Cement Panels </t>
  </si>
  <si>
    <t>Replace exterior asbestos cement panels. Some panels beginning to crack and could fall to public areas.</t>
  </si>
  <si>
    <t>Dimond Courthouse-Replace Plaza Doors</t>
  </si>
  <si>
    <t>Replace ground floor plaza entry doors. Hinges becoming a heavy maintenance item.</t>
  </si>
  <si>
    <t>Fairbanks Regional Office Building -Replace Carpet &amp; Stair Treads</t>
  </si>
  <si>
    <t>Replace worn carpeted stair treads with metal treads</t>
  </si>
  <si>
    <t xml:space="preserve">Fairbanks Regional Office Building -Replace Windows </t>
  </si>
  <si>
    <t>Replace all exterior windows</t>
  </si>
  <si>
    <t xml:space="preserve">Juneau State Office Building -Install Chairs for ADA </t>
  </si>
  <si>
    <t>Install emergency evacuation chairs in stairwells</t>
  </si>
  <si>
    <t>Dimond Courthouse - Replace Transformers</t>
  </si>
  <si>
    <t>Replace original electrical transformers inside of building and relocate to outside</t>
  </si>
  <si>
    <t>Fairbanks Regional Office Building -Repair Loading Dock</t>
  </si>
  <si>
    <t>Repair loading dock</t>
  </si>
  <si>
    <t>Nome State Office Building-Install Floor Drain to DFG Lab</t>
  </si>
  <si>
    <t xml:space="preserve">Add floor drains to DFG lab for bone boiler </t>
  </si>
  <si>
    <t xml:space="preserve">Nome </t>
  </si>
  <si>
    <t>Juneau State Office Building -Replace Directory Signs</t>
  </si>
  <si>
    <t>Replace/upgrade main lobby directory and all signs</t>
  </si>
  <si>
    <t>Full bldg. asbestos abatement, f/a system, sprinkler system, remove abandon cable from temp leases</t>
  </si>
  <si>
    <t>Juneau State Office Building -Replace Ceiling Tiles</t>
  </si>
  <si>
    <t>Replace all ceiling tiles in the main corridors, floor 5.</t>
  </si>
  <si>
    <t>Juneau State Office Building -Replace Doors to Sky bridge</t>
  </si>
  <si>
    <t>Juneau State Office Building -Upgrade Bathrooms on the 8th Floor</t>
  </si>
  <si>
    <t>Renovate existing men's and women's restrooms on 8th floor to shower &amp; r/r for use by bldg. employees</t>
  </si>
  <si>
    <t>Juneau State Office Building -Elevator Safety Upgrade</t>
  </si>
  <si>
    <t>Replace elevator fire curtains on all floors. Existing curtains do not roll up correctly after a fire alarm event.</t>
  </si>
  <si>
    <t>Juneau State Office Building -Replace Building Windows</t>
  </si>
  <si>
    <t>Replace building windows with double pane. Energy savings from solar gain and heat loss.</t>
  </si>
  <si>
    <t xml:space="preserve">Asbestos abate 2 elevator machine rooms and 6 hoist ways. Potential environmental issue of asbestos entering passenger car. </t>
  </si>
  <si>
    <t xml:space="preserve">Asbestos abate 3 planters on the southeast deck. Replant with new soil and perennials. </t>
  </si>
  <si>
    <t xml:space="preserve">Dimond Courthouse- Replace Missing Insulation </t>
  </si>
  <si>
    <t>Add and replace missing insulation on the perimeter loop heating pipes, all floors, add rock wall insulation  - RELOCATE ALL FURNITURE</t>
  </si>
  <si>
    <t xml:space="preserve">Palmer State Office Building- Close Openings in Boiler Room </t>
  </si>
  <si>
    <t>Close openings at the base of the stacks south of boiler room- Energy Savings</t>
  </si>
  <si>
    <t xml:space="preserve">Palmer State Office Building- Repaint Exterior </t>
  </si>
  <si>
    <t xml:space="preserve">Repaint exterior of building </t>
  </si>
  <si>
    <t>Palmer State Office Building- Replace Air Handler Unit</t>
  </si>
  <si>
    <t>Remove failing AHU #3 and install new AHU.  Unit is currently operated manually.</t>
  </si>
  <si>
    <t>Palmer State Office Building- Upgrade Parking Lot</t>
  </si>
  <si>
    <t>Palmer State Office Building- Upgrade Exterior to Keep Water away from the Building</t>
  </si>
  <si>
    <t>Need snow retention above building doors, a couple of gutters to keep water away from building windows and heat trace for those gutters.</t>
  </si>
  <si>
    <t xml:space="preserve">Palmer State Office Building- Upgrade Basement Vapor Barrier </t>
  </si>
  <si>
    <t>Investigate and address water intrusion in basement Area E during very heavy rains and spring thaw.</t>
  </si>
  <si>
    <t xml:space="preserve">Palmer State Office Building- Upgrade Ventilation </t>
  </si>
  <si>
    <t>Improve ventilation to remove heat from boiler room which causes hot areas in PD suite during summer months.</t>
  </si>
  <si>
    <t>Palmer State Office Building- Replace Fencing</t>
  </si>
  <si>
    <t>Fence bordering the rear of the building, requires repair or replacement.</t>
  </si>
  <si>
    <t xml:space="preserve">Palmer State Office Building- Upgrade Mechanical System </t>
  </si>
  <si>
    <t>Palmer State Office Building- Replace Boilers</t>
  </si>
  <si>
    <t>Replace old low efficiency (70-80%)  boilers in area A, with High efficiency units, building original.</t>
  </si>
  <si>
    <t xml:space="preserve">Palmer State Office Building- Replace Garage Doors </t>
  </si>
  <si>
    <t>Replace Garage Doors</t>
  </si>
  <si>
    <t>Nome State Office Building-Finish Interior Stair Threads</t>
  </si>
  <si>
    <t xml:space="preserve">Finish Interior Stair Treads </t>
  </si>
  <si>
    <t>Linny Pacillo Office/Parking Garage- Motion Sensors</t>
  </si>
  <si>
    <t>Add motion sensors to each parking level to increase electrical usage efficiency</t>
  </si>
  <si>
    <t>Linny Pacillo Office/Parking Garage-Install Radar &amp; Speed Indicators</t>
  </si>
  <si>
    <t>Radar and speed indicator for drivers</t>
  </si>
  <si>
    <t xml:space="preserve">Atwood- HW Heater Replacement </t>
  </si>
  <si>
    <t>Replace hot water heater. Outdated and energy inefficient.</t>
  </si>
  <si>
    <t xml:space="preserve">Atwood- Lighting Controls </t>
  </si>
  <si>
    <t>Re-program after hours lighting controls for energy efficiency.  Upgrade all floors &amp; modify zones.</t>
  </si>
  <si>
    <t>Atwood- Clean/paint  Underground Walls &amp; Ceiling</t>
  </si>
  <si>
    <t>Clean up areas left from plaza upgrade; paint walls and ceiling</t>
  </si>
  <si>
    <t>Palmer SOB- Complete Roof Replacement</t>
  </si>
  <si>
    <t>Complete areas deferred during last roof replacement</t>
  </si>
  <si>
    <t xml:space="preserve">Palmer </t>
  </si>
  <si>
    <t>Dimond Courthouse</t>
  </si>
  <si>
    <t>Replace exterior window gaskets for floors 4-19</t>
  </si>
  <si>
    <t>16-32</t>
  </si>
  <si>
    <t>Atwood Building</t>
  </si>
  <si>
    <t xml:space="preserve">Replace lot #102 fence and chains </t>
  </si>
  <si>
    <t>Replace emergency evacuation chairs in stairwells</t>
  </si>
  <si>
    <t>Paint stairwells and landings (x2) floors 1-20. Remove doors done as earthquake remediation</t>
  </si>
  <si>
    <t>Court Plaza</t>
  </si>
  <si>
    <t>Replace stairwell doors and add relights, closers and hardware.</t>
  </si>
  <si>
    <t>3-4</t>
  </si>
  <si>
    <t>Add access controls to 2nd and Gold parking</t>
  </si>
  <si>
    <t>Replace upper parking deck at 2nd and Gold</t>
  </si>
  <si>
    <t>Install electric heaters in all restrooms</t>
  </si>
  <si>
    <t xml:space="preserve">Replace building original generator and all associated controls, electrical, and breaker panels. </t>
  </si>
  <si>
    <t>Replace roof that has reached its useful life and is at risk of leaks/damage to the building</t>
  </si>
  <si>
    <t>Fairbanks Regional Office Building</t>
  </si>
  <si>
    <t>Replace original carpeting throughout</t>
  </si>
  <si>
    <t>Improve security - additional controlled key card access system and new surveillance cameras</t>
  </si>
  <si>
    <t>7-11</t>
  </si>
  <si>
    <t>Juneau State Office Building</t>
  </si>
  <si>
    <t xml:space="preserve">Replace all cast iron waste piping throughout, cracking, abate as needed.   </t>
  </si>
  <si>
    <t>Complete replacement of all remaining galvanized piping.</t>
  </si>
  <si>
    <t>All Buildings</t>
  </si>
  <si>
    <t>Environmental Management Plan</t>
  </si>
  <si>
    <t>All Juneau Buildings - ADA Upgrades</t>
  </si>
  <si>
    <t>Palmer State Office Building</t>
  </si>
  <si>
    <t>E. parking lot upgrade-remove existing surface, regrade, pave and stripe. Replace underground storage tank with new above ground tank &amp; install drainage for gutters.</t>
  </si>
  <si>
    <t>13-16</t>
  </si>
  <si>
    <t>Upgrade sprinkler main in basement "E" - subject to freezing</t>
  </si>
  <si>
    <t>Complete TI's in vacant and kitchen, etc.</t>
  </si>
  <si>
    <t xml:space="preserve">Service flat roof system over Public defenders </t>
  </si>
  <si>
    <t>SUBTOTAL PBF UNALLOCATED (DEFERRED)</t>
  </si>
  <si>
    <t xml:space="preserve">Viking Drive - Replace fire alarm system in both warehouses. See attached quote from May 2013 from Alcan. </t>
  </si>
  <si>
    <t xml:space="preserve">Replace fire alarm system in both warehouses. See attached quote from May 2013 from Alcan. </t>
  </si>
  <si>
    <t xml:space="preserve">Governor's House- Fence replacement including soil remediation </t>
  </si>
  <si>
    <t xml:space="preserve">Fence needs to be replaced and soil remediation needed due to lead contamination. Updated Site Characterization plan of soil recently completed. Awaiting results. Projected cost is estimated and can be updated once results are received. </t>
  </si>
  <si>
    <t>Viking Drive - Parking Lot upgrades to include installation of draining system to avoid deterioration of asphalt</t>
  </si>
  <si>
    <t>Parking Lot upgrades to include installation of draining system to avoid deterioration of asphalt</t>
  </si>
  <si>
    <t xml:space="preserve">Governor's House -Upgrade Mechanical Systems </t>
  </si>
  <si>
    <t>Modify mechanical and install cooling</t>
  </si>
  <si>
    <t xml:space="preserve">Governor's House - Repaint 2nd Floor </t>
  </si>
  <si>
    <t>Repaint Interior</t>
  </si>
  <si>
    <t>Geological Materials Center -Security Upgrades</t>
  </si>
  <si>
    <t>Install additional security surveillance cameras and access control.</t>
  </si>
  <si>
    <t xml:space="preserve">Facilities Center -Upgrade Elevator </t>
  </si>
  <si>
    <t>Modernize elevator equipment</t>
  </si>
  <si>
    <t>Facilities Center - Upgrade Sprinkler Pipes &amp; Conduit</t>
  </si>
  <si>
    <t>Address sprinkler pipes and conduit breaking due to building movement</t>
  </si>
  <si>
    <t>Replace water main and building plumbing</t>
  </si>
  <si>
    <t xml:space="preserve">Viking Drive - Investigate and Repair building cracks </t>
  </si>
  <si>
    <t xml:space="preserve">Investigate and Repair building cracks </t>
  </si>
  <si>
    <t>Geological Materials Center -Parking Lot Upgrade</t>
  </si>
  <si>
    <t xml:space="preserve">Crack seal, seal coat, stripe parking lot </t>
  </si>
  <si>
    <t xml:space="preserve">Facilities Center- Update Exterior of the Building </t>
  </si>
  <si>
    <t>Remove rock debris and install metal siding. Large rock leaning on exterior wall could be a hazard. Adding siding will provide moisture protection.</t>
  </si>
  <si>
    <t>Facilities Center - Reseal Windows</t>
  </si>
  <si>
    <t xml:space="preserve">Reseal windows </t>
  </si>
  <si>
    <t xml:space="preserve">Geological Materials Center -Upgrade Cold Room </t>
  </si>
  <si>
    <t>Complete cold room mechanical upgrades and commissioning</t>
  </si>
  <si>
    <t>Governor's House -Replace Light Fixtures</t>
  </si>
  <si>
    <t xml:space="preserve">Replace various interior lighting with historical fixtures </t>
  </si>
  <si>
    <t>Geological Materials Center -Landscaping Upgrade</t>
  </si>
  <si>
    <t xml:space="preserve">Complete Landscaping Upgrades </t>
  </si>
  <si>
    <t xml:space="preserve">Viking Drive - Repair/Replace perimeter fence and clear vegetation </t>
  </si>
  <si>
    <t xml:space="preserve">Repair/Replace perimeter fence and clear vegetation </t>
  </si>
  <si>
    <t>Governor's House - Replace Railing</t>
  </si>
  <si>
    <t>Replace veranda railing, and third floor balcony railings</t>
  </si>
  <si>
    <t>33</t>
  </si>
  <si>
    <t>Governor's House - Entry Repairs</t>
  </si>
  <si>
    <t>Steps, porch, Handicap ramp/railing replacement due to cracking/staining</t>
  </si>
  <si>
    <t>Governor's House - Repair Side Entry</t>
  </si>
  <si>
    <t>Repair rot or replace side entry</t>
  </si>
  <si>
    <t>Governor's House - Reseal Generator Room Leakage</t>
  </si>
  <si>
    <t>Reseal generator room wall due to leakage</t>
  </si>
  <si>
    <t>Governor's House -  Replace Rock Wall and Fence</t>
  </si>
  <si>
    <t>Replace rock wall and fence around west yard</t>
  </si>
  <si>
    <t>Governor's House -  Replace UST</t>
  </si>
  <si>
    <t>Replace UST w/above ground tank</t>
  </si>
  <si>
    <t>SUBTOTAL NON PBF UGF UNALLOCATED (DEFERRED)</t>
  </si>
  <si>
    <r>
      <t>Administration</t>
    </r>
    <r>
      <rPr>
        <sz val="10"/>
        <color rgb="FFFF0000"/>
        <rFont val="Arial"/>
        <family val="2"/>
      </rPr>
      <t>*</t>
    </r>
  </si>
  <si>
    <r>
      <t>Military</t>
    </r>
    <r>
      <rPr>
        <sz val="10"/>
        <color rgb="FFFF0000"/>
        <rFont val="Arial"/>
        <family val="2"/>
      </rPr>
      <t>*</t>
    </r>
  </si>
  <si>
    <r>
      <t>Transportation</t>
    </r>
    <r>
      <rPr>
        <b/>
        <sz val="10"/>
        <color rgb="FFFF0000"/>
        <rFont val="Arial"/>
        <family val="2"/>
      </rPr>
      <t>**</t>
    </r>
  </si>
  <si>
    <t>Allocation</t>
  </si>
  <si>
    <t>Redesign and provide new perimeter heating and air systems including VAV boxes, DDC Controls, branch ductwork, new coils, new piping, insulation, fin tube and valves to allow proper control for occupant comfort. DOT/PF has advised that the heating deficiencies at the 5th floor have become more severe and were not remedied during the 2011 renovations.  This estimate was provided by RSA Engineering in a 2019 Deferred Maintenance Survey Report.</t>
  </si>
  <si>
    <t>The existing deck coating has failed allowing leakage from the top to the lower level and causing deterioration of the structural concrete below the coating.</t>
  </si>
  <si>
    <t>The Alaska Office Building needs to have the roof replaced. The roof has reached is useful life expectancy and is at risk of causing damage to the interior of the building due to leaks and damage.</t>
  </si>
  <si>
    <t>The exterior window gaskets at the Atwood Building are all original construction from 1982, and they have shown signs of degrading and separating from the corners of the windows, especially in areas with a lot of sun exposure.  As these gaskets recede, they allow both air from inside to escape and water from outside to get in.  If the gaskets completely fail, it can potentially cause a window to become loose and fall to the ground below, which is a life safety concern. The other concern is that the interior air that is heated in the winter and cooled in the summer at high utility costs leaks out of those degraded areas. Replacing these gaskets will not only ensure that the windows are no longer in danger of falling off of the building, but it will also help reduce utility costs by sealing them to prevent loss of heating and cooling from inside the building. This would ultimately demonstrate electric and natural gas utility savings that could also show substantial long term payback once this is finally completed.</t>
  </si>
  <si>
    <t>Atwood Building - Plaza Repairs</t>
  </si>
  <si>
    <t xml:space="preserve">The generator enclosure for the Douglas Island Building (DIB) standby generator have become badly corroded. The enclosure not only protects the generator and its parts, but it also reduces generator noise to a safe and acceptable level. The enclosure needs replacement to allow continued use of the generator. This project will restore the generator enclosure. </t>
  </si>
  <si>
    <t>Replace print shop doghouse. Wood frame, walls, and stucco are rotted.</t>
  </si>
  <si>
    <t xml:space="preserve">Sky bridge between AOB and CPB will provide better access for pedestrians and wheelchair users during inclement weather. </t>
  </si>
  <si>
    <t xml:space="preserve">Re-caulk all windows to seal structure from water/heat loss </t>
  </si>
  <si>
    <t xml:space="preserve">Fairbanks Regional Office Building - Re-caulk Windows </t>
  </si>
  <si>
    <t>Replace all sky bridge doors and install controlled key card access x6.  Doors do not seal and create static pressure problems in the building.</t>
  </si>
  <si>
    <t>Reseal and stripe North, West, and South parking lots</t>
  </si>
  <si>
    <t>Utilizing manual or automatic transfer switches the building could become fully backed up on generator power.  Generator has the capacity to run most if not the  entire building during power outages.  We currently are only using 10-15 % of its designed capacity</t>
  </si>
  <si>
    <t>Replacement of Boys' Dorm (Building 292) and Main Girls' Dorm (Building 293) Windows</t>
  </si>
  <si>
    <t>AVTEC's campus requires a number of repairs to its curbs, sidewalks, and access roadways to ensure a safe learning environment for AVTEC students. Repair needs include replacing/resurfacing broken, damaged and deteriorating curbs, sidewalks, and access roadways. ADA compliant cuts need to be made at various curbsides. Multiple facilities require moderate system modernizations and facility repairs.</t>
  </si>
  <si>
    <t>Re-shingle roof on shop building.</t>
  </si>
  <si>
    <t>Improve trails along riverbank to improve public sport fishing access to river and stabilize/decrease erosion - incorporate light penetrating grating.</t>
  </si>
  <si>
    <t>Repair/replace freshwater catchment systems.</t>
  </si>
  <si>
    <t>Install 30 barrier rocks and replace 30 parking bumpers.</t>
  </si>
  <si>
    <t>Replace SST toilets with 2 single concrete vaulted toilets.</t>
  </si>
  <si>
    <t xml:space="preserve">Improve group campsite at Honeymoon Meadow.  </t>
  </si>
  <si>
    <t>Repair trails to division standards, clear brush, and grade.</t>
  </si>
  <si>
    <t>Expand trailhead parking area; grade, level, and fill access road at MP
31.4.</t>
  </si>
  <si>
    <t>Replace 10 fire pits, 20 picnic tables, 50 signposts, and 5 benches.</t>
  </si>
  <si>
    <t>Recondition access road by widening, surfacing, and grading.</t>
  </si>
  <si>
    <t>Rehabilitate ball field, volleyball, and horseshoe pits.</t>
  </si>
  <si>
    <t>29 yr. old boiler has far exceeded its useful life and should be replaced. Quote is for purchase and installation of a Weil McLain CGA#6-PIDN Natural Gas Fired Hot Water Boiler.</t>
  </si>
  <si>
    <t>Modern LED lighting operates at lower cost with an increase in lighted surface area.  Quote includes the upgrade to LED fixtures with similar wattage as the old sodium fixtures.  Last winter the yard was broken into, but the current lighting was not bright enough to identify thieves.  Improved lighting is needed to improve security.</t>
  </si>
  <si>
    <t>Paint has peeled off the HardiPlank siding installed in 2007. In 2018 DFG contracted surface preparation and repainting, but paint was shed in 1 year. Preliminary estimate to replace with durable siding.</t>
  </si>
  <si>
    <r>
      <rPr>
        <u/>
        <sz val="9"/>
        <rFont val="Calibri"/>
        <family val="2"/>
        <scheme val="minor"/>
      </rPr>
      <t xml:space="preserve">Facilities: </t>
    </r>
    <r>
      <rPr>
        <sz val="9"/>
        <rFont val="Calibri"/>
        <family val="2"/>
        <scheme val="minor"/>
      </rPr>
      <t>essential - Vessel Shop, replanked, painted - deferring will risk rot and potentially higher costs to repair later. 
Contract to install dock lumber: essential - deterring maintenance will risk continued warping of dock and eventual failure.
Streetlights replacement at dock - without creates a safety hazard for using dock in the dark to access the Medeia.</t>
    </r>
  </si>
  <si>
    <t xml:space="preserve">The Division of Alaska Wildlife Troopers has two posts located in the Bristol Bay region. A Sergeant and one Trooper are assigned to King Salmon and one Trooper to the Dillingham Post.  Both Posts have numerous assets to include off road vehicles, aircraft, and vessels. The King Salmon Post houses one the State R-44 helicopters. It is critical mission critical to have access to these assets for emergency responses. Storage is required for safekeeping and maintenance.
AWT also routinely seizes and secures items that do not typically fit into a evidence room such as  commercial fishing gear or hunting equipment. The Dillingham and King Salmon facilities require repair and mainteance due to the age of the structures. The requested funding will allow for repair and replacement of existing structures in King Salmon and Dillingham, to include site preparation in areas where vegetation has encroached.  </t>
  </si>
  <si>
    <r>
      <t>Trooper Housing &amp; Post facility repairs &amp; maintenance</t>
    </r>
    <r>
      <rPr>
        <b/>
        <sz val="9"/>
        <rFont val="Calibri"/>
        <family val="2"/>
        <scheme val="minor"/>
      </rPr>
      <t xml:space="preserve"> -</t>
    </r>
    <r>
      <rPr>
        <sz val="9"/>
        <color theme="1"/>
        <rFont val="Calibri"/>
        <family val="2"/>
        <scheme val="minor"/>
      </rPr>
      <t xml:space="preserve">  DPS is requesting additional funds to continue the rehabilitation of Rural Trooper Housing and Rural Post Facilities.                                                                                                                         
Following the FY21 budget allocation to initiate the Rural Trooper Housing Rehabilitation Program (RTHRP), DPS launched Deficiency Correction Phase (DCP). The DCP is the first step to execute the RTHRP and has enabled us to identify pending and immediate need deficiencies in the Rural Trooper Housing (RTH) units across the state. The identified deficiencies are being corrected by contracting with DOT&amp;PF DFS and private contractors, as applicable. 
The next phase in RTHRP is the Home Energy Assessment (HEA). The energy consumption systems such as heating, electrical, and lighting are obsolete and causing reoccurring problems. The HEA will provide an assessment of these systems in each housing unit. These improvement recommendations will update systems and provide enhanced energy efficiency and comfort.                
                                                                                                                                                                                                                                                                                                                                                                                   DPS facilities can be broadly classified into Mission Facilities (MF) and Rural Trooper Housing (RTH). 70% of the state owned MF’s require an upgrade, functional reassessment, and rehabilitation. 100% of the state owned RTH facilities are at the stage of lifecycle, health, and safety rehabilitation.  </t>
    </r>
  </si>
  <si>
    <t>Perimeter fence detection system - existing fence detection system is obsolete and parts are not available. Numerous system failures have cause major security concerns.</t>
  </si>
  <si>
    <t>Fairbanks-FCC Admin Security Enhancement</t>
  </si>
  <si>
    <t xml:space="preserve">Additional funding needed to supplement existing funds to complete project.   </t>
  </si>
  <si>
    <t>WCC Bldg. 13 Gym Roof Replacement</t>
  </si>
  <si>
    <t>25-DOT&amp;PF Department of Transportation and Public Facilities</t>
  </si>
  <si>
    <t>False Pass Siding Repair and Replacement</t>
  </si>
  <si>
    <t>Building has no back-up power in this mission essential facility.   Building has administrative areas as well as equipment areas.  Serves areas from Anchorage to Girdwood.  And areas from Anchorage to Palmer.</t>
  </si>
  <si>
    <t>Building holds Department of Law, Corrections and Administration.  Parking garage is in need of significant concrete repairs.  Concrete is spalling at different locations.  Overhead and walking surfaces need repairs.</t>
  </si>
  <si>
    <t xml:space="preserve">Replace existing generators and power distribution with larger updated units.
Current generators will not carry full camp load during wintertime demands without load shedding actions.  Existing power distribution is failing and inadequate. </t>
  </si>
  <si>
    <t>Existing roof and siding are very old and lack insulation, new energy efficient roofing and siding to improve building performance.</t>
  </si>
  <si>
    <t>Existing roof and siding are very old and lack insulation. Department will install a new energy efficient roof and siding to save costly heating fuel.</t>
  </si>
  <si>
    <t xml:space="preserve">Existing roof and siding are very old and lack insulation. Department will install a new energy efficient roof and siding to save costly heating fuel. </t>
  </si>
  <si>
    <t>Existing roof and siding is deteriorated and leaks, Doors are inefficient and allow tremendous heat loss. Upgrade to new insulated doors and insulated siding to save on utility costs</t>
  </si>
  <si>
    <t>Current cranes (2 each 7.5 ton) are over 30 years old, parts are no longer available.  Functionality and fine control are deteriorating.</t>
  </si>
  <si>
    <t xml:space="preserve">The backup power generator in Ernestine is a 1964 model diesel unit that is failing and nearly impossible to find parts for. During the winter of FY18 during a major winter event, the camp lost power due to the generator not operating correctly. The unit needs updated to something more modern that can be supported by a vendor. Neither Nelchina nor Tazlina camps have backup power, in order to ensure that road maintenance is possible during all winter events, both camps need back up power installed to support the road maintenance mission. </t>
  </si>
  <si>
    <t>Original construction electrical system in the Shop and Bunkhouse needs to be upgraded to current electrical code including the diesel generator backup.  Although compliant at date of original construction, upgrades will result in significant installation of safety features that will provide a higher level of safety for employees.</t>
  </si>
  <si>
    <t>Region Wide (South Coast) Lighting Upgrade</t>
  </si>
  <si>
    <t>Region Wide M&amp;O Maintenance Bldg. Office Floor Covering Replacement</t>
  </si>
  <si>
    <t xml:space="preserve"> Gate security will prevent loss due to theft of State Property.  </t>
  </si>
  <si>
    <t xml:space="preserve">HVAC systems controls needs upgrade to better heat and cool the facility.  Many critical communications systems depend on proper cooling in this facility.  </t>
  </si>
  <si>
    <t>Several Shops/Weigh Stations have non-potable water supply need new wells and/or filtration systems</t>
  </si>
  <si>
    <t>Many of the existing windows are single pane with storm panes and have very low R-values. They have high maintenance wood frames with worn out operating mechanisms. New windows will have much higher R-value and low maintenance plastic or fiberglass frames.  Maintenance building, Tech Services, Supply, Materials, and SEF.</t>
  </si>
  <si>
    <t>Existing siding is deteriorated and leaks, windows are inefficient and allow tremendous heat loss. Upgrade to new Thermopane windows and insulated siding to save on utility costs</t>
  </si>
  <si>
    <t xml:space="preserve">Existing roof and siding iare very old and have little insulation, new energy efficient roofing and siding will save in utility costs.   </t>
  </si>
  <si>
    <t>Parking lot has deteriorated and has potholes, cracks, and ruts.  Needs new asphalt and curbs to provide a safe surface for visitors and employees.</t>
  </si>
  <si>
    <t>Existing Parking lot has deteriorated (cracks and potholes, etc.)</t>
  </si>
  <si>
    <t xml:space="preserve">Existing pavement has deteriorated and become irreparable.  Hugh potholes, cracks, and crumble asphalt litter the complex.    </t>
  </si>
  <si>
    <t>Roofing has exceeded its life expectancy and needs replacing</t>
  </si>
  <si>
    <t xml:space="preserve">General Alarm and E-Lighting UPS needs replaced with a new in kind unit. It has exceeded its useful life (10 years). </t>
  </si>
  <si>
    <t>Painting and Structure/Car Deck/Structural Fire Protection/Main Deck, P&amp;S 5/19/2010 --</t>
  </si>
  <si>
    <t>In practice, the lower extent of the curtain plate insulation frequently becomes saturated by water.</t>
  </si>
  <si>
    <t>Side doors &amp; Deck Prep &amp; Paint</t>
  </si>
  <si>
    <t>Public Spaces /Purser/wheelchair lift</t>
  </si>
  <si>
    <t>Reverse Door on Wheelchair lift.</t>
  </si>
  <si>
    <t>Deck and Safety/Communication (lnter-ship)/lJV Circuit Between Wheelhouse &amp; BT</t>
  </si>
  <si>
    <t>The vessels crew would like to have the engine monitoring system on the engineer's computer which is located in the Engineers Workshop. Currently this monitoring system is only on the bridge. This monitoring system is manufactured and installed by Prime Mover Controls of British Columbia.</t>
  </si>
  <si>
    <t>Bow Mooring Protection Box</t>
  </si>
  <si>
    <t>Design and install a linehandler protection box similar to the Aurora</t>
  </si>
  <si>
    <t>Steel gratings which enclose the bulkhead openings where line chocks penetrate are exposed to severest weather require constant maintenance to prevent rust bleeding onto foredeck. Due to location and route exposure to nature, crew is unable to maintain these items while on the run. Bleeding rust is an eyesore on the foredeck. Bow lookout platform is also problematic, and replacing grating would ease deck maintenance burden.</t>
  </si>
  <si>
    <t>Gulkana airport electrical service install</t>
  </si>
  <si>
    <t>Install electrical power to tie down spaces on ski strip tie down area</t>
  </si>
  <si>
    <t>Region-wide Airport Fence &amp; Gate Repair</t>
  </si>
  <si>
    <t>Airport Visual Aids - Plan, purchase and install materials to include cones, markers, beacons, wind cones and segmented circles.</t>
  </si>
  <si>
    <t>Repair, replace damaged areas of fence; add fencing to increase security and to prevent wildlife incursions; remove, replace, or add gates.</t>
  </si>
  <si>
    <t>Grade and compact runways as needed throughout the district</t>
  </si>
  <si>
    <t>Cut brush around the airport to reduce wildlife habitat</t>
  </si>
  <si>
    <t>Cut brush in and around the RSA at airports throughout the region</t>
  </si>
  <si>
    <t>Ketchikan Airport aggregate</t>
  </si>
  <si>
    <t xml:space="preserve">Remove damaged float plane access dock </t>
  </si>
  <si>
    <t xml:space="preserve">Replace local road signs in the District to maintain standard compliance. </t>
  </si>
  <si>
    <t>Purchase and install snow poles for Thompson Pass</t>
  </si>
  <si>
    <t>Repair damaged guard rail throughout district</t>
  </si>
  <si>
    <t>Tok District Asphalt Repairs</t>
  </si>
  <si>
    <t>Seasonal movement has left many bike paths in the District in serious need of repair to ensure public safety. Drainage needs to be addressed in numerous locations to help stabilize the subbase as well as address ATV damage. Yearly request to be able to maintain at current LOS</t>
  </si>
  <si>
    <t>Replace 6 culverts &amp; raise grade on road for ice &amp; flooding problems.  Resurface with modified C-1 or use FAHR crusher MP 43-56</t>
  </si>
  <si>
    <t>Replace 30 damaged culverts at various locations throughout the Tok District. These are shallow, small diameter culverts that will be replaced by State workers. Primary use of the Deferred Maintenance funding would be to rent an excavator. Hi-Float will be applied for the finished surface at these culvert installation sites.</t>
  </si>
  <si>
    <t>Regrade, conduct surface repairs, and place crushed aggregate on various Nome Area Roads</t>
  </si>
  <si>
    <t xml:space="preserve">This project would support beautification mowing in the core of the City of Fairbanks as well as supplement our GF brush cutting efforts on outlying roads that are not able to be cut regularly due to budget constraints. Without this funding beautification mowing will cease. </t>
  </si>
  <si>
    <t>R&amp;R damaged and aged High Float from mile 5-15 Nabesna road</t>
  </si>
  <si>
    <t>Clear vegetative growth 24-62 Richardson Hwy.</t>
  </si>
  <si>
    <t>Clear vegetative growth 172-202 Richardson Hwy.</t>
  </si>
  <si>
    <t>Dalton Hwy  High Float</t>
  </si>
  <si>
    <t>Dalton Hwy High Float</t>
  </si>
  <si>
    <t xml:space="preserve">This will get a maintainable surface on this road.  With a new surface it will hold up better after rainstorms. The surface gets very rough and potholed after a small amount of rain.  Hoping to resurface worst portions of roadway (approx. 7 miles) from MP 70-103. </t>
  </si>
  <si>
    <t xml:space="preserve">This will get a maintainable surface on this road. It is all cobles and rock now. With a new surface it will hold up better after rainstorms. The surface gets very rough and potholed after a small amount of rain. We will need the material trucked out on the road. The estimate for trucking is $12,272  MP 137-152. This will  help keep the fines on the new surface and control dust. This will make the road safer and help it hold up longer with less maintenance MP 137-152. </t>
  </si>
  <si>
    <t>Stampede Rd.</t>
  </si>
  <si>
    <t>Provide Crushed Surface Course at stampede pit, for Stampede rd. (5000 yards)</t>
  </si>
  <si>
    <t>Due to years of manpower and equipment shortages and major fires that caused sediment to fill ditches along this section, major cleaning is needed to keep the road from added washouts during spring runoff. Some new culvert installs included as needed.  MP 122 - 149</t>
  </si>
  <si>
    <t>Clear vegetative growth 130-157 Richardson Hwy.</t>
  </si>
  <si>
    <t>clear vegetative growth 0-12 Old Edgerton</t>
  </si>
  <si>
    <t>Perform cultural and land survey of Old Edgerton for road improvements</t>
  </si>
  <si>
    <t>Ringling Pit Survey</t>
  </si>
  <si>
    <t>Armor Copper River Highway MP 7.5-8 Mile Due to river erosion</t>
  </si>
  <si>
    <t>Replace approximately 20 - 24" culverts along this section due to road settlement and damage. Reestablish ditches</t>
  </si>
  <si>
    <t>Band &amp; Chip Seal coat this road to extend its life.  Some ditch cleaning included.</t>
  </si>
  <si>
    <t>Reclaim and Pave.  Existing pavement is uneven, aged, and breaking up.</t>
  </si>
  <si>
    <t>McCarthy Road Brushing</t>
  </si>
  <si>
    <t>Clear vegetative growth mile 0-60 McCarthy Road</t>
  </si>
  <si>
    <t xml:space="preserve">Clear vegetative growth mile 0-19 </t>
  </si>
  <si>
    <t>Denali Highway Brushing</t>
  </si>
  <si>
    <t>Clear vegetative growth mile 0-60 Denali Highway</t>
  </si>
  <si>
    <t>Lake Louise Road Brushing</t>
  </si>
  <si>
    <t>Denali Highway Gravel Stockpile</t>
  </si>
  <si>
    <t>McCarthy Road Gravel Stockpile</t>
  </si>
  <si>
    <t>Build 5000yd stockpile of HFSA at mile 17 McCarthy Road for surface repair</t>
  </si>
  <si>
    <t>Build 5000yd stockpile of HFSA at mile 55 Denali for surface repair</t>
  </si>
  <si>
    <t>Build 5000yd stockpile of HFSA at mile 42 Denali for surface repair</t>
  </si>
  <si>
    <t>Build 5000yd stockpile of HFSA at mile 17 Denali for surface repair</t>
  </si>
  <si>
    <t>High Float mile 15-18 of the Nebesna Road to reduce annual maintenance blading costs.</t>
  </si>
  <si>
    <t>Tazlina Maintenance Station Access Road Resurface</t>
  </si>
  <si>
    <t>Southfork, O'Brien Creek, Eagle</t>
  </si>
  <si>
    <t>Sidewalk Replacement on Lake Ave.</t>
  </si>
  <si>
    <t>Replace detreating sidewalks on Lake Ave in Cordova and bring them into ADA compliance.</t>
  </si>
  <si>
    <t>Valdez Sidewalk Replacement</t>
  </si>
  <si>
    <t>Replenish Culvert Stockpile in Cordova</t>
  </si>
  <si>
    <t>Repair/replace existing signs, delineators, and culvert markers. MP 28- 99.6</t>
  </si>
  <si>
    <t>Reclaim existing asphalt surface, reconstruct, and widen shoulder for the purpose of improving pedestrian access and safety.</t>
  </si>
  <si>
    <t>McCarthy road resurface</t>
  </si>
  <si>
    <t>McCarthy road surface repair</t>
  </si>
  <si>
    <t>Resurface portions of the McCarthy road with E-1 from mile 17-60</t>
  </si>
  <si>
    <t>R&amp;R damaged and aged High Float from mile 4-14 McCarthy road</t>
  </si>
  <si>
    <t>Purchase and install culverts. Clean and establish ditches along the McCarthy road to give needed drainage to help preserve the road surfacing that was recently applied while environmental permits are still in place.</t>
  </si>
  <si>
    <t xml:space="preserve">Place calcium chloride on the McCarthy Hwy and local roads throughout the District to reduce dust and reduce the loss of fines on the road surfaces. </t>
  </si>
  <si>
    <t xml:space="preserve">This project would survey and record the unstable slopes on the Taylor Hwy from MP 67 to 160. Scouring or other mitigation would occur at a later date. </t>
  </si>
  <si>
    <t>Mile 0.0 to 3.6: Grind and pave both lanes. Center Line Miles 3.6  - Width 24'</t>
  </si>
  <si>
    <t>Repair hightowers throughout region</t>
  </si>
  <si>
    <t xml:space="preserve"> 3.2Mile 0.0 to 5.0:  Both lanes, grind, and pave. Center Line Miles  3.2  - Width 24'</t>
  </si>
  <si>
    <t>Add shoulders, grind, and repave. Center Line Miles  5.4 - Width 24'6"</t>
  </si>
  <si>
    <t>Mile 3.3 to 8.4:  Both lanes, grind, and pave.  Center Line Miles 5.1  - Width 24'</t>
  </si>
  <si>
    <t>Mile 0.0 to 2.4:  Both lanes, grind, and pave at minimum, could use storm drain, curb drain, and guardrail replacement. Center Line Miles 2.2 - Width 24'</t>
  </si>
  <si>
    <t>Grade shoulders on Egan Drive from 10th St. to Auke Bay Roundabout. Cut high shoulders back to grade to allow for proper drainage from the road surface reducing areas of potential hydroplaning</t>
  </si>
  <si>
    <t>Repair asphalt on South Franklin St.</t>
  </si>
  <si>
    <t>Replace or repair damaged/worn signals and streetlights</t>
  </si>
  <si>
    <t>Ketchikan Area wide vegetation management</t>
  </si>
  <si>
    <t>Area wide brush cutting along highway</t>
  </si>
  <si>
    <t>Cut brush with an excavator on highway in Skagway</t>
  </si>
  <si>
    <t>Remove build up on shoulders of highways to allow for water to drain off the driving surface throughout Juneau.</t>
  </si>
  <si>
    <t>Cut brush, vegetation and repair or replace the security fence along Egan Drive.</t>
  </si>
  <si>
    <t>Replace all wire and electrical components on the dock. Install tip down light poles with LED fixtures Replace the windsock and pole with tip down. Replace matts on dock with a slip resistant material.</t>
  </si>
  <si>
    <t>Install a roof over the Tazlina S.E.F. steel storage rack.  The rack is uncovered and leads to problems with rusty metal, causing project time to run longer because extensive cleaning is necessary. The roof would reduce unnecessarily ineffecient labor time, ease inventory location, and reduce inventory loss.</t>
  </si>
  <si>
    <t>1/29/2021</t>
  </si>
  <si>
    <t>Replace water main and building plumbing for State and Federal Surplus Property Warehouse at 2400 Viking Drive in Anchorage</t>
  </si>
  <si>
    <t>DOT&amp;PF</t>
  </si>
  <si>
    <t>All Other Agencies</t>
  </si>
  <si>
    <t>Transportation &amp; Public Facilities (DOT&amp;PF)</t>
  </si>
  <si>
    <t>Backlog Amount</t>
  </si>
  <si>
    <t>Snowden Administration Building</t>
  </si>
  <si>
    <t>Boney Parking Garage</t>
  </si>
  <si>
    <t>Kenai Courthouse</t>
  </si>
  <si>
    <t>444 H Street</t>
  </si>
  <si>
    <t>Kodiak Court &amp; Office Building</t>
  </si>
  <si>
    <t>DOT&amp;PF New Southeast Facilities</t>
  </si>
  <si>
    <t>Ketchikan Court &amp; Office Building</t>
  </si>
  <si>
    <r>
      <rPr>
        <b/>
        <sz val="10"/>
        <rFont val="Arial"/>
        <family val="2"/>
      </rPr>
      <t>Server Room Upgrade</t>
    </r>
    <r>
      <rPr>
        <sz val="10"/>
        <rFont val="Arial"/>
        <family val="2"/>
      </rPr>
      <t xml:space="preserve"> </t>
    </r>
  </si>
  <si>
    <t>The server room in the Snowden building has a variety of issues to include failing AC units, failing UPS units, and sprinkler pipes inside the room. The AC units in the sever room are 19 years old and are four years past their useful life. They have begun to fail over time and will eventually stop working. AC units are necessary to keep the space cool to ensure the servers are not critically damaged. The UPS units are stand alone and would be better served as one larger unit to feed all of the servers. Additionally, there are sprinkler pipes and a hose bib inside the server room. This is a major concern as if they release water due to a fire or failure, the equipment in the server room would be irreparable. This space serves the entire state as the primary data center.  If a failure were to occur in this space it could be catastrophic to the court system resulting in inability to access the network or our data / information systems.</t>
  </si>
  <si>
    <t>Replace Spectator Seating</t>
  </si>
  <si>
    <t xml:space="preserve">This project is to replace all spectator seating in roughly 20 courtrooms. The existing benches are showing high levels of wear and tear and the upholstery is stained. The upholstery is no longer able to be spot cleaned and stains are deep into the fabric. This quote is to replace all bench seating with new seating in all courtrooms plus a contingency. </t>
  </si>
  <si>
    <t>Replace Old Fluorescent Lamps</t>
  </si>
  <si>
    <t>Replace Exterior Concrete</t>
  </si>
  <si>
    <t>Replace deteriorating public lobby slate finish.  Slate has been determined to be inappropriate for the high traffic conditions, and the maintenance costs to keep it repaired and adequately clean is significant.  Replacing the slate with a finish appropriate for high traffic will reduce operating costs. Request includes a 15% inflation cost.</t>
  </si>
  <si>
    <r>
      <t>Building Envelope and Facade Repairs</t>
    </r>
    <r>
      <rPr>
        <sz val="10"/>
        <rFont val="Arial"/>
        <family val="2"/>
      </rPr>
      <t xml:space="preserve"> </t>
    </r>
  </si>
  <si>
    <t xml:space="preserve">Repair and replace façade of Snowden Building due to structural compromise from water infiltration.  </t>
  </si>
  <si>
    <t>Warehouse Roof Replacement</t>
  </si>
  <si>
    <t xml:space="preserve">Repair and replace the 40-year-old roof on the Snowden Warehouse.    </t>
  </si>
  <si>
    <t>Update Building Controls</t>
  </si>
  <si>
    <t>Replace Fire Panel</t>
  </si>
  <si>
    <t>Replace aging fire panel and all related components.</t>
  </si>
  <si>
    <r>
      <t>Paint Interior</t>
    </r>
    <r>
      <rPr>
        <sz val="10"/>
        <rFont val="Arial"/>
        <family val="2"/>
      </rPr>
      <t xml:space="preserve"> </t>
    </r>
  </si>
  <si>
    <t>Patch and paint all interior areas of the courthouse to include installation/repair of chair rails.</t>
  </si>
  <si>
    <t>Parking Lot Upgrades</t>
  </si>
  <si>
    <t xml:space="preserve">Judicial Services has reported issues with access to the facility with their vehicles due to the layout of the landscape. This request would remove existing landscape to make access to the facility easier without damaging vehicles and/or existing landscape. </t>
  </si>
  <si>
    <t>Bathroom Renovations</t>
  </si>
  <si>
    <t xml:space="preserve">All bathrooms in the Snowden Admin Building require upgrades including replacement of sinks and fixtures, replacement of toilets, replacement of countertops, replacement of flooring/tile, and painting/patching. </t>
  </si>
  <si>
    <t xml:space="preserve">All bathrooms in the Nesbett Courthouse require upgrades including replacement of sinks and fixtures, replacement of toilets, replacement of flooring/tile, and painting/patching. </t>
  </si>
  <si>
    <t>Replace Sidewalk Heating Coils</t>
  </si>
  <si>
    <t xml:space="preserve">Replace sidewalk heating coils at the Nesbett Courthouse to assist with snow/ice mitigation in the winter months. </t>
  </si>
  <si>
    <t xml:space="preserve">Miscellaneous Mechanical Upgrades </t>
  </si>
  <si>
    <t>Replace boiler that is reaching it's useful life as well as replace roof top units. Installation of VAV's for all offices will assist with energy consumption and staffs ability to control temperatures within their office spaces.</t>
  </si>
  <si>
    <t xml:space="preserve">Replace glycol and axiom tanks with plastic rather than galvanized, install new heat exchangers in all air handling units with closed glycol loops, retrofit remaining actuators to electronic, install new expansion tank bladders. </t>
  </si>
  <si>
    <t>Miscellaneous Mechanical Upgrades</t>
  </si>
  <si>
    <t>Breaker Panel Upgrade</t>
  </si>
  <si>
    <t xml:space="preserve">Install new main breaker, 2500amp. </t>
  </si>
  <si>
    <t xml:space="preserve">Standardize key matrix to Medico. </t>
  </si>
  <si>
    <t>Key Standardization</t>
  </si>
  <si>
    <t>Miscellaneous Interior Upgrades</t>
  </si>
  <si>
    <t xml:space="preserve">Replace  all countertops within the courthouse. Existing countertops have delaminated and the trim has suffered water damage. Paint all common area interior spaces to include hallways, lobbies, and general use employee areas. Update finishes on artwork installations to include restraining and protection for specific art pieces where the artist is no longer living. </t>
  </si>
  <si>
    <t>Building Doors and Woodwork</t>
  </si>
  <si>
    <t xml:space="preserve">The building doors have begun to delaminate and are drastically different colors due to UV damage and other factors. These doors will need to be removed, sanded, restrained, and rehung. Some doors will require full replacement due to major issues with delamination and damage. The building woodwork is also beginning to fade due to UV damage and would need to be addressed at the same time as the doors to maintain a uniform appearance. </t>
  </si>
  <si>
    <t>Replace Siding and Windows</t>
  </si>
  <si>
    <t xml:space="preserve">Complete replacement of siding and windows in the Kodiak Courthouse. The current siding is faded and will begin to allow water intrusion in the future. The windows are double pane and have significant moisture between panes. This is allowing heat to seep from the facility during the winter months and does not allow for good energy efficiency. </t>
  </si>
  <si>
    <t xml:space="preserve">The elevator in this facility is building original and has not yet been modernized. This elevator should be upgraded to include a full modernization and cosmetic revamp to bring it up to current standards. </t>
  </si>
  <si>
    <t>Elevator Modernization</t>
  </si>
  <si>
    <r>
      <rPr>
        <b/>
        <sz val="10"/>
        <rFont val="Arial"/>
        <family val="2"/>
      </rPr>
      <t>Miscellaneous Interior Upgrades</t>
    </r>
    <r>
      <rPr>
        <sz val="10"/>
        <rFont val="Arial"/>
        <family val="2"/>
      </rPr>
      <t xml:space="preserve"> </t>
    </r>
  </si>
  <si>
    <t>The facility is in need of painting in all common areas, replacement of stair trends, replacement of interior fixtures such as door hardware, signage, etc.</t>
  </si>
  <si>
    <t xml:space="preserve">All bathrooms in the 444 H Street require upgrades including replacement of sinks and fixtures, replacement of toilets, replacement of countertops, replacement of flooring/tile, and painting/patching. </t>
  </si>
  <si>
    <t>Miscellaneous Repairs to SE Facilities</t>
  </si>
  <si>
    <t xml:space="preserve">The court system has recently been transferred funding for a number of DOT&amp;PF facilities to pay operating costs for the facilities. The majority of the facilities are 40+ years old and have extensive deferred maintenance needs. The court system is requesting a lump sum fund source in the event an emergency maintenance need arises in one of the facilities we are now paying for via RSA. The SE facilities have had a historically low operating budget for the DOT&amp;PF Southcoast Region and there has been a lack of deferred maintenance funding put towards these facilities. </t>
  </si>
  <si>
    <t xml:space="preserve">Complete full upgrade to elevators in the facility to modernize and extend useful life. </t>
  </si>
  <si>
    <t>Controls Upgrade</t>
  </si>
  <si>
    <t xml:space="preserve">Install direct digital controls which would allow for setbacks to be done on evenings and weekends. This upgrade could save energy and reduce heating costs, as well as provide better ability to control the heating and cooling systems thereby increasing occupant comfort. </t>
  </si>
  <si>
    <t xml:space="preserve">Many office areas lack sufficient ventilation for occupant comfort. This upgrade would revamp the existing system to provide additional cooling to office areas. </t>
  </si>
  <si>
    <t>Upgrade Ventilation System</t>
  </si>
  <si>
    <t>Parking Garage Repairs and Security Upgrade</t>
  </si>
  <si>
    <t xml:space="preserve">This parking garage currently services all tenants in the facility to include Alaska Courts, LAW, DOC, DHSS, DOA DMV, and others. The parking garage is in need of significant concrete repairs which is spalling in many different locations. Additionally, concrete repairs are needed overhead and on walking surfaces to prevent falling pieces of concrete debris. Additionally, this facility has no garage security and has frequent issues with the transient population using the garage as a toilet facility and leaving drug/alcohol paraphernalia. The maintenance staff regularly power washes the garage to remove urine, feces, and vomit from parking and walking areas. Installation of fencing and gate control would mitigate this issue and allow for high security for all occupying agencies. </t>
  </si>
  <si>
    <t>Updated 2/7/22</t>
  </si>
  <si>
    <t xml:space="preserve">This project will completely renovate the dining hall and kitchen, and provide some realignment of the dining hall in order to increase seating capacity of the dining hall.  The project will replace and upgrade aging kitchen equipment including major appliances.  The building interior has not had major work since 1985, the dining hall is too small to adequately allow all of the students to assemble during mealtimes, and some of the kitchen equipment is aging and is beginning to fail.  </t>
  </si>
  <si>
    <t>Sheldon Jackson Museum HVAC replacement</t>
  </si>
  <si>
    <t>This project provides an adequate humidification, ventilation, and air conditioning system that also dehumidifies and filters the air to maintain a stable environment for the artifacts in the museum's exhibition galleries and collection storage area and a healthy environment for the staff and visiting public. A building automated system was added in 2013 that provides monitoring, thermostat and humidistat controls.  Currently, the fundamental components of the heating and cooling system consists of a 35-year old electric furnace and a direct exchange cooling coil that passively and ineffectively dehumidifies the environment. The process of dehumidifying is ineffective, inefficient, and costly.  The age of the furnace increases risk of failure.   This project includes building automation improvements. $1,050.0 and $567.0 indirect charge that includes project management, design, and engineering costs.</t>
  </si>
  <si>
    <t xml:space="preserve">This project will replace all of the windows in the Boys' Dorm and Main Girls' Dorm (buildings 292 and 293) with single-hung, energy efficient vinyl windows.  The windows in these dormitories are worn out and the warranty period has expired.  Wind-driven rain that seeps into the building around the windows, soaks carpeting on the weather side of the girls dormitory. Window replacement parts are nearly impossible to find and procure due to reoccurring changes in manufacturer's ownership. </t>
  </si>
  <si>
    <t>Emergency Generator and Switch Gear Installation, Upper Campus</t>
  </si>
  <si>
    <t xml:space="preserve">This project will include the installation of transfer switch gear and conduit to intertie the upper campus electrical systems to the standby generator.  Periodic electrical service interruptions have resulted in the loss of servers and switch gear, rendering the school's internet, email, and phone service inoperable. </t>
  </si>
  <si>
    <t>Sheldon Jackson Museum Window Replacement</t>
  </si>
  <si>
    <t xml:space="preserve">Window replacement, $500.0 to a facility on the historic register.  The remaining $270.0 is for indirect project management, design, and engineering costs.                            
Replace 50-year old windows with thermal insulated, UV control glazing, and vinyl clad framing to increase energy efficiency and control damaging light on artifacts. The windows have failed seals, deteriorating wood frames,  no thermal value, condense moisture and mildew on and between the glass, are not energy efficiency, and covered with 30-year old deteriorating blinds. The window style must be in keeping with the historical context of the building.  New thermally insulated windows with UV protection to replace the 35-year old single pane windows in the office space is also necessary and included in the overall price. </t>
  </si>
  <si>
    <t>Superintendent Residence Asbestos Abatement and bathroom renovation</t>
  </si>
  <si>
    <t xml:space="preserve">This project will result in the removal of all asbestos-containing material (ACM) and bathroom renovation to repair pipes.  The facility was built in the early 1940s and is full of ACM, the most serious of which is located behind the wall and in the attic space.  </t>
  </si>
  <si>
    <t xml:space="preserve">This project will replace the main court floor in the gymnasium.  The existing court floor was installed in 1980, but was purchased as a used court from a college. </t>
  </si>
  <si>
    <t>Sheldon Jackson Museum sidewalk replacement</t>
  </si>
  <si>
    <t>This project replaces sections of the sidewalk and curb in front of the museum entry and surrounding the flag pole that are deteriorated, pitted, and cracked. The sidewalk has been patched with asphalt.  Entire sections of the concrete need to be replaced and leveled. Cost is for grading and leveling with appropriate drainage rock beneath new concrete. $150.0 and $82.5 for project management/design/engineering costs.</t>
  </si>
  <si>
    <t>Stratton Library Critical Maintenance to Allow for Rental of Facility</t>
  </si>
  <si>
    <t>This project addresses the safety and protection of state property and assets by repairing six vital building systems: 1) pre-action fire suppression system $84.0; 2) HVAC $920.0; 3) plumbing $127.0; 4) electrical $200.0; 5) security $25.0; 6) selective hazmat abatement $500.0.  The remaining $557.0 is for indirect project management, design, and engineering costs. Addresses life, safety, and ADA needs to permit human occupancy for professional business use. Without upgrades the building can only be used for storage.  Project cost updated with input from DFS.</t>
  </si>
  <si>
    <t>Environmental cleanup and renovation of building 288, Warehouse building (Old Firehouse Building)</t>
  </si>
  <si>
    <t>A one-story steel framed building with metal roof and metal siding, approximately 200'x60', 12,000 square feet. Building was originally constructed in the 1950s. The facility is currently full of a variety of materials and equipment, all in poor condition, and the building contains asbestos-containing material and lead paint. The structure and enclosure are in very poor condition. The structure is unsafe due to rot of structural members, water penetration through roof and walls and over stress of the structure from multiple mezzanines constructed within and pipes within the building include asbestos. Windows are broken, the structure is rusting, and materials are piled in a haphazard manner. The building is in such despair, it cannot be secured from entry. The renovation will include removing hazardous materials, siding and roofing system. The existing structural supports will remaining and a new roof will be installed to facilitate an outdoor covered are for student activities.</t>
  </si>
  <si>
    <t>Stratton Renovation (completing construction from 2015-2018)</t>
  </si>
  <si>
    <t>This project addresses protection of state property and assets through renovation of the building to secure museum collections,  including: 1) complete hazmat abatement $1,000.0; 2) finalize building envelop of siding, windows, and wall insulation $1,000.0; 3) renovation of collections storage and work space on the second floor $500.0; 4) connecting corridor and utilities from Sheldon Jackson Museum to the Stratton Library $3,000.0; 5) lighting $200.0; 6) interior finishes $250.0; 7) exterior ramps and walkways $400.0.  The remaining $1,905.0 is for indirect costs.  This project will complete work on the building that began in FY 2018 so the building can be used to store Sheldon Jackson Museum collections, improve energy efficiency to reduce utility costs, and address hazardous materials abatement needs.</t>
  </si>
  <si>
    <t>Environmental cleanup and demolition of building 296,  paint shop</t>
  </si>
  <si>
    <t>This project will remove a single story structure, approximately 1,000 square feet, that was formerly used as a paint shop. Building was built in the 1940s and connected by a utilidor to another dilapidated building. The building contains asbestos-containing material (ACM) and lead paint, the roof is failing, there are broken windows, the building cannot be secured, and the utilidor pipes on the building exterior contain ACM that will be abated as part of the project.  Building may have hazardous material inside.</t>
  </si>
  <si>
    <t xml:space="preserve">This project includes the replacement of dormitory furniture (wardrobes, bunk beds and student desks) in Heritage Hall (Building 295) and the Main Girl's Dorm (Building 293).  The bunk beds, desks, and wardrobes in Heritage Hall were installed in 1992 and have exceeded their useful life. In the Main Girl's Dorm approximately one-fourth of the bunk beds date back to the 1980s and have exceeded their useful life.  </t>
  </si>
  <si>
    <t xml:space="preserve">This project will renovate space freed up by the classroom vacated with the construction of the academic wing expansion project and convert them into dorm space in order to decrease the density of existing dorm rooms in the boys and girls dorm (Buildings 292 and 293). The dorm rooms of concern are currently housing six or more students in violation of Alaska DHSS occupancy regulations.  Dorm space will be constructed in the dining hall building (Building 290), and the second floor of Kuspuk Hall (Building 299). </t>
  </si>
  <si>
    <t>05-DEED Department of Education and Early Development Updated 2/7/21</t>
  </si>
  <si>
    <t>Total</t>
  </si>
  <si>
    <t>The ceiling in the common areas of the south building are in need of paint.</t>
  </si>
  <si>
    <t>Interior resident room doors and frames in the north and south buildings are in need of replacement.</t>
  </si>
  <si>
    <t>The brick retaining walls around the South building have missing sections and are in need of cleaning and repair.</t>
  </si>
  <si>
    <t>Remove old deteriorated fabric at the nurses station, patch and re-paint.</t>
  </si>
  <si>
    <t>Elevator has reached it's thirty year life span and is beyond its serviceable life. Elevator is due for retrofit.</t>
  </si>
  <si>
    <t>Repair roof drains, modify drain slopes and install a new roof membrane on roof top patio. Existing membrane is aged and prone to leaking into resident areas.</t>
  </si>
  <si>
    <t>35 Toilets and 12 Resident Showers are in need of replacement. Toilet upgrades would comply with ADA minimum standards for seat height. Showers are in need of lighting and have small fiberglass stalls with floor pans and trip hazards that do not meet recommended floor space.</t>
  </si>
  <si>
    <t>The second and third floors of the North Wing need existing fabric wall covering removed, patched and painted.</t>
  </si>
  <si>
    <t>Hardwood flooring installed on the Chapel stage is in need of refinishing</t>
  </si>
  <si>
    <t>The damaged hardwood flooring is in need of refinishing to restore its condition.</t>
  </si>
  <si>
    <t>The degraded hardwood floors are in need of refinishing to restore their overall condition.</t>
  </si>
  <si>
    <t>The exterior paint is showing signs of age and is in need of repainting.</t>
  </si>
  <si>
    <t>Casework in resident rooms facility wide is in need of replacement.</t>
  </si>
  <si>
    <t>The parking area surface is exhibiting cracking and uneven surface issues. The paving is in need of replacement.</t>
  </si>
  <si>
    <t>The interior doors are showing signs of wear, tear and aging. The doors should be replaced as funding allows.</t>
  </si>
  <si>
    <t>Sanitary waste lines throughout the facility are in need of scoping and cleaning</t>
  </si>
  <si>
    <t>The kitchen ovens are in need of replacement.</t>
  </si>
  <si>
    <t>Replace exterior pole lights around back of building. Old incandescent 10' pole lights are erratically spaced and provide very poor lighting in the winter time. Install new LED type fixtures.</t>
  </si>
  <si>
    <t>The existing telephone patch panel is in need of replacement.</t>
  </si>
  <si>
    <t>The exterior siding and trim work needs to be cleaned and painted to protect the siding from the chronic Southeast damp and wet weather conditions.</t>
  </si>
  <si>
    <t>The physical therapy bathroom/washroom would function better if the room was converted to residential laundry and wheel chair washing station.</t>
  </si>
  <si>
    <t>Wash Room Reconfiguration</t>
  </si>
  <si>
    <t>Security fencing is needed in some areas of the property as constant traffic from transient population at low-cost housing residence and city park next door are damaging grounds.</t>
  </si>
  <si>
    <t>The metal roof flashing facility wide is showing evidence of leaking and is in need of replacement.</t>
  </si>
  <si>
    <t>The existing electrical main distribution panels are in need of replacement.</t>
  </si>
  <si>
    <t>Building wide surge protector</t>
  </si>
  <si>
    <t>Building wide Surge Protector</t>
  </si>
  <si>
    <t>Ceiling tile, paint and wainscot is in need of  upgrades at the second floor hall.</t>
  </si>
  <si>
    <t>Sidewalks are in need of resurfacing as they are heavily pitted and damaged, uneven walking &amp; gurney rolling surfaces. This is third floor fire escape route.</t>
  </si>
  <si>
    <t>The garage roof is in need of repair or replacement.  Install gutters.</t>
  </si>
  <si>
    <t>Stone-and-mortar rock walls are in need of repair to restore their condition.</t>
  </si>
  <si>
    <t>The inner and outer entry door system is in need of replacement.</t>
  </si>
  <si>
    <t>Replace service entrance door</t>
  </si>
  <si>
    <t>Service Entrance Door Replacement</t>
  </si>
  <si>
    <t>Sitka Pioneer Home-Main Facility</t>
  </si>
  <si>
    <t>DHSS Priority Value/Facility Condition Index</t>
  </si>
  <si>
    <t>House-Senate District</t>
  </si>
  <si>
    <t xml:space="preserve">GF Running Total </t>
  </si>
  <si>
    <t>Estimated Project Cost</t>
  </si>
  <si>
    <t>Allocation/Facility</t>
  </si>
  <si>
    <t>Updated 9/27/2021</t>
  </si>
  <si>
    <t>Department:  Health &amp; Social Services - Pioneer Homes</t>
  </si>
  <si>
    <t>FY23  Deferred Maintenance Prioritization (in Thousands)</t>
  </si>
  <si>
    <t>Totals</t>
  </si>
  <si>
    <t>Repair gypsum wallboard.</t>
  </si>
  <si>
    <t>Gypsum Wallboard Repair</t>
  </si>
  <si>
    <t>The locker room is in need of modernization.</t>
  </si>
  <si>
    <t>Replace aged and damaged casework and countertops through out the facility.</t>
  </si>
  <si>
    <t>Repair cracks, re-seal and re-stripe parking lot</t>
  </si>
  <si>
    <t>The casework in examination rooms is in need of replacement to maintain functionality.</t>
  </si>
  <si>
    <t>Replace vinyl composite floor tile in the probation areas of the facility.  Areas include the intake, kitchen and the school.</t>
  </si>
  <si>
    <t>The Heat Coil Units are showing signs of degradation and are in need of replacement.</t>
  </si>
  <si>
    <t>Parking Lot Seal, Stripe and Sidewalk repair.</t>
  </si>
  <si>
    <t>Parking Lot Seal, Stripe and Sidewalk Repair</t>
  </si>
  <si>
    <t>School Time Keeper System</t>
  </si>
  <si>
    <t>Kitchen casework is in need of replacement.</t>
  </si>
  <si>
    <t>Replace in it's entirety, the hot water heating distribution piping.</t>
  </si>
  <si>
    <t>Sally Port Door Actuators &amp; Controls</t>
  </si>
  <si>
    <t>BSL-3 Air Monitoring system Replacement</t>
  </si>
  <si>
    <t>Fire Alarm Panel Replacement</t>
  </si>
  <si>
    <t>The windows in the Resident Cells are in need of replacement due to age.</t>
  </si>
  <si>
    <t>Fuel tank and metal gable access door are showing major signs of rust and are in need of painting to provide rust prevention. Also needs metal cap flashing over facility signage.</t>
  </si>
  <si>
    <t>Repair domestic plumbing supply.</t>
  </si>
  <si>
    <t>The Main and South door as well as an office window are in need of replacement.  All are drafty and contribute to heat loss. Front door needs threshold work to stop draft. If ADA door assist is activated, door will not lock.</t>
  </si>
  <si>
    <t>heating system glycol needs to be flushed.</t>
  </si>
  <si>
    <t>McLaughlin Youth Center- Bldg. B-1/Probation Office</t>
  </si>
  <si>
    <t>Probation electric circuits needs to be replaced/updated.</t>
  </si>
  <si>
    <t>To ensure the safety and security of residents and staff, replace exterior entry doors at Probation, Administration, Old School and kitchen entrance.  Add electronic security controls to kitchen entrance.</t>
  </si>
  <si>
    <t>Roof needs repairs.</t>
  </si>
  <si>
    <t>Roof Repair and Maintenance</t>
  </si>
  <si>
    <t>Emergency Lighting System; Light fixtures that come on during a power outage, have complete fixtures failures and needs replacement.</t>
  </si>
  <si>
    <t>Wing "A" on the left side of treatment is in desperate need of a remodeled bathroom, as the existing bathroom, tub and surround have become badly deteriorated and almost unusable.</t>
  </si>
  <si>
    <t>The main entry Doors are at the end of their life cycle and are in need of replacement.  Project includes addition of proxy card reader to the system.</t>
  </si>
  <si>
    <t>Install surge protector for building</t>
  </si>
  <si>
    <t>Surge Protector</t>
  </si>
  <si>
    <t>Walkway covering and sidewalk need replacement</t>
  </si>
  <si>
    <t>Johnson Youth Facility- Treatment Center</t>
  </si>
  <si>
    <t>House- Senate District</t>
  </si>
  <si>
    <t>Department: Health &amp; Social Services Non-Pioneer Homes</t>
  </si>
  <si>
    <t>FY23 Deferred Maintenance Prioritization  (in Thousands)</t>
  </si>
  <si>
    <t xml:space="preserve">Fire Alarm Panels for Kotzebue Armory are failing.  Parts are no longer available and the manufacturer does not support.  </t>
  </si>
  <si>
    <t>HD-40</t>
  </si>
  <si>
    <t>50% / 50%</t>
  </si>
  <si>
    <t xml:space="preserve">Fire Alarm Panels for Juneau Armory are failing.  Parts are no longer available and the manufacturer does not support.  </t>
  </si>
  <si>
    <t>HD-34</t>
  </si>
  <si>
    <t>69% / 31%</t>
  </si>
  <si>
    <t>75% / 25%</t>
  </si>
  <si>
    <t xml:space="preserve">Range Control Center (RCC) Exterior upgrades </t>
  </si>
  <si>
    <t xml:space="preserve">Replace siding, windows, roofing, and upgrade to insulated metal panels to achive energy efficiencies. Currently, the RCC leaks, putting IT equipment at risk and is costly to heat.  </t>
  </si>
  <si>
    <t>0/100</t>
  </si>
  <si>
    <t>Site wide water improvements</t>
  </si>
  <si>
    <t>Increase water production, storage, and extend water service into commercial launch pads (Area 3).</t>
  </si>
  <si>
    <t>Payload Processing Facility (PPF) Water System Upgrades</t>
  </si>
  <si>
    <t xml:space="preserve">Replace existing water system with newer systems that can be de-commissioned easier with less failures. </t>
  </si>
  <si>
    <t>Tech Control (TC)  Upgrades</t>
  </si>
  <si>
    <t>Upgrade both secure and commercial fiber systems, site wide PA system, analog telephone systems, and radio capabilities</t>
  </si>
  <si>
    <t>50/50 *partial TC upgrades to meet new security requirements may be funded in FY23 from DOD</t>
  </si>
  <si>
    <t xml:space="preserve">Main Office Building   </t>
  </si>
  <si>
    <t xml:space="preserve">Day tank for generator and replacement of 50 year old, undersized generator. </t>
  </si>
  <si>
    <t>Umiat</t>
  </si>
  <si>
    <t>Umiat Fuel Tank</t>
  </si>
  <si>
    <t>McNeil camp move</t>
  </si>
  <si>
    <t>Move department owned cabins away from eroding beach. At the current rate of erosion, at least 1 cabin will be undercut and destroyed within a few years. Project will assess beach dynamics and determine if and how far the 4 department cabins and other structures should be moved or if other actions can be taken to slow or reverse beach erosion.</t>
  </si>
  <si>
    <t>Gene Conservation Laboratory</t>
  </si>
  <si>
    <t>Chemical fume hoods are past the limit of their useful life (25 years) and will need to be replaced to meet health and safety.</t>
  </si>
  <si>
    <t>Fairbanks Bunkhouse Office Facility</t>
  </si>
  <si>
    <t xml:space="preserve">Repair water leak causing chimney corrosion damage to roof avoiding more costly roof repair in the future. </t>
  </si>
  <si>
    <t xml:space="preserve">Alaska Peninsula </t>
  </si>
  <si>
    <t>Phase 2 - Facility Maintenance</t>
  </si>
  <si>
    <t xml:space="preserve">This is the second phase of the peninsula deferred maintenance. Focus during this phase will be improving fuel storage and power generation in Chignik and roofing projects in Dutch Harbor. Current fuel setup in Chignik is likely to result in a oil spill in the near future if not addressed.  </t>
  </si>
  <si>
    <t>Bunkhouse Remodel</t>
  </si>
  <si>
    <t>Remodel basement and upgrade first floor to increase and improve area available for use as housing - the current configuration does not allow for fire exit from basement</t>
  </si>
  <si>
    <t>Ninilchik Scenic Overlook vault latrines replacement</t>
  </si>
  <si>
    <r>
      <t xml:space="preserve">Remove vault latrines installed in 1994 that are </t>
    </r>
    <r>
      <rPr>
        <b/>
        <u/>
        <sz val="9"/>
        <rFont val="Calibri"/>
        <family val="2"/>
        <scheme val="minor"/>
      </rPr>
      <t>in a state of disrepair</t>
    </r>
    <r>
      <rPr>
        <sz val="9"/>
        <rFont val="Calibri"/>
        <family val="2"/>
        <scheme val="minor"/>
      </rPr>
      <t>. Replace with one CXT double vault waterless ADA accessible restroom. Demo/removal 65k, CXT 80k.</t>
    </r>
  </si>
  <si>
    <t>Marmot Island Cabin Maintenance</t>
  </si>
  <si>
    <t>Repair broken door to keep elements out to prevent interior damage and repair fuel storage shed.  The Marine Mammal Program is partnering with Region II to get this work done.  This is an actively used cabin for ADF&amp;G work.</t>
  </si>
  <si>
    <t>Juneau Pathology Laboratory</t>
  </si>
  <si>
    <t xml:space="preserve">Replacement of roofing, windows and doors not completed with repairs in 2020. </t>
  </si>
  <si>
    <t>Boat Dock</t>
  </si>
  <si>
    <t>Repair boat dock water line damaged during operations and spalling concrete surface.</t>
  </si>
  <si>
    <t>Boat/Gear Shed</t>
  </si>
  <si>
    <t xml:space="preserve">Boat shed has long outlived it's life expectancy and upper deck floors are rotten and are a  safety hazard. This project is a repair and not a total replacement. Fuel tank upgrade needed to for hazardous materials containment. </t>
  </si>
  <si>
    <t xml:space="preserve">Kodiak </t>
  </si>
  <si>
    <t>Phase 1 - Facilities Maintenance</t>
  </si>
  <si>
    <t>The Kodiak office was completed in 2013, but no substantial deferred maintenance has been performed aside from annual upkeep. Several systems are in need of repair outside the scope of operational budgets. These include walk-in freezers, building alarm malfunctions, and glycol systems. The bunkhouse has not had deferred maintenance in over a decade and bathrooms are developing mold. Fuel efficiency at the warehouse could be improved with insulating the large building.</t>
  </si>
  <si>
    <t xml:space="preserve">Heating system conversion away from Steam – this includes removing/replace 6 other steam units under floor for entry’s etc.  Also include adding additional heat/vents in the old lab area of the south side of building (Always super cold in these offices because it was a Lab and not set up for individual offices it’s been changed to).  Convert remaining Boilers to natural gas so they can be dual fired (gas lines are on College road right now </t>
  </si>
  <si>
    <t xml:space="preserve">Exterior lighting on south side replaced and brought up to code </t>
  </si>
  <si>
    <t>complete bunkhouse work (labor),</t>
  </si>
  <si>
    <t>Repair and paint the exterior of the Creamer's Refuge barn - Minor repairs and painting of exterior of Creamer's Refuge barn still needs to be accomplished. These repairs and painting, including lettering on the roof of the barn, will slow the deterioration of the barn, and meet the short-term interests of the public in protecting the historical Creamer's Dairy Farm buildings.</t>
  </si>
  <si>
    <t>State risk management assessment, electrical upgrade, lead paint removal - No work on the Creamer's Refuge barn has been accomplished since this list was originally developed. Maintenance and refurbishment of the Creamer's Refuge barn is a high profile topic, and of high interest to some publics. Total cost of maintenance for this barn cannot be estimated until a risk management assessment is completed.</t>
  </si>
  <si>
    <t xml:space="preserve">Farmhouse  </t>
  </si>
  <si>
    <t>A new roof for the Farm House  - Could have abatement to be done when this work takes place and I believe this property is on the historical register</t>
  </si>
  <si>
    <t>Crooked Creek Bank Stabilization and structure removal</t>
  </si>
  <si>
    <r>
      <rPr>
        <b/>
        <u/>
        <sz val="9"/>
        <rFont val="Calibri"/>
        <family val="2"/>
        <scheme val="minor"/>
      </rPr>
      <t>Stabilize</t>
    </r>
    <r>
      <rPr>
        <sz val="9"/>
        <rFont val="Calibri"/>
        <family val="2"/>
        <scheme val="minor"/>
      </rPr>
      <t xml:space="preserve"> north bank of Crooked Creek upstream of weir and </t>
    </r>
    <r>
      <rPr>
        <b/>
        <u/>
        <sz val="9"/>
        <rFont val="Calibri"/>
        <family val="2"/>
        <scheme val="minor"/>
      </rPr>
      <t>remove old bulk heads and pump house</t>
    </r>
    <r>
      <rPr>
        <sz val="9"/>
        <rFont val="Calibri"/>
        <family val="2"/>
        <scheme val="minor"/>
      </rPr>
      <t>. Within a few years the creek will be endangering the raceways.</t>
    </r>
  </si>
  <si>
    <t>Remove concrete block privy installed in 1987 that is in a state of disrepair. Replace with CXT double vault waterless ADA accessible restrooms. Demo/removal 65k, CXT 80k.</t>
  </si>
  <si>
    <t>Replace back entrance stairs (2),</t>
  </si>
  <si>
    <t>Roofing and foundation work -The Petersburg AB retired and did not purchase new roofing or do any work on the cabin during FY19. We hope to buy roofing and do some of the required work during FY20.</t>
  </si>
  <si>
    <t>LAB</t>
  </si>
  <si>
    <t xml:space="preserve">Walk in freezer ventilation to fix constant frost issue and seize of fan. </t>
  </si>
  <si>
    <t>Storage</t>
  </si>
  <si>
    <t>Repair/replace gate controllers and keypad pedestals</t>
  </si>
  <si>
    <t>add heat trace to all under building plumbing, upgrade and replace head bolt heat wiring, posts, outlets, breakers, Replace outdoor lighting with LED system. Install wireless temperature sensors in areas prone to freezing.</t>
  </si>
  <si>
    <t>POW</t>
  </si>
  <si>
    <t>Lowrie Island Cabin</t>
  </si>
  <si>
    <t>This cabin needs some general maintenance.  We will cover travel as part of our field season but would send people out a few days early to get it done – thus no travel requested, but staff time requested.  Actively used cabin.</t>
  </si>
  <si>
    <t xml:space="preserve">Covered guards to both gates to protect from snow/ice buildup and freezing gate </t>
  </si>
  <si>
    <t xml:space="preserve">Compound Storage </t>
  </si>
  <si>
    <t>Repair/Replace - Boat shed for skiffs and fish wheel baskets/ parts-  Storage shed for ocean crew and weir crew to store equipment- Current Storage is dilapidated and needs serious repairs and updates</t>
  </si>
  <si>
    <t>Repair or replace vinyl flooring trim in restrooms to prolong life of vinyl flooring. Vinyl has shrunk and is peeling away from the trim. Repair or replace carpet on the 14-step office entrance flight of stairs due to excessive wear or holes.</t>
  </si>
  <si>
    <t xml:space="preserve">ADA drinking fountain replacement on north side – including removal of current one and wiring for new one, and removal of old non-compliant fountain on south with wall repair </t>
  </si>
  <si>
    <t>Tugidak Island Cabin</t>
  </si>
  <si>
    <t>This cabin has not been maintained in several years.  It needs a visit and repair. The Marine Mammal Program is partnering with Region II to get this work done.  During the maintenance trip we will also retrieve equipment left at the site when the Harbor Seal Program ended.</t>
  </si>
  <si>
    <t>Integrate building automation into main office security system</t>
  </si>
  <si>
    <t>Parking lot maintenance – reseal/crack seal/curb repairs/line and handicapped repaint.</t>
  </si>
  <si>
    <t xml:space="preserve">Exterior paint and repair of roof eave “scales” </t>
  </si>
  <si>
    <t>retrofit old wildlife bunkhouse to sealing facility,</t>
  </si>
  <si>
    <t xml:space="preserve">Asbestos abatement for  abandoned plumbing and heating pipes </t>
  </si>
  <si>
    <t xml:space="preserve">Replace bathroom fixtures, shower, add exhaust fan (ADA compliance), repaint interior,  </t>
  </si>
  <si>
    <t xml:space="preserve">Floor replacement. </t>
  </si>
  <si>
    <t xml:space="preserve">Structurally support existing build for safety and stability. </t>
  </si>
  <si>
    <t xml:space="preserve">Large potholes; Gravel lot last graded in 2014 </t>
  </si>
  <si>
    <t>Farmhouse/Bunkhouse/Foreman’s House</t>
  </si>
  <si>
    <t>Exterior paint on all three buildings</t>
  </si>
  <si>
    <t xml:space="preserve">Key card system upgrade to integrate shop and storage gates – include software update of DSX.  </t>
  </si>
  <si>
    <t>demo and hazard abatement (asbestos and lead) of old ADF&amp;G garage facility across highway from office</t>
  </si>
  <si>
    <t>Training Academy</t>
  </si>
  <si>
    <t>The DPS Training Academy in Sitka is a nearly 50-year-old building with ongoing deferred maintenance costs. The building has the original hydronic heating system, cast iron fire suppression system, outdated ventilation in classrooms and dorm rooms, and a host of other original fixtures and/ or features that are in need of updates due to age and use.</t>
  </si>
  <si>
    <t>Fairbanks Post - Emergency Generator</t>
  </si>
  <si>
    <t>There are numerous deferred maintenance issues at the AST Fairbanks Post as the building was constructed in 1979 and much of the electrical, heating, air conditioning, and plumbing is original equipment. In a recent maintenance walk around, DPS learned that the emergency backup generator at the AST Fairbanks Post is the original 20 kva rated generator designed to run the post in times of power outages. Since 1979, there have been some significant electrical additions to the Fairbanks Trooper Post. The addition of the larger dispatch center, which is now responsible for dispatching emergency services to 66% of the state relies upon the original 20 kva emergency generator. This draw far exceeds the capacity of this original generator. To meet this need, it has been recommended that the AST Fairbanks Post either replace the existing 20 kva emergency generator with a 50 kva generator or add an additional 30 kva generator and generator room to accommodate the expanded dispatch center.</t>
  </si>
  <si>
    <t>Fiarbanks</t>
  </si>
  <si>
    <t>AWT Marine Enforcement</t>
  </si>
  <si>
    <t>Vessel Maintenance and Repair</t>
  </si>
  <si>
    <t>The Division of Alaska Wildlife Troopers houses the Marine Enforcement Section of the Department of Public Safety in the State of Alaska.  The Marine section is comprised of vessels ranging in size from small skiffs, to medium Class Vessels (25’-50’ in length), and large vessels (over 50’).  The departments vessels are the platform for search and rescue operations, natural disaster response, and fisheries and game enforcement throughout the state.  Ensuring that these vessels are always in a mission ready state is paramount for the public safety of the citizens of the State of Alaska.  To keep the State of Alaska’s Marine assets operating in a safe, effective, and working condition, preventative maintenance is important to managing the growth and severity of future deferred maintenance. Vessels require a regularly scheduled preventative maintenance and needed upgrades or replacements.</t>
  </si>
  <si>
    <t>Mobile and Handheld Radios</t>
  </si>
  <si>
    <t>DPS currently uses the Motorola XTL5000 mobile radios which are ALMR capable with and without encryption.  Motorola announced in May 2013 they will cease repairing and servicing the XTL5000 radios on 31 December 2018. Agencies have been unable to purchase new XTL5000 portables since 31 October 2013 and after extensive research the replacement for the current DPS mobile is the Motorola APX6500. As our mobile radios age, we are unable to acquire parts as they go bad, specifically the proprietary cable that goes from the radio to the control head is unavailable either from Motorola or from secondary aftermarket sources.  This means when a cable becomes warn, crimped, or frayed due to normal shifting in the cars the entire radio system must be replaced. 
DPS can purchase batteries from other vendors for the XTS5000 portables; however, it is unknown when these vendors will stop supplying these batteries as more and more agencies transition to the new APX portables. DPS has been purchasing chargers which are capable of charging both the XTS5000 and APX6000 portables to help reduce the cost as we begin transitioning platforms. The last batch of portables refurbished included two which failed upon bench testing and had to be sent back for further repairs. This issue is becoming more prevalent as the lack of available parts becomes more critical.
Both the XTS5000 and APX6000 portables are P25 compatible; therefore, they operate on the same frequency and any DPS personnel can communicate with each other. This negates the need to conduct a complete overhaul allowing DPS to slowly introduce the new portables into the field incrementally. The initial push was to the road system area starting with units in Anchorage and has now branched out to Soldotna, Seward, Mat-Su and certain posts in the SE. 
The total PCN number authorized for DPS which include AST, AWT, FLS and CSO personnel is 452. Most parts are not compatible between the two portables and as such DPS has begun to build a bench stock of parts for the APX6000 2.5 portables while maintaining a limited supply for the XTS5000 units.</t>
  </si>
  <si>
    <t>Trooper Housing &amp; Post facility repairs &amp; maintenance -  DPS is requesting additional funds to continue the rehabilitation of Rural Trooper Housing and Rural Post Facilities.                                                                                                                         
Following the FY21 budget allocation to initiate the Rural Trooper Housing Rehabilitation Program (RTHRP), DPS launched Deficiency Correction Phase (DCP). The DCP is the first step to execute the RTHRP and has enabled us to identify pending and immediate need deficiencies in the Rural Trooper Housing (RTH) units across the state. The identified deficiencies are being corrected by contracting with DOT&amp;PF DFS and private contractors, as applicable. 
The next phase in RTHRP is the Home Energy Assessment (HEA). As mentioned in the RTHRP, the energy consumption systems such as heating, electrical and lighting are obsolete and causing reoccurring problems. The HEA will provide a thorough assessment of these obsolete systems in each housing unit and provide recommendations for improvements. These improvements will upgrade the existing obsolete systems and provide enhanced energy efficiency and comfort to the occupants.                
                                                                                                                                                                                                                                                                                                                                                                                   DPS facilities can be broadly classified into Mission Facilities (MF) and Rural Trooper Housing (RTH). Both MF and RTH facilities require good habitable conditions to effectively support the mission and operations of DPS. Unfortunately, seventy percent of the state owned MF’s are in need of a life cycle upgrade, functional reassessment and rehabilitation. One hundred percent of the state owned RTH facilities are at the stage of their lifecycle, health and safety rehabilitation.  
RTH is one of the key essential programs to effectively engage long term stationing of law enforcement officers in rural Alaska. It is important and necessary that these facilities are in healthy, safe and good habitable conditions for the wellbeing of ASTs and their families. In this effort, DPS Procurement proposes to initiate a twin facilities rehabilitation program namely Rural Trooper Housing Rehabilitation Program (RTHRP) and Mission Facilities Rehabilitation Program (MFRP).</t>
  </si>
  <si>
    <t>Plant Materials Center Security System Upgrades</t>
  </si>
  <si>
    <t xml:space="preserve">Currently only one of six structures at the PMC currently have an operating security system. To further project the States assets and reduce liability to the State this upgrade would allow for four more systems to be installed or upgraded on the other building within the complex. </t>
  </si>
  <si>
    <t>Plant Materials Center Perimeter Fencing</t>
  </si>
  <si>
    <t>In Spring 2020, the property (180 acres) due East of the PMC complex has been sold and is currently being developed into a new residential community. Securing the east property line with galvanized fencing will deter the public from entering during active farm operations and seed processing facility reducing the risk and liability of the State from accidental injuries or death. In addition, the fencing will greatly enhance current security measures and better protect State assets.</t>
  </si>
  <si>
    <t>Plant Materials Center Seed Storage Upgrades</t>
  </si>
  <si>
    <t xml:space="preserve">The PMC maintains all the States native seed germplasm for production, reclamation and revegetation efforts. The storage facility built over a decade ago has never been insulated to protect the States resources. This lack of insultation increases the cost of heating and cooling and decreases the viability of the seed used to protect Alaska’s natural resources. This upgrade would cover the cost to spray insulate the entire structure which in turn will save thousands of dollars in energy costs annually. </t>
  </si>
  <si>
    <t>Plant Materials Center Potato Lab Upgrades</t>
  </si>
  <si>
    <t xml:space="preserve">The States on Foundation Seed Potato Lab produces all Generation Zero seed potatoes for the entire Certified seed industry in Alaska. It has had zero upgrades to any of its equipment, HVAC, ventilation system or physical structure. This request for deferred maintenance will modernize or replace old inefficient lighting and growth systems, upgrade its ventilation system to meet current worker protection standards, and install new exterior windows. These maintenance and upgrades should increase production and reduce maintenance and repair cost by 3K annually. </t>
  </si>
  <si>
    <t>Plant Materials Center Seed Lab Maintenacne</t>
  </si>
  <si>
    <t>The States only Certified seed lab processes all seed tests for the entire seed supporting the production and retail sides of the seed industry processing samples to meet State and Federal Seed Law. The seed lab has had limited replacements and/or upgrades to this building since its construction 20 years ago. Lighting, cooling and control systems within its germination room and attached production area are outdated and costing the State in their low efficiency and increasing need for maintenance. This deferred maintenance will upgrade and repair or replace the lighting, cooling, and growth areas to more efficient and modern equipment and controls. The reduction in maintenance and repair costs should be roughly 5K to 6 K annually. These upgrades will also increase capacity to meet the growing demand from the private sector and decrease the time needed to provide results back to industry.</t>
  </si>
  <si>
    <t>Plant Materials Center Seed Cleaner Replacement</t>
  </si>
  <si>
    <t xml:space="preserve">Commercial seed cleaning has increased from roughly 14k lbs./year to 407k lbs./year currently, using equipment that is four decades old. Consistent repair and maintenance is slowing the ability to offer service to the private sector and costing more each year. Replacing the current unit with a modern version will reduce maintenance costs by 10k per year and will have a life expectancy of 20 years with cost recovery in less than 5 or 6 years. This equipment is essential to continue to grow Alaska’s private sector native seed production industry while providing 75 percent of the seed used in State on all reclamation projects. </t>
  </si>
  <si>
    <t>Lake Aleknagik SRS Boat Ramp Repairs</t>
  </si>
  <si>
    <t>The concrete plank boat ramp at Lake Aleknagik State Recreation Site is the primary public access point into Lake Aleknagik and into Wood-Tikchik State Park. The receding water levels of the lake are forcing boaters to launch their boats further and further down the 20-year-old ramp. At the end, boaters encounter the abrupt end of the boat ramp and the ramp’s metal studs which have been exposed scouring at the end of the ramp. The shoreline adjacent to the has been destabilized by foot traffic and eroded by the lake’s wave action. The eroding shoreline is threatening to undermine structures at the site. This project will extend the boat ramp to allow for safer launching of boats further out without encountering the scoured end of the ramp and risking boat trailer damage. Additionally, this project will stabilize and armor the adjacent shoreline. If unfunded, the scoured end of the boat ramp will continue to pose as a hazard to those launching their boats and the boat ramp may be rendered unusable as lake levels drop. The destabilized shoreline will undermine structures making them unsafe.</t>
  </si>
  <si>
    <t>Parks &amp; Outdoor Recreation -
Kenai Area</t>
  </si>
  <si>
    <t>Caines Head SRA Public Use Cabin Relocation</t>
  </si>
  <si>
    <t xml:space="preserve">The Callisto Canyon public use cabin is a heavily used cabin by those recreating in Caines Head State Recreation Area. A major creek and drainages adjacent to the cabin have been altered by recent flood events in the area. Drainage channels have developed beneath the cabin and its foundation is slowly being undermined putting the cabin at risk of foundation failure. The project will relocate the cabin about 50 feet further inland and onto higher ground away from the creek and its channels. If not funded, the cabin will continue to be undermined and its foundation will eventually fail rendering the cabin unsafe for occupancy.  </t>
  </si>
  <si>
    <t>Lowell Point</t>
  </si>
  <si>
    <t>Parks &amp; Outdoor Recreation -
Southeast Area</t>
  </si>
  <si>
    <t>Eagle Beach SRA Riverbank Stabilization</t>
  </si>
  <si>
    <t xml:space="preserve">The banks of Eagle River at Eagle Beach State Recreation Area have been eroding aggressively over the past few years. The failing riverbank is threating infrastructure at the site to include a public use cabin, paved trail, and interpretive area. Additionally, the eroding riverbank is exposing contaminated material from the sites former use as an asphalt pavement plant. Various state agencies have been involved in the effort to stabilize the riverbank and prevent further contaminated material from entering Eagle River. The cooperative effort has produced some progress, but more work is needed to fully stabilize the riverbank and fully mitigate the risks to infrastructure and the environment.  </t>
  </si>
  <si>
    <t>Parks &amp; Outdoor Recreation -
Mat-Su Area</t>
  </si>
  <si>
    <t>Nancy Lake SRA Ranger Station Repairs</t>
  </si>
  <si>
    <t xml:space="preserve">The Nancy Lake Ranger Station is the base of field operations covering three major parks: Nancy Lake State Recreation Area, Nancy Lake State Recreation Site, and Willow Creek State Recreational Area. The building’s electrical system is faulty and trips regularly interrupting basic office functions. Additionally, other building elements have failed including the shop’s awing roof and the water softener. This project will address the faulty electrical system, replace shingles on the awning roof, and install a new water softener. </t>
  </si>
  <si>
    <t>Totem Bight SHP Totem Pole Restoration</t>
  </si>
  <si>
    <t xml:space="preserve">Totem Bight State Historical Parks is a very popular destination for thousands of tourists in the port city of Ketchikan. The historical totem poles at the site are a major draw to the site. As the poles get older and start to rot, their appearance diminishes and their foundations begin to fail. The division has made strides over the past 15 years to restore the totem poles and put them on engineered foundations. Nine totem poles remain that require immediate attention before they become unrestorable or their foundations fail catastrophically. If unfunded, the nine poles, pieces of Alaska’s culture and history, will be lost. Collapsing poles could injure some of the many visitors that walk around these totem poles. </t>
  </si>
  <si>
    <t>Independence Mine SHP Roof Repairs</t>
  </si>
  <si>
    <t>The visitor center and generator shed at Independence Mine State Historical Park are two major structures necessary for the operation of the park unit. The metal roofs on both structures need to be repaired to preserve the integrity of those buildings’ envelope. This project will repair the metal roofs to help prevent the elements from entering the building and causing more damage to those structures.</t>
  </si>
  <si>
    <t>Palmer / Fishhook</t>
  </si>
  <si>
    <t>Independence Mine SHP Foundation Repairs</t>
  </si>
  <si>
    <t xml:space="preserve">The foundations of the Manager’s House and generator shed need to be stabilized in order to prevent those buildings from failing.  This project will construct new foundations for those historical buildings to stabilize the buildings and prevent their impending collapse. If not funded, those buildings’ foundations run the risk of structural failure and collapse of historical buildings. </t>
  </si>
  <si>
    <t>Channel Island SMP Erosion Control Structure Repairs</t>
  </si>
  <si>
    <t>The Handtrollers Cove Cabin (Rupe Andrews Cabin) is located on the coast of Shelter Island in Channel Island State Marine Park. Recent major storm events have caused waves to wash away erosion control structures that protect the cabin. This project will reconstruct those structures to help protect the cabin from tides, wind, and waves. If not funded the cabin will be exposed to the sea and will likely be damaged during the next major storm event.</t>
  </si>
  <si>
    <t>Bird Creek Campground Service Utilities</t>
  </si>
  <si>
    <t>A major renovation of the Bird Creek Campground took place in 2013 to mitigate the risk of hazard trees. The renovation was unable to extend the water and electrical services to the new host site due to budgetary constraints. This project will provide water and electrical services to the campground host site and have those basic utilities available for the host.</t>
  </si>
  <si>
    <t>Indian</t>
  </si>
  <si>
    <t>Parks &amp; Outdoor Recreation -
Kodiak Area</t>
  </si>
  <si>
    <t>Fort Abercrombie SHP Volunteer Housing Repairs</t>
  </si>
  <si>
    <t>The division relies heavily on volunteers to accomplish its mission and objectives. The division is expected to provide safe and comfortable housing for some of its volunteer work force. Two volunteer cabins at Fort Abercrombie State Historical Park are very old and have fallen in a state of disrepair. Its furnishings are also rapidly deteriorating. This project will renovate the two cabins to meet current standards and help ensure safe and comfortable living condition for volunteer crew members.</t>
  </si>
  <si>
    <t>Shuyak Island SP Public Contact Station Repairs</t>
  </si>
  <si>
    <t xml:space="preserve">Structures at Big Bay Public Contact Station fail to meet the needs of the field staff. Crew housing are substandard and the storage and boat sheds are inadequate. This project will renovate those three structures to ensure they meet the needs of the field staff to properly perform their day-to-day duties. </t>
  </si>
  <si>
    <t>Izaak Walton Water System</t>
  </si>
  <si>
    <t xml:space="preserve">The drinking water system at Izaak Walton Unit draws water from an aquifer with arsenic levels mildly higher than ADEC’s acceptable levels for safe potable water. The local area is known for groundwater have high levels of arsenic. This project will develop an engineered system to provide potable water with acceptable levels of arsenic. </t>
  </si>
  <si>
    <t>Sterling</t>
  </si>
  <si>
    <t>Parks &amp; Outdoor Recreation -
Northern Area</t>
  </si>
  <si>
    <t>Chena River SRA Sanitation Improvements</t>
  </si>
  <si>
    <t>Maintaining sanitary conditions at park units is a high priority for the division. Those efforts are more difficult as vaulted toilets age and become repulsive for use. The vaults on older toilets also become environmental risks as they are more likely to fail as the structure get older. This project will replace three 20+-year-old vaulted toilets at Chena River State Recreation Area with three concrete vaulted toilets, which are longer-lasting and require considerably less maintenance.</t>
  </si>
  <si>
    <t>Ninilchik Beach Campground Sanitation Improvements</t>
  </si>
  <si>
    <t>Maintaining sanitary conditions at park units is a high priority for the division. Those efforts are more difficult as vaulted toilets age and become repulsive for use. The vaults on older toilets also become environmental risks as they are more likely to fail as the structure get older. This project will replace two 20+-year-old vaulted toilets at Ninilchik Beach Campground with one concrete vaulted toilet, which is longer-lasting and require considerably less maintenance.</t>
  </si>
  <si>
    <t>Deep Creek SRA Sanitation Improvements</t>
  </si>
  <si>
    <t>Maintaining sanitary conditions at park units is a high priority for the division. Those efforts are more difficult as vaulted toilets age and become repulsive for use. The vaults on older toilets also become environmental risks as they are more likely to fail as the structure get older. This project will replace two 20+-year-old vaulted toilets at Deep Creek State Recreation Area with two concrete vaulted toilets, which are longer-lasting and require considerably less maintenance.</t>
  </si>
  <si>
    <t>Deep Creek</t>
  </si>
  <si>
    <t>Kenai Area</t>
  </si>
  <si>
    <t>Restore damaged riverbank and access improvements for anglers. Remove tent campsites and rehabilitate riverbank to enhance salmon habitat and shade the river.</t>
  </si>
  <si>
    <t>Stabilize and rehabilitate riverbank. Remove gabion baskets.</t>
  </si>
  <si>
    <t>Replace roof on North Beach Ranger Station</t>
  </si>
  <si>
    <t>Replace North Fork Tonsina Creek Bridge.</t>
  </si>
  <si>
    <t>Stabilize beach in front of Tonsina public use cabin.</t>
  </si>
  <si>
    <t>Stain five public use cabins.</t>
  </si>
  <si>
    <t>Decision Point State Marine Park</t>
  </si>
  <si>
    <t>Replace toilet for public use cabin</t>
  </si>
  <si>
    <t>Stabilize and rehabilitate riverbank.</t>
  </si>
  <si>
    <t>Remove stairs and damaged walkways. Reestablish river access with jack resistant foundation.</t>
  </si>
  <si>
    <t>Replace bulletin board with orientation kiosk.</t>
  </si>
  <si>
    <t>Relocate ranger station near the highway - existing location has poor soils causing structural damage to the station. Improve ADA accessibility.</t>
  </si>
  <si>
    <t>Thumb Cove State Marine Park</t>
  </si>
  <si>
    <t>Replace ADA walkway to Spruce public use cabin.</t>
  </si>
  <si>
    <t>Replace gate.</t>
  </si>
  <si>
    <t>Kodiak Area</t>
  </si>
  <si>
    <t>Mat‐Su Area</t>
  </si>
  <si>
    <t>Repair/replace failing retaining wall.</t>
  </si>
  <si>
    <t>Northern Area</t>
  </si>
  <si>
    <t>Chena River SRA ‐ Mile 43 Lou's Put-In</t>
  </si>
  <si>
    <t>Improve heavily used river access site; designate parking/picnic sites, define boat launch, upgrade road.</t>
  </si>
  <si>
    <t>Southeast Area</t>
  </si>
  <si>
    <t>Repair, level, and stabilize 19-Mile boardwalk</t>
  </si>
  <si>
    <t>Replace first-generation toilet with double concrete vaulted toilet.</t>
  </si>
  <si>
    <t>Fort Rousseau Causeway State Historical Park</t>
  </si>
  <si>
    <t>Repair historical causeway military road as recreational trail through park including bridges.</t>
  </si>
  <si>
    <t>Replace fuel-oil stove system in cabins and replace with siimpler user-firendly stove system.</t>
  </si>
  <si>
    <t>Juneau Trail System ‐
Mt. Roberts Trail</t>
  </si>
  <si>
    <t>Rebuild treadway and repair/replace bridges.</t>
  </si>
  <si>
    <t>Repair/replace sections of boardwalk. Clean and treat remaining acceptable decking and rail sections.</t>
  </si>
  <si>
    <t>Replace the framed row of 6 connected outhouses with 2 double and 2 single concrete vaulted toilets.</t>
  </si>
  <si>
    <t>Fairbanks Wildland Fire Center: Conceptual Design</t>
  </si>
  <si>
    <t>The Fairbanks Wildland Fire Center Consolidation Project includes the need for a conceptual design and engineering for a modern, energy efficient and purpose-built facility to replace the 70-year-old dilapidated infrastructure that is currently being used. Modernized dispatching, wildland fire initial attack, fire crew support, training and warehouse facilities will provide a base of operation that will support the wildfire mission for the next 50 years, protecting Alaskan life, property, and resources. The consolidation is part of a five-year strategic plan to increase efficiencies, build capacity and reduce suppression costs. The current facility is inadequate to support the increasing wildland fire mission. This design phase of the project will include 1. Accurate cost estimate for demolition of old DOF Fairbanks Fire Center buildings (and haz-mat abatement) and replacement of the current DOF Fairbanks Fire Center buildings with an efficient, utilitarian Fire Center.  2. Line-item estimates for each of the functional buildings, including design services. 3. Updated conceptual design including site assessments and spatial allocations to support fire operations and storage of over $16 million dollars of firefighting equipment and gear.</t>
  </si>
  <si>
    <t>Purchase, move, and hook up modular facility buildings for fire crews</t>
  </si>
  <si>
    <t xml:space="preserve">DOF would like to purchase, move, and hook up several modular buildings that JBER no longer needs. These buildings will provide desperately-needed crew facilities, training space, and office space for fire crews in Fairbanks, Palmer, Copper Center, and Tok. Each unit will cost $338.0, and DOF needs 9 units. The cost includes inspection and electrical hookup. </t>
  </si>
  <si>
    <t>Provide repairs for the main office in Tok.</t>
  </si>
  <si>
    <t>TOTALS</t>
  </si>
  <si>
    <t xml:space="preserve">R/V Pandalus Maintenance </t>
  </si>
  <si>
    <t>Fresh Water Tank refit, Adjust Displacement, Two-inch suction for Lazaret and Freezer compartments. Haul Out – Zincs, pressure wash/paint Hull, Winches, and Bulwarks, Non Skid along Wheelhouse Deck. Main Boom refit, Replace Rails on Bulwarks, Replace Deck Mounting Plates, One way Scupper Covers, Fix Life Raft Mount, Remove and paint rigging, Deck Hydraulic Overhaul, Backup GPS Fathometer, KVH Tracphone and Dispatch, Wheelhouse window replacements</t>
  </si>
  <si>
    <t>R/V K-Hi-C</t>
  </si>
  <si>
    <t>Shipyard - essential - dry docking; temporary services; sea chest, through hull valves, pipes/strainers; hull preparation  and coating; shaft removal, inspection and installation; propeller hub &amp; blade removal, inspection; ultrasound hull, sea chests, cooling lines &amp; Aft Fuel Lines; vessel crew transit per diem</t>
  </si>
  <si>
    <t>DFG - Vessels DM</t>
  </si>
  <si>
    <t>DFG Aircraft DM</t>
  </si>
  <si>
    <t>DFG Aircraft DM TOTAL</t>
  </si>
  <si>
    <t>DFG Vessel DM Total</t>
  </si>
  <si>
    <t>DFG Facility DM Total</t>
  </si>
  <si>
    <t>DFG TOTAL</t>
  </si>
  <si>
    <t>DFG Facilities DM Total:</t>
  </si>
  <si>
    <t>Building Maintenance &amp; Operations</t>
  </si>
  <si>
    <t>Laboratory Equipment Replacement</t>
  </si>
  <si>
    <t>The Department requests funds to begin replacing scientific laboratory equipment that has aged beyond its useful life of 10 years. This equipment is used to conduct regulatory testing on behalf of multiple Alaskan industries, including shellfish, dairy, and manufactured food.
Scientific laboratory equipment typically has a useful life of 10 years. After that, the technology becomes obsolete and/or is at high risk of breakage or failure. Due to the prolonged procurement, installation, and calibration timelines required to get new equipment online, the Department is seeking to proactively replace aging equipment before system failure puts a halt to regulatory testing.</t>
  </si>
  <si>
    <t>Replace Overhead Door Opener Manual</t>
  </si>
  <si>
    <t>Replace Gutters &amp; Leaders Leaders- Exterior</t>
  </si>
  <si>
    <t>Replace Glycol Piping</t>
  </si>
  <si>
    <t>Recable Building</t>
  </si>
  <si>
    <t>1 ea. 9348 Switch, 1 ea. UPS</t>
  </si>
  <si>
    <t>Upgrade to electronic DDC</t>
  </si>
  <si>
    <t>Replace West Hall Annual Roof Pm (Tpo)</t>
  </si>
  <si>
    <t>Replace Walls Painting</t>
  </si>
  <si>
    <t>Replace Transfer Fan Tf-2</t>
  </si>
  <si>
    <t>Replace Transfer Fan Tf-1</t>
  </si>
  <si>
    <t>Replace Rtu Coil Pump 6R</t>
  </si>
  <si>
    <t>Replace Rtu Coil Pump 5R</t>
  </si>
  <si>
    <t>Replace Rtu 2D</t>
  </si>
  <si>
    <t>Replace Rtu 1D</t>
  </si>
  <si>
    <t>Replace RTU</t>
  </si>
  <si>
    <t>Replace Rear Entry Heater 1B</t>
  </si>
  <si>
    <t>Replace Main Entry West Heater 1A</t>
  </si>
  <si>
    <t>Replace Glycol Pump 2R</t>
  </si>
  <si>
    <t>Replace Glycol Pump 1R</t>
  </si>
  <si>
    <t>Replace Glycol Heat Exchanger 1-R</t>
  </si>
  <si>
    <t>Replace Glycol Fill Tank</t>
  </si>
  <si>
    <t>Replace Glycol Circ Pump 4R</t>
  </si>
  <si>
    <t>Replace Glycol Circ Pump 3R</t>
  </si>
  <si>
    <t>Replace Floors Tile</t>
  </si>
  <si>
    <t>Replace Expansion Tank Et-3R</t>
  </si>
  <si>
    <t>Replace Expansion Tank Et-2</t>
  </si>
  <si>
    <t>Replace Expansion Tank Et-1R  Alaska #121252</t>
  </si>
  <si>
    <t>Replace Evo High Efficiency On Demand Water Heater Lag 2</t>
  </si>
  <si>
    <t>Replace Evo High Efficiency On Demand Water Heater Lag 1</t>
  </si>
  <si>
    <t>Replace Evo High Efficiency On Demand Water Heater Cascade Lead</t>
  </si>
  <si>
    <t>Replace Elevator Passenger 3000 Lbs</t>
  </si>
  <si>
    <t>Replace Domestic Hot Water Circ Pump 7</t>
  </si>
  <si>
    <t>Replace Controls Elevator Passenger 3000 Lbs</t>
  </si>
  <si>
    <t>Replace Comm Room Ac Unit</t>
  </si>
  <si>
    <t>Replace Cab Elevator Passenger 3000 Lbs</t>
  </si>
  <si>
    <t>Replace Boiler Room Makeup Air Fan</t>
  </si>
  <si>
    <t>Replace Boiler 2R  Alaska #2K0914</t>
  </si>
  <si>
    <t>Replace Boiler 1R  Alaska #2K0915</t>
  </si>
  <si>
    <t>Replace Bathroom Renovations Small Bath</t>
  </si>
  <si>
    <t>Replace Air Handling Dampers</t>
  </si>
  <si>
    <t>1 ea. UPS</t>
  </si>
  <si>
    <t>Replace Air Handlers in time with Rasmusson</t>
  </si>
  <si>
    <t>Replace Ada Accessible Door</t>
  </si>
  <si>
    <t>Mechanical Skylights</t>
  </si>
  <si>
    <t>Mechanical Return Fans - 5 to 10 HP</t>
  </si>
  <si>
    <t>Mechanical Main Building Panels/Switchgear</t>
  </si>
  <si>
    <t>Mechanical Fan Coil Units</t>
  </si>
  <si>
    <t>Mechanical Electric Generator - Diesel</t>
  </si>
  <si>
    <t>Mechanical Controls</t>
  </si>
  <si>
    <t>Mechanical Chiller - Liebert Unit</t>
  </si>
  <si>
    <t>Mechanical Building Boilers</t>
  </si>
  <si>
    <t>Mechanical Automatic Transfer Switch</t>
  </si>
  <si>
    <t>Mechanical Air Handlers</t>
  </si>
  <si>
    <t>Total EPDM roof replacement</t>
  </si>
  <si>
    <t>Sprinkler System</t>
  </si>
  <si>
    <t>Small Bathroom</t>
  </si>
  <si>
    <t>Replace unit heater, steam</t>
  </si>
  <si>
    <t>Replace separator</t>
  </si>
  <si>
    <t>Replace radiator, baseboard 10' section</t>
  </si>
  <si>
    <t>Replace pipe &amp; fittings, cast iron, 4</t>
  </si>
  <si>
    <t>Replace fluorescent fixture, lay-in, recess mtd, 2' x 4', two 40 W</t>
  </si>
  <si>
    <t>Replace fire alarm control panel</t>
  </si>
  <si>
    <t>Replace cooling compressor</t>
  </si>
  <si>
    <t>Replace circulator. pump, 1 H.P.</t>
  </si>
  <si>
    <t>Replace circuit breaker molded case, 480 V, 3 pole circuit breaker</t>
  </si>
  <si>
    <t>Replace branch wiring 600 V</t>
  </si>
  <si>
    <t>Replace 3'-0 x 7'-0 steel, painted, door</t>
  </si>
  <si>
    <t>Replace 275 gallon fuel oil storage tank</t>
  </si>
  <si>
    <t>Rebuild 6 inch diameter reduced pressure backflow preventer</t>
  </si>
  <si>
    <t>Mechanical Unit Heaters</t>
  </si>
  <si>
    <t>Mechanical Expansion Tanks</t>
  </si>
  <si>
    <t>Mechanical DHW Storage</t>
  </si>
  <si>
    <t>Mechanical Building Piping - 2 Pipe or steam</t>
  </si>
  <si>
    <t>Interior Wall Painting</t>
  </si>
  <si>
    <t>Install mechanical Fire Alarm Panel</t>
  </si>
  <si>
    <t>Install Fire Alarm System</t>
  </si>
  <si>
    <t>Heat Detectors</t>
  </si>
  <si>
    <t xml:space="preserve">gas sniffer and gas alarn panel </t>
  </si>
  <si>
    <t>Fire alarm system</t>
  </si>
  <si>
    <t>Exposed</t>
  </si>
  <si>
    <t>DHW Boiler</t>
  </si>
  <si>
    <t>Added for each building Intercom/Telephone/Data</t>
  </si>
  <si>
    <t>Upgrade CO Detectors to tie with Fire Alarm System</t>
  </si>
  <si>
    <t>Replace Wet Fire Sprinkler System  Billable</t>
  </si>
  <si>
    <t>Replace Temp F Annual Roof Pm (Shingles)</t>
  </si>
  <si>
    <t>Replace Smoke Detector Pm</t>
  </si>
  <si>
    <t>Replace Rheem Forced Hot Air Furnace</t>
  </si>
  <si>
    <t>Replace Pumps/ Motors Fire Pumps</t>
  </si>
  <si>
    <t>Replace Openings Overhead/Garage Doors</t>
  </si>
  <si>
    <t>Replace Fire Pumps and Controls</t>
  </si>
  <si>
    <t>Replace Co Alarm Pm</t>
  </si>
  <si>
    <t>Replace Bathroom Renovations Small Bath - 1 to 3 units with Shower</t>
  </si>
  <si>
    <t>Repaint Trim</t>
  </si>
  <si>
    <t>Kitchen Exhaust</t>
  </si>
  <si>
    <t>3rd Floor Renovation</t>
  </si>
  <si>
    <t>1 ea. 9348 Switch</t>
  </si>
  <si>
    <t>Replace Temp E Annual Roof Pm (Shingles)</t>
  </si>
  <si>
    <t>Replace Temp D Annual Roof Pm (Shingles)</t>
  </si>
  <si>
    <t>Replace Temp C Annual Roof Pm (Shingles)</t>
  </si>
  <si>
    <t>Replace Temp B Annual Roof Pm (Shingles)</t>
  </si>
  <si>
    <t>Replace Temp A Annual Roof Pm (Shingles)</t>
  </si>
  <si>
    <t>Install Occupancy Sensors for Lighting</t>
  </si>
  <si>
    <t>Replace Mein Bowl Gas Fired Mau Billable Pm</t>
  </si>
  <si>
    <t>Replace Loading Dock Overhead Door</t>
  </si>
  <si>
    <t>Cable entire building and move Comm room to larger space.</t>
  </si>
  <si>
    <t>1 ea. 9410 Switch</t>
  </si>
  <si>
    <t>Replace Campus Distribution Primary Transformer 1974</t>
  </si>
  <si>
    <t>Replace 6509 with 2 ea Nexus 9300, 1 ea. 9410 switch, 3 ea. 9348</t>
  </si>
  <si>
    <t>Major portions of the building need to be recabled.</t>
  </si>
  <si>
    <t>1 ea. UPS for 2nd floor</t>
  </si>
  <si>
    <t>$82,000 UPS, $100,000 HVAC</t>
  </si>
  <si>
    <t>Short, Eugene Building</t>
  </si>
  <si>
    <t>There is cabling running through the Elevator room that needs to be ran new</t>
  </si>
  <si>
    <t>Replace Generation Emergency/ Backup Generation, also feeds allied health</t>
  </si>
  <si>
    <t>Replace Fireworks Server</t>
  </si>
  <si>
    <t>Replace expansion tank</t>
  </si>
  <si>
    <t>Replace Elevator Passenger 2000 Lbs Moa Tag 3051</t>
  </si>
  <si>
    <t>Replace Boiler 01</t>
  </si>
  <si>
    <t>Replace Ahu Coil Pump 1 - Maintenance</t>
  </si>
  <si>
    <t>3 ea. 9348 Switches</t>
  </si>
  <si>
    <t>Replace Womenfs Locker Room</t>
  </si>
  <si>
    <t>Replace Weight Rm Supply Fan</t>
  </si>
  <si>
    <t>Replace Tanaina Perimeter Reheat</t>
  </si>
  <si>
    <t>Replace Tanaina &amp; Menfs Lockerfs Ef</t>
  </si>
  <si>
    <t>Replace Rink Refrigerant Piping</t>
  </si>
  <si>
    <t>Replace Pool Return Fan</t>
  </si>
  <si>
    <t>Replace Pool Lining</t>
  </si>
  <si>
    <t>Replace Pool Hydromatic Pumps</t>
  </si>
  <si>
    <t>Replace Pool Heat Exchangers Alaska State Id # 141907Ak</t>
  </si>
  <si>
    <t>Replace Pool Heat Exchanger</t>
  </si>
  <si>
    <t>Replace Pool Filtration System</t>
  </si>
  <si>
    <t>Replace Pool Circ-Filter Pump 1</t>
  </si>
  <si>
    <t>Replace Pool Assembly</t>
  </si>
  <si>
    <t>Replace Pool Air Handler</t>
  </si>
  <si>
    <t>Replace Overhead Door Rink</t>
  </si>
  <si>
    <t>Replace Overhead Door Electric</t>
  </si>
  <si>
    <t>Replace Ice Rink System</t>
  </si>
  <si>
    <t>Replace Hot Tub</t>
  </si>
  <si>
    <t>Replace Entry Way Htr Left Unit</t>
  </si>
  <si>
    <t>Replace Entry Way Htr East Unit</t>
  </si>
  <si>
    <t>Replace Entry Way Heater Left Unit</t>
  </si>
  <si>
    <t>Replace Entry Way Heater East Unit</t>
  </si>
  <si>
    <t>Replace Entry Way Heater</t>
  </si>
  <si>
    <t>Replace Elec &amp; Zam Rm Ef 7</t>
  </si>
  <si>
    <t>Replace DHW Generation DHW Storage</t>
  </si>
  <si>
    <t>Replace DHW Generation DHW Converter</t>
  </si>
  <si>
    <t>Replace Cold Tub</t>
  </si>
  <si>
    <t>Replace Building Distribution Automatic Transfer Switch, for bookstore and student union as well</t>
  </si>
  <si>
    <t>Replace Bleacher Vent Fan</t>
  </si>
  <si>
    <t>Replace Bldg Relief Fan 5</t>
  </si>
  <si>
    <t>Replace Bldg Relief Fan 4</t>
  </si>
  <si>
    <t>Replace Bldg Relief Fan 3</t>
  </si>
  <si>
    <t>Replace Bldg Relief Fan 2</t>
  </si>
  <si>
    <t>Remove Compressor Rm Ef 8</t>
  </si>
  <si>
    <t>Rasmuson, Ed and Cathy Building</t>
  </si>
  <si>
    <t>Replace Bldg Return/Relief Rf-1D</t>
  </si>
  <si>
    <t>Replace Bldg Return/Relief Rf-1C</t>
  </si>
  <si>
    <t>Replace Bldg Return/Relief Rf-1B</t>
  </si>
  <si>
    <t>Replace Bldg Return/Relief Rf-1A</t>
  </si>
  <si>
    <t>Replace #2 Left Elevator Passenger 2500 Lbs - US Elevator is our of Business Need Control upgrade</t>
  </si>
  <si>
    <t>Replace #1 Right Elevator Passenger 2500 Lbs - US Elevator is our of Business Need Control upgrade</t>
  </si>
  <si>
    <t>10 ea. 9348 Switches</t>
  </si>
  <si>
    <t>Replace Railings for east and west stairwells</t>
  </si>
  <si>
    <t>Replace Pump Makeup Water</t>
  </si>
  <si>
    <t>Replace Pump Glycol Ahu Coil</t>
  </si>
  <si>
    <t>Cabling 2nd floor</t>
  </si>
  <si>
    <t>1 ea. 9410 Switch, 4 ea. 9348 Switches</t>
  </si>
  <si>
    <t>Replace Daikin A/C Unit 3</t>
  </si>
  <si>
    <t>Replace Daikin A/C Unit 2</t>
  </si>
  <si>
    <t>Replace Daikin A/C Unit 1</t>
  </si>
  <si>
    <t>Replace Rtu Coil Pump 6D</t>
  </si>
  <si>
    <t>Replace Rtu Coil Pump 5D</t>
  </si>
  <si>
    <t>Replace Rtu 2R</t>
  </si>
  <si>
    <t>Replace Rtu 1R</t>
  </si>
  <si>
    <t>Replace Rear Entry Heater East 1B</t>
  </si>
  <si>
    <t>Replace North Hall Annual Roof Pm (Tpo)</t>
  </si>
  <si>
    <t>Replace Glycol Pump 2-R</t>
  </si>
  <si>
    <t>Replace Glycol Pump 1-R</t>
  </si>
  <si>
    <t>Replace Glycol Heat Exchanger</t>
  </si>
  <si>
    <t>Replace Expansion Tank Et-2R</t>
  </si>
  <si>
    <t>Replace Expansion Tank Et-1R  Alaska #121254</t>
  </si>
  <si>
    <t>Replace Boiler 2R  Alaska #2K8906</t>
  </si>
  <si>
    <t>Replace Boiler 1R  Alaska #2K0907</t>
  </si>
  <si>
    <t>Replace variable frequency drive</t>
  </si>
  <si>
    <t>Replace switchgeartop line</t>
  </si>
  <si>
    <t>Replace secondary transformer</t>
  </si>
  <si>
    <t>Replace roof mounted exhaust fan</t>
  </si>
  <si>
    <t>Replace pump / motor assembly circulation pump, 3 HP</t>
  </si>
  <si>
    <t>Replace fume hood sash</t>
  </si>
  <si>
    <t>Replace fan, induced draft</t>
  </si>
  <si>
    <t>Some cabling needs to be replaced</t>
  </si>
  <si>
    <t>Replace RTU 2</t>
  </si>
  <si>
    <t>Replace RTU 1</t>
  </si>
  <si>
    <t>Replace building piping</t>
  </si>
  <si>
    <t>Replace boiler</t>
  </si>
  <si>
    <t>Repaint Ext. Painting Panels</t>
  </si>
  <si>
    <t>5 ea. 9348 Switches, 2 ea UPS's</t>
  </si>
  <si>
    <t>Replace central station A.H.U.</t>
  </si>
  <si>
    <t>Replace carpet</t>
  </si>
  <si>
    <t>Point and refinish painted block wall, 1st floor</t>
  </si>
  <si>
    <t>Replace Mac 6 Annual Roof Pm (Metal)</t>
  </si>
  <si>
    <t>Replace Heat Vent Makeup Fan</t>
  </si>
  <si>
    <t>Replace Glycol Expansion Tank 6-Et-2</t>
  </si>
  <si>
    <t>Replace Domestic Water Expansion Tank 6-Et-1</t>
  </si>
  <si>
    <t>Replace CO Detectors (tied into Fire Alarm System)</t>
  </si>
  <si>
    <t>Replace Burnham Condensing Boiler 1B  Alaska #143327</t>
  </si>
  <si>
    <t>Replace Burnham Condensing Boiler 1A  Ak #143326</t>
  </si>
  <si>
    <t>Replace Boiler Room Fan 1</t>
  </si>
  <si>
    <t>Replace Mac 5 Glycol Circ Pump P-2</t>
  </si>
  <si>
    <t>Replace Mac 5 Glycol Circ Pump P-1</t>
  </si>
  <si>
    <t>Replace Mac 5 Annual Roof Pm (Metal)</t>
  </si>
  <si>
    <t>Replace Hot Water Baseboard Radiatior</t>
  </si>
  <si>
    <t>Replace Mac 4 Glycol Circ Pump P-2</t>
  </si>
  <si>
    <t>Replace Mac 4 Glycol Circ Pump P-1</t>
  </si>
  <si>
    <t>Replace Mac 4 Annual Roof Pm (Metal)</t>
  </si>
  <si>
    <t>Replace Mac 3 Glycol Circ Pump P-2</t>
  </si>
  <si>
    <t>Replace Mac 3 Glycol Circ Pump P-1</t>
  </si>
  <si>
    <t>Replace Mac 3 Annual Roof Pm (Metal)</t>
  </si>
  <si>
    <t>Replace Est3 Annuciator Panel</t>
  </si>
  <si>
    <t>Replace Mac 2 Glycol Circ Pump P-2</t>
  </si>
  <si>
    <t>Replace Mac 2 Glycol Circ Pump P-1</t>
  </si>
  <si>
    <t>Replace Mac 2 Annual Roof Pm (Metal)</t>
  </si>
  <si>
    <t>Replace Top Glycol Pump Cp-1</t>
  </si>
  <si>
    <t>Replace Pump Cp2 Variable Frequency Drive</t>
  </si>
  <si>
    <t>Replace Pump Cp1 Variable Frequency Drive</t>
  </si>
  <si>
    <t>Replace Mannual Transfer Switch</t>
  </si>
  <si>
    <t>Replace Mac 1 Glycol Circ Pump P-2</t>
  </si>
  <si>
    <t>Replace Mac 1 Glycol Circ Pump P-1</t>
  </si>
  <si>
    <t>Replace Mac 1 Annual Roof Pm (Metal)</t>
  </si>
  <si>
    <t>Replace Laundry Rm Mau</t>
  </si>
  <si>
    <t>Replace Laundry Exh Fan</t>
  </si>
  <si>
    <t>Replace Glycol Supply Expansion Tank Et-1</t>
  </si>
  <si>
    <t>Replace Dhw Circ Pump Cp-1</t>
  </si>
  <si>
    <t>Replace Dhw Building Circ Pump Cp-2</t>
  </si>
  <si>
    <t>Replace Building Domestic Hot Water Circ Pump Cp-2</t>
  </si>
  <si>
    <t>Replace Bottom Glycol Pump Cp-2</t>
  </si>
  <si>
    <t>Replace Boiler 1B (For Mac 1-5)</t>
  </si>
  <si>
    <t>Replace Boiler 1A (For Mac 1-5)</t>
  </si>
  <si>
    <t>Repave Parking Lot</t>
  </si>
  <si>
    <t>Mechanical Variable Frequency Drives</t>
  </si>
  <si>
    <t>Mechanical Heat Pumps</t>
  </si>
  <si>
    <t>Mechanical Exhaust Fans - 1 to 5 HP</t>
  </si>
  <si>
    <t>Mechanical CO Detectors</t>
  </si>
  <si>
    <t>Replace Wessels Glycol Make Up Pkg Gmp-1</t>
  </si>
  <si>
    <t>Replace Water Pump Pmp-2 Vfd</t>
  </si>
  <si>
    <t>Replace Water Pump Pmp-1 Vfd</t>
  </si>
  <si>
    <t>Replace Simplex Vacum Comressor Vp-1</t>
  </si>
  <si>
    <t>Replace Right-Side  Elevator Passenger 3500 Lbs</t>
  </si>
  <si>
    <t>Replace Relief Fan Rf-3 Vfd</t>
  </si>
  <si>
    <t>Replace Relief Fan Rf-2 Vfd</t>
  </si>
  <si>
    <t>Replace Relief Fan Rf-1 Vfd</t>
  </si>
  <si>
    <t>Replace Modine Unit Heater Hu-8</t>
  </si>
  <si>
    <t>Replace Modine Hc 63S 01Unit Heater Uh-6</t>
  </si>
  <si>
    <t>Replace Modine Hc 63S 01 Unit Heater Uh-9</t>
  </si>
  <si>
    <t>Replace Modine Hc 63S 01 Unit Heater Uh-7</t>
  </si>
  <si>
    <t>Replace Modine Hc 63S 01 Unit Heater Uh-4</t>
  </si>
  <si>
    <t>Replace Modine Hc 63S 01 Unit Heater Uh-10</t>
  </si>
  <si>
    <t>Replace Modine Hc 24S 01 Unit Heater Uh-3</t>
  </si>
  <si>
    <t>Replace Modine Hc 18S 01 Unit Heater Uh-5</t>
  </si>
  <si>
    <t>Replace Modine Hc 18S 01 Unit Heater Uh-1</t>
  </si>
  <si>
    <t>Replace Modine Hc 18S 01 Unit Heater Hc-2</t>
  </si>
  <si>
    <t>Replace Liebart Split A/C Unit Ac-2A And Ac-2B</t>
  </si>
  <si>
    <t>Replace Liebart Rtu Dry Cooler Dc-1</t>
  </si>
  <si>
    <t>Replace Liebart Integrated A/C Unit Ac-4</t>
  </si>
  <si>
    <t>Replace Liebart Integrated A/C Unit Ac-3</t>
  </si>
  <si>
    <t>Replace Liebart Integrated A/C Unit Ac-1</t>
  </si>
  <si>
    <t>Replace Left-Side  Elevator Passenger 4500 Lbs</t>
  </si>
  <si>
    <t>Replace Heat Exchanger Hx-2  Snow Melt System</t>
  </si>
  <si>
    <t>Replace Grundfoss Snow Melt Injection Pump Pmp-7</t>
  </si>
  <si>
    <t>Replace Grundfoss Snow Melt Circ Pump Pmp-8</t>
  </si>
  <si>
    <t>Replace Grundfoss Lab Hot Water Circ Pump Pmp-6</t>
  </si>
  <si>
    <t>Replace Grundfoss Heat Ex Injection Pump Pmp-9</t>
  </si>
  <si>
    <t>Replace Grundfoss Domestic Hot Water Circ Pump Pmp-5</t>
  </si>
  <si>
    <t>Replace Grundfoss Building Heating Circ Pump Pmp-2</t>
  </si>
  <si>
    <t>Replace Grundfoss Building Heating Circ Pump Pmp-1</t>
  </si>
  <si>
    <t>Replace Grundfoss Building Heat Glycol Circ Pump Pmp-4</t>
  </si>
  <si>
    <t>Replace Grundfoss Building Heat Glycol Circ Pump Pmp-3</t>
  </si>
  <si>
    <t>Replace Greenheck Sfb-12 General Exhaust Fan Ef-1</t>
  </si>
  <si>
    <t>Replace Greenheck Sfb Med Lab Hood Exhaust Fan Ef-4</t>
  </si>
  <si>
    <t>Replace Greenheck Relief Fan Rf-3</t>
  </si>
  <si>
    <t>Replace Greenheck Qei Relief Fan Rf-2</t>
  </si>
  <si>
    <t>Replace Greenheck Qei Relief Fan Rf-1</t>
  </si>
  <si>
    <t>Replace Greenheck Cube Anatomy Lab Exhaust Fan Ef-3</t>
  </si>
  <si>
    <t>Replace Greenheck Csp Houskeeping Exhaust Fan Ef-2</t>
  </si>
  <si>
    <t>Replace Glycol Pump Pmp-9 Vfd</t>
  </si>
  <si>
    <t>Replace Glycol Pump Pmp-4 Vfd</t>
  </si>
  <si>
    <t>Replace Glycol Pump Pmp-3 Vfd</t>
  </si>
  <si>
    <t>Replace Exhaust Fan Ef-3 Vfd</t>
  </si>
  <si>
    <t>Replace Evo High Efficiency On Demand Water Heater Wh-3  Ak# 112658</t>
  </si>
  <si>
    <t>Replace Evo High Efficiency On Demand Water Heater Wh-2  Ak# 112657</t>
  </si>
  <si>
    <t>Replace Evo High Efficiency On Demand Water Heater Wh-1  Ak #112656</t>
  </si>
  <si>
    <t>Replace Cleaver Brooks Cfc Condensing Boiler Blr-3  Ak State Id 112655Ak</t>
  </si>
  <si>
    <t>Replace Cleaver Brooks Cfc Condensing Boiler Blr-2  Ak State Id 112654Ak</t>
  </si>
  <si>
    <t>Replace Cleaver Brooks Cfc Condensing Boiler Blr-1  Ak State Id 112653Ak</t>
  </si>
  <si>
    <t>Replace Air Cooled Scroll Condensing Unit Acu-4</t>
  </si>
  <si>
    <t>Replace Air Cooled Scroll Condensing Unit Acu-3</t>
  </si>
  <si>
    <t>Replace Air Cooled Scroll Condensing Unit Acu-2</t>
  </si>
  <si>
    <t>Replace Air Cooled Scroll Condensing Unit Acu-1</t>
  </si>
  <si>
    <t>Replace Ahu-3 Vfd</t>
  </si>
  <si>
    <t>Replace Ahu-2 Vfd</t>
  </si>
  <si>
    <t>Replace Ahu-1 Vfd</t>
  </si>
  <si>
    <t>Exterior Tile on West facing wall needs pointing</t>
  </si>
  <si>
    <t>3 ea. 9410 Switches</t>
  </si>
  <si>
    <t>Hazardous Materials Storage Building</t>
  </si>
  <si>
    <t>Replace metal stairs</t>
  </si>
  <si>
    <t>Hartleib, Gordan Building</t>
  </si>
  <si>
    <t>Specialty Photo Lab</t>
  </si>
  <si>
    <t>Replace Tank Fuel Alarm</t>
  </si>
  <si>
    <t>Replace Overhead Door West Side</t>
  </si>
  <si>
    <t>Replace Overhead Door Electric East</t>
  </si>
  <si>
    <t>Replace Est 3-Ann  Entryway Annuciator Panel</t>
  </si>
  <si>
    <t>4 ea. 9348 Switches, 2 ea. UPS's</t>
  </si>
  <si>
    <t>Replace Grnds Irrigation Shop Annual Roof Pm (Shingles)</t>
  </si>
  <si>
    <t>Replace 75 Gallon Gas Fire Water Heater</t>
  </si>
  <si>
    <t>Replace Toilet Exhaust Fan 8D</t>
  </si>
  <si>
    <t>Replace Toilet Exhaust Fan 7D</t>
  </si>
  <si>
    <t>Replace Supply Fan Ahu F2D</t>
  </si>
  <si>
    <t>Replace Supply Fan Ahu F1D</t>
  </si>
  <si>
    <t>Replace Shd Kitchen Mau-1</t>
  </si>
  <si>
    <t>Replace roofing</t>
  </si>
  <si>
    <t>Replace Rf-2D Variable Speed Drive</t>
  </si>
  <si>
    <t>Replace Rf-1Db Variable Speed Drive</t>
  </si>
  <si>
    <t>Replace Rf-1Da Variable Speed Drive</t>
  </si>
  <si>
    <t>Replace Relief Fan Rf-2D</t>
  </si>
  <si>
    <t>Replace Relief Fan Rf-1Db</t>
  </si>
  <si>
    <t>Replace Relief Fan Rf-1Da</t>
  </si>
  <si>
    <t>Replace Men's Large Restroom</t>
  </si>
  <si>
    <t>Replace Kitchen Exhaust Fan 6D- Hamburger Hood</t>
  </si>
  <si>
    <t>Replace Kitchen Exhaust Fan 5D Bakery</t>
  </si>
  <si>
    <t>Replace Kitchen Exhaust Fan 4D- Wok Hood</t>
  </si>
  <si>
    <t>Replace Kitchen Exhaust Fan 3D - Pizza Hood</t>
  </si>
  <si>
    <t>Replace Kitchen Exhaust Fan 2D - Main Hood</t>
  </si>
  <si>
    <t>Replace Kitchen Exhaust Fan 1D - Main Hood</t>
  </si>
  <si>
    <t>Replace Kitchen Entryway Heater 3D</t>
  </si>
  <si>
    <t>Replace Glycol Pump 2D</t>
  </si>
  <si>
    <t>Replace Glycol Pump 1D</t>
  </si>
  <si>
    <t>Replace Glycol Makeup Pump 5D</t>
  </si>
  <si>
    <t>Replace Glycol Fill Tank Gt-3</t>
  </si>
  <si>
    <t>Replace Glycol Fill Tank Gt-1</t>
  </si>
  <si>
    <t>Replace Fixtures &amp; Fittings Faucets &amp; Sinks - Kitchen Sinks/Sprayers/Faucets</t>
  </si>
  <si>
    <t>Replace Expansion Tank Et-3D</t>
  </si>
  <si>
    <t>Replace Expansion Tank Et-1</t>
  </si>
  <si>
    <t>Replace Evo High Efficiency On Demand Water Heater Lag3</t>
  </si>
  <si>
    <t>Replace Domestic Hot Water Pump 7D</t>
  </si>
  <si>
    <t>Replace Dhw Pump 9D</t>
  </si>
  <si>
    <t>Replace DHW Boilers</t>
  </si>
  <si>
    <t>Replace Commons Exit Signs</t>
  </si>
  <si>
    <t>Replace Commons Dining Hall Annual Roof Pm (Shingles And Tpo (small))</t>
  </si>
  <si>
    <t>Replace Comm Room A/C Unit</t>
  </si>
  <si>
    <t>Replace Chiller</t>
  </si>
  <si>
    <t>Replace Chilled Water Pump 10D</t>
  </si>
  <si>
    <t>Replace Boiler Room Makeup Air Fan Cf 1D</t>
  </si>
  <si>
    <t>Replace Boiler Circ  Pump 4D</t>
  </si>
  <si>
    <t>Replace Boiler Circ  Pump 3D</t>
  </si>
  <si>
    <t>Replace Boiler 2D  Alaska #2K9904</t>
  </si>
  <si>
    <t>Replace Boiler 1D  Alaska #2K8903</t>
  </si>
  <si>
    <t>Replace Air Curtain Heater  36"</t>
  </si>
  <si>
    <t>Replace ADA Accessible Door 1</t>
  </si>
  <si>
    <t>Replace 2 small Restrooms</t>
  </si>
  <si>
    <t>Replace</t>
  </si>
  <si>
    <t>Reaplce Women's Large Restroom</t>
  </si>
  <si>
    <t>5 ea. 9348 Switches, 1 ea. 9410 switch, 1 Firewall. 1 UPS</t>
  </si>
  <si>
    <t>Total asphalt shingle roof replacement</t>
  </si>
  <si>
    <t>Goose Lake Townhomes</t>
  </si>
  <si>
    <t>Replace with pex piping</t>
  </si>
  <si>
    <t>Replace water heater, gas / oil</t>
  </si>
  <si>
    <t>Replace furnace, gas</t>
  </si>
  <si>
    <t>Replace aluminum gutter</t>
  </si>
  <si>
    <t>Replace aluminum dounspout</t>
  </si>
  <si>
    <t>Replace 3'-0 by 7'-0 aluminum storefront doors</t>
  </si>
  <si>
    <t>Replace 2 in. x 2 in. thin set ceramic tile floor</t>
  </si>
  <si>
    <t>Other - Ext. Shell</t>
  </si>
  <si>
    <t>Replace West Entry Heater</t>
  </si>
  <si>
    <t>Replace Transfer Fan 9B</t>
  </si>
  <si>
    <t>Replace Transfer Fan 9A</t>
  </si>
  <si>
    <t>Replace Transfer Fan 5B</t>
  </si>
  <si>
    <t>Replace Transfer Fan 5A</t>
  </si>
  <si>
    <t>Replace Transfer Fan 49</t>
  </si>
  <si>
    <t>Replace Transfer Fan 48</t>
  </si>
  <si>
    <t>Replace Transfer Fan 47</t>
  </si>
  <si>
    <t>Replace Transfer Fan 46</t>
  </si>
  <si>
    <t>Replace Transfer Fan 44</t>
  </si>
  <si>
    <t>Replace Transfer Fan 38</t>
  </si>
  <si>
    <t>Replace Transfer Fan 36</t>
  </si>
  <si>
    <t>Replace Toilet Exhaust Fan High Roof Area B</t>
  </si>
  <si>
    <t>Replace Toilet Exhaust Fan F-6</t>
  </si>
  <si>
    <t>Replace Toe Warmer</t>
  </si>
  <si>
    <t>Replace Sw Entry Heater</t>
  </si>
  <si>
    <t>Replace Supply Fan F-26</t>
  </si>
  <si>
    <t>Replace Spray Booth Room 102 Exhaust Fan High Roof Area A</t>
  </si>
  <si>
    <t>Replace Spray Booth Exhaust Fan Low Roof Area A</t>
  </si>
  <si>
    <t>Replace Siemens Xls Fire Alarm Panel</t>
  </si>
  <si>
    <t>Replace Siemens Xls Annuciator Panel</t>
  </si>
  <si>
    <t>Replace Shop Air Compressor    Above Generator</t>
  </si>
  <si>
    <t>Replace Sculpture Rm Overhead Door</t>
  </si>
  <si>
    <t>Replace Sculpture Lab 112 Exhaust Fan Low Roof Area A</t>
  </si>
  <si>
    <t>Replace Scene Shop Overhead Door</t>
  </si>
  <si>
    <t>Replace Rtu Mau-2</t>
  </si>
  <si>
    <t>Replace Return Fan F-37</t>
  </si>
  <si>
    <t>Replace Return Fan F-35</t>
  </si>
  <si>
    <t>Replace Return Fan F-28</t>
  </si>
  <si>
    <t>Replace Relief Fan 4B</t>
  </si>
  <si>
    <t>Replace Relief Fan 4A</t>
  </si>
  <si>
    <t>Replace Purafil Fan F14</t>
  </si>
  <si>
    <t>Replace Purafil Fan F13</t>
  </si>
  <si>
    <t>Replace Purafil Fan F12</t>
  </si>
  <si>
    <t>Replace Purafil Fan F11</t>
  </si>
  <si>
    <t>Replace Print Shop Exhuast Fan High Roof Area A</t>
  </si>
  <si>
    <t>Replace Print Shop Exhaust Fan High Roof Area A</t>
  </si>
  <si>
    <t>Replace Photo Lab Exhaust Fan High Roof Area A</t>
  </si>
  <si>
    <t>Replace Paint Room 102 Exhaust Fan High Roof Area A</t>
  </si>
  <si>
    <t>Replace Nw Entry Heater</t>
  </si>
  <si>
    <t>Replace Mau F43</t>
  </si>
  <si>
    <t>Replace Makeup Pump  5</t>
  </si>
  <si>
    <t>Replace Main Entry Heater S</t>
  </si>
  <si>
    <t>Replace Main Entry Heater N</t>
  </si>
  <si>
    <t>Replace Loading Dock Overhead Door Entryway Heater</t>
  </si>
  <si>
    <t>Replace Gutters &amp; Leaders Leaders- Interior Qty 30</t>
  </si>
  <si>
    <t>Replace Glycol Rad Pump 2</t>
  </si>
  <si>
    <t>Replace Glycol Rad Pump 1</t>
  </si>
  <si>
    <t>Replace Glycol Coil Pump 4</t>
  </si>
  <si>
    <t>Replace Glycol Coil Pump 3</t>
  </si>
  <si>
    <t>Replace Freight Elevator Machine Room Exhaust Fan</t>
  </si>
  <si>
    <t>Replace Forced Air Heater Ah2</t>
  </si>
  <si>
    <t>Replace Forced Air Heater Ah1</t>
  </si>
  <si>
    <t>Replace Fire Curtain in Main Theater</t>
  </si>
  <si>
    <t>Replace Filtration Fan 07</t>
  </si>
  <si>
    <t>Replace Filtration Fan 06</t>
  </si>
  <si>
    <t>Replace Filtration Fan 05</t>
  </si>
  <si>
    <t>Replace Filtration Fan 04</t>
  </si>
  <si>
    <t>Replace Filtration Fan 03</t>
  </si>
  <si>
    <t>Replace Filtration Fan 02</t>
  </si>
  <si>
    <t>Replace Filtration Fan 01</t>
  </si>
  <si>
    <t>Replace Fan Ahu7 Variable Speed Drive</t>
  </si>
  <si>
    <t>Replace Fan Ahu1 Variable Speed Drive</t>
  </si>
  <si>
    <t>Replace F7 Ftu 276</t>
  </si>
  <si>
    <t>Replace F7 Ftu 273</t>
  </si>
  <si>
    <t>Replace F7 Ftu 271</t>
  </si>
  <si>
    <t>Replace F7 Ftu 257</t>
  </si>
  <si>
    <t>Replace Exhaust Fan F-62</t>
  </si>
  <si>
    <t>Replace Exhaust Fan F-61</t>
  </si>
  <si>
    <t>Replace Exhaust Fan F-60</t>
  </si>
  <si>
    <t>Replace Exhaust Fan F-27</t>
  </si>
  <si>
    <t>Replace Exhaust Fan 59</t>
  </si>
  <si>
    <t>Replace Exhaust Fan 58</t>
  </si>
  <si>
    <t>Replace Exhaust Fan 57</t>
  </si>
  <si>
    <t>Replace Equipment Room 202 Exhaust Fan</t>
  </si>
  <si>
    <t>Replace Entry Way Heater By Rm 129</t>
  </si>
  <si>
    <t>Replace Entry Way Heater By Rm 106B</t>
  </si>
  <si>
    <t>Replace Elevator Freight 6000 Lbs</t>
  </si>
  <si>
    <t>Replace Electrical Room 111 Exhaust Fan</t>
  </si>
  <si>
    <t>Replace Drawing Room 101 Exhaust Fan High Roof Area A</t>
  </si>
  <si>
    <t>Replace Dom Hw Triangle Tube Heat Exhanger</t>
  </si>
  <si>
    <t>Replace Dom Hw Traingle Tube Heat Exchanger</t>
  </si>
  <si>
    <t>Replace Dhw Pump 7</t>
  </si>
  <si>
    <t>Replace Dcw Pump 6</t>
  </si>
  <si>
    <t>Replace Dcw  Pump 5</t>
  </si>
  <si>
    <t>Replace Control Air Compressor    Above Generator</t>
  </si>
  <si>
    <t>Replace Ceramics Kiln Exhaust Fan Low Roof Area A    Hazard From Dust- Wear N95 Respirator</t>
  </si>
  <si>
    <t>Replace Camera Room Exhaust Fan</t>
  </si>
  <si>
    <t>Replace Boiler Hydronic Glycol  Boiler Room  Alaska State Id # 871174Ak</t>
  </si>
  <si>
    <t>Replace Boiler Hydronic Glycol    Boiler Room  Alaska State Id # 871173Ak</t>
  </si>
  <si>
    <t>Replace Arts Annual Roof Pm (Bur Ballasted)</t>
  </si>
  <si>
    <t>Replace Ahu F7 Return Mix Fan</t>
  </si>
  <si>
    <t>Replace Ahu F7 Mixing Fan A</t>
  </si>
  <si>
    <t>Replace Ahu F1 Return Mix Fan</t>
  </si>
  <si>
    <t>Replace 3Rd Floor South Fire Alarm Nac Circuit Power Supply</t>
  </si>
  <si>
    <t>Replace 3Rd Floor North Fire Alarm Nac Circuit Power Supply</t>
  </si>
  <si>
    <t>Replace 2Nd Floor North Fire Alarm Nac Circuit Power Supply</t>
  </si>
  <si>
    <t>Replace 1Rst Floor South Fire Alarm Nac Ciruit Power Supply</t>
  </si>
  <si>
    <t>Replace 1Rst Floor South Fire Alarm Nac Circuit Power Supply</t>
  </si>
  <si>
    <t>Replace 1Rst Floor North Fire Alarm Nac Circuit Power Supply</t>
  </si>
  <si>
    <t>Raplace Photo Lab, Ceramics, Painting Sinks</t>
  </si>
  <si>
    <t>5 ea. 9348 Switches</t>
  </si>
  <si>
    <t>1 ea. UPS and related electrical work.</t>
  </si>
  <si>
    <t>Replace Exterior Safety/Code Ramps - Asphault</t>
  </si>
  <si>
    <t>Replace Bkst Annual Roof Pm (Bur Ballasted)</t>
  </si>
  <si>
    <t>Replace 6 Roll Up Steel Doors</t>
  </si>
  <si>
    <t>Recable Basement</t>
  </si>
  <si>
    <t>Replace vinyl sheet flooring</t>
  </si>
  <si>
    <t>Engineering Temporary Building 1</t>
  </si>
  <si>
    <t>Replace unfinished concrete floor</t>
  </si>
  <si>
    <t>Replace gypsum board ceiling, up to 12' high</t>
  </si>
  <si>
    <t>Replace 5/8 in. drywall</t>
  </si>
  <si>
    <t>Mechanical Chiller - DX or Split System</t>
  </si>
  <si>
    <t>Mechanical Chiller - Centrifugal</t>
  </si>
  <si>
    <t>Replace Water Heater Wh-2</t>
  </si>
  <si>
    <t>Replace Water Heater Wh-1</t>
  </si>
  <si>
    <t>Replace Reverse Osmosis Water Filter</t>
  </si>
  <si>
    <t>Replace Relief Fan Rf-3</t>
  </si>
  <si>
    <t>Replace Relief Fan Rf-2</t>
  </si>
  <si>
    <t>Replace Pump H8 Vfd</t>
  </si>
  <si>
    <t>Replace Pump H7 Vfd</t>
  </si>
  <si>
    <t>Replace Pump H6 Vfd</t>
  </si>
  <si>
    <t>Replace Pump H5 Vfd</t>
  </si>
  <si>
    <t>Replace Pump H4 Vfd</t>
  </si>
  <si>
    <t>Replace Pump H3 Vfd</t>
  </si>
  <si>
    <t>Replace Pump H2 Vfd</t>
  </si>
  <si>
    <t>Replace Pump H1 Vfd</t>
  </si>
  <si>
    <t>Replace Pump C9 Vfd</t>
  </si>
  <si>
    <t>Replace Pump C8 Vfd</t>
  </si>
  <si>
    <t>Replace Pump C7 Vfd</t>
  </si>
  <si>
    <t>Replace Pump C10 Vfd</t>
  </si>
  <si>
    <t>Replace Fume Hood Exhaust Fan Ef-1  Caution:  Hydrofluoric Acid Fume Hood- Contact Kim Riggs 6-5476 Or Tim Kirk 6-1981.</t>
  </si>
  <si>
    <t>Replace Dry Cooler Dc-1</t>
  </si>
  <si>
    <t>Replace Compressed Air Tank Cat-2</t>
  </si>
  <si>
    <t>Replace Compressed Air Tank Cat-1</t>
  </si>
  <si>
    <t>Replace Compressed Air Dryer Cad-1</t>
  </si>
  <si>
    <t>Replace Air Cooled Condenser Acu-4</t>
  </si>
  <si>
    <t>Replace Air Cooled Condenser Acu-3</t>
  </si>
  <si>
    <t>Replace Air Cooled Condenser Acu-2</t>
  </si>
  <si>
    <t>Replace Air Cooled Condenser Acu-1</t>
  </si>
  <si>
    <t>Replace Air Compressor Ac-2</t>
  </si>
  <si>
    <t>Replace Air Compressor Ac-1</t>
  </si>
  <si>
    <t>Replace Ahu 4- Supply Fan 4B Vfd</t>
  </si>
  <si>
    <t>Replace Ahu 4- Supply Fan 4A Vfd</t>
  </si>
  <si>
    <t>Replace Ahu 4- Exhaust Fan Ef-04 Vfd</t>
  </si>
  <si>
    <t>Replace Aerco Heating Hot Water Boiler Blr-2  Alaska #154887Ak</t>
  </si>
  <si>
    <t>Replace Aerco Heating Hot Water Boiler Blr-1  Alaska #154886Ak</t>
  </si>
  <si>
    <t>Replace A/C Split System Shp-1/2</t>
  </si>
  <si>
    <t>3 ea. 9348 Switches, The batteries are getting old and need to be replaced.</t>
  </si>
  <si>
    <t>Replace Sump Pump</t>
  </si>
  <si>
    <t>Repalace Sink</t>
  </si>
  <si>
    <t>Replace Saftey Hazard - Ahu-1 Supply Fan 1B Vfd Pm</t>
  </si>
  <si>
    <t>Replace Saftey Hazard - Ahu-1 Supply Fan 1A Vfd Pm</t>
  </si>
  <si>
    <t>Replace Saftey Hazard - Ahu-1 Return Fan 1B Vfd Pm</t>
  </si>
  <si>
    <t>Replace Saftey Hazard  - Ahu-1 Return Fan 1A Vfd Pm</t>
  </si>
  <si>
    <t>Replace Liebart Split Unit Acu-1A And Acu-1B</t>
  </si>
  <si>
    <t>Replace Indirect Glycol Dhw Heater Wh-2</t>
  </si>
  <si>
    <t>Replace Hydronic Boiler Blr-2</t>
  </si>
  <si>
    <t>Replace Hydronic Boiler Blr-1</t>
  </si>
  <si>
    <t>Replace General Lab Exhaust South Ef-1A</t>
  </si>
  <si>
    <t>Replace General Lab Exhaust East Ef-2B</t>
  </si>
  <si>
    <t>Replace General Lab Exhaust East Ef-2A</t>
  </si>
  <si>
    <t>Replace Fanroom General Exhaust</t>
  </si>
  <si>
    <t>Replace Expansion Tank Et-5</t>
  </si>
  <si>
    <t>Replace Expansion Tank Et-4</t>
  </si>
  <si>
    <t>Replace Expansion Tank Et-3</t>
  </si>
  <si>
    <t>Replace Expansion Tank Et-1  State Id 040282Ak</t>
  </si>
  <si>
    <t>Replace Cooling Glycol Fill Tank Gt-2</t>
  </si>
  <si>
    <t>Replace Central Air Handling Unit Ahu-1</t>
  </si>
  <si>
    <t>Replace Building Glycol Circ Pmp-4</t>
  </si>
  <si>
    <t>Replace Building Glycol Circ Pmp-3 Vfd</t>
  </si>
  <si>
    <t>Replace Boiler Room Cooling Fan Scf-1</t>
  </si>
  <si>
    <t>Replace Becker Vacum Compressor Vac-1</t>
  </si>
  <si>
    <t>Replace Autoclave Exhaust</t>
  </si>
  <si>
    <t>Replace Atlas Copco Lab Air Comressor Ac-1</t>
  </si>
  <si>
    <t>Replace 183 Gallon Diesel Emergency Generator Belly Tank</t>
  </si>
  <si>
    <t>Replace  General Lab Exhaust South Ef-1B</t>
  </si>
  <si>
    <t>3 ea. 9348 Switches, 1 ea. UPS</t>
  </si>
  <si>
    <t>Replace Power Supply UPS</t>
  </si>
  <si>
    <t>Replace Elevator Machine Room Exhaust Fan Ef-1</t>
  </si>
  <si>
    <t>Replace Building Supply Fan Bc-1</t>
  </si>
  <si>
    <t>Reaplace Sealant around Concrete - Leaking into Stairwells</t>
  </si>
  <si>
    <t>1ea. 9348 Switch</t>
  </si>
  <si>
    <t>Replace Main Entry East Heater 1A</t>
  </si>
  <si>
    <t>Replace East Hall Annual Roof Pm (Tpo)</t>
  </si>
  <si>
    <t>Replace Boiler 2R  Alaska #2K0910</t>
  </si>
  <si>
    <t>Replace Boiler 1R  Alaska #2K0911</t>
  </si>
  <si>
    <t>Replace  Rear Entry Heater East 1B</t>
  </si>
  <si>
    <t>Disability Support Services Annex</t>
  </si>
  <si>
    <t>Replace safety switch</t>
  </si>
  <si>
    <t>Replace air conditioner, DX</t>
  </si>
  <si>
    <t>Replace Volrath Walk-In Freezer 3</t>
  </si>
  <si>
    <t>Replace Ventilation Hoods - Kitchen</t>
  </si>
  <si>
    <t>Replace Ef-2 Dishroom Penthouse Exhaust Fan</t>
  </si>
  <si>
    <t>Replace Dairy Cooler 2</t>
  </si>
  <si>
    <t>Replace Cooler 1</t>
  </si>
  <si>
    <t>Replace Baxter Proof Box 2</t>
  </si>
  <si>
    <t>Replace Baxter Proof Box 1</t>
  </si>
  <si>
    <t>Replace Bakery Freezer 02</t>
  </si>
  <si>
    <t>Replace Bakery Cooler 03</t>
  </si>
  <si>
    <t>Recable some cables as needed.</t>
  </si>
  <si>
    <t>Replace Structural Exterior Stairs - Old</t>
  </si>
  <si>
    <t>Replace Siding on Old Section</t>
  </si>
  <si>
    <t>Replace Rightside  Elevator Passenger 3500 Lbs</t>
  </si>
  <si>
    <t>Replace Overhead Door Manual</t>
  </si>
  <si>
    <t xml:space="preserve">Replace Old Section </t>
  </si>
  <si>
    <t>Replace Old Section</t>
  </si>
  <si>
    <t>Replace Newer Section</t>
  </si>
  <si>
    <t>Replace New Section</t>
  </si>
  <si>
    <t>Replace New Addition Gas Water Heater</t>
  </si>
  <si>
    <t>Replace Leftside  Elevator Passenger 2100 Lbs</t>
  </si>
  <si>
    <t>Replace HVAC Controls</t>
  </si>
  <si>
    <t>Replace Greenheck Sce3-42-609-C20-X Relief Fan Rf-1F</t>
  </si>
  <si>
    <t>Replace Greenheck Sce3-42-609-C20-X Releif Fan Rf-1E</t>
  </si>
  <si>
    <t>Replace Greenheck Sce3-42-609-C20-X Releif Fan Rf-1D</t>
  </si>
  <si>
    <t>Replace Greenheck Sce3-42-609-C20-X Releif Fan Rf-1B</t>
  </si>
  <si>
    <t>Replace Greenheck Sce3-42-609-C20-X</t>
  </si>
  <si>
    <t>Replace Greenheck Sce3-42-604-C20-X Releif Fan Rf-1A</t>
  </si>
  <si>
    <t>Replace Fixtures &amp; Fittings Faucets &amp; Sinks - Old</t>
  </si>
  <si>
    <t>Replace Fixtures &amp; Fittings Faucets &amp; Sinks - New</t>
  </si>
  <si>
    <t>Replace Fire Protection/ Egress Exit Signage - Old</t>
  </si>
  <si>
    <t>Replace Ductwork in Older Section</t>
  </si>
  <si>
    <t xml:space="preserve">Replace D-Core Supply Fan A/C -2 </t>
  </si>
  <si>
    <t xml:space="preserve">Replace D-Core Supply Fan A/C -1 </t>
  </si>
  <si>
    <t>Replace D-Core Supply Fan</t>
  </si>
  <si>
    <t>Replace D Core Toilet Exhuast Fan</t>
  </si>
  <si>
    <t>Replace D Core Sump Pump 4</t>
  </si>
  <si>
    <t>Replace D Core Fl 1&amp;2 Radiation Pump 6</t>
  </si>
  <si>
    <t>Replace D Core Ahu Coil Pump 11</t>
  </si>
  <si>
    <t>Replace Core D Supply Fan Vsd Unit</t>
  </si>
  <si>
    <t>Replace Core D Return Fan Vsd Unit</t>
  </si>
  <si>
    <t>Replace Core D Return Fan</t>
  </si>
  <si>
    <t>Replace Core D Carbon Monoxide Sensor</t>
  </si>
  <si>
    <t>Replace Core C Supply Fan Vsd Unit</t>
  </si>
  <si>
    <t>Replace Core C Return Fan Vsd Unit</t>
  </si>
  <si>
    <t>Replace Core C Return Fan</t>
  </si>
  <si>
    <t>Replace Core C Carbon Monoxide Sensor</t>
  </si>
  <si>
    <t>Replace Core B Supply Fan Vsd Unit</t>
  </si>
  <si>
    <t>Replace Core B Return Fan Vsd Unit</t>
  </si>
  <si>
    <t>Replace Core B Return Fan</t>
  </si>
  <si>
    <t>Replace Core B Carbon Monoxide Sensor</t>
  </si>
  <si>
    <t>Replace Core A Supply Fan Vsd Unit</t>
  </si>
  <si>
    <t>Replace Core A Return Fan Vsd Unit</t>
  </si>
  <si>
    <t>Replace Core A Return Fan</t>
  </si>
  <si>
    <t>Replace Core A Carbon Monoxide Sensor</t>
  </si>
  <si>
    <t xml:space="preserve">Replace C-Core Supply Fan A/C -2 </t>
  </si>
  <si>
    <t xml:space="preserve">Replace C-Core Supply Fan A/C -1 </t>
  </si>
  <si>
    <t>Replace C-Core Supply Fan</t>
  </si>
  <si>
    <t>Replace C Core Toilet Exhaust Fan</t>
  </si>
  <si>
    <t>Replace C Core Sump Pump 3</t>
  </si>
  <si>
    <t>Replace C Core Heat Exchanger</t>
  </si>
  <si>
    <t>Replace C Core Glycol Makeup Pump 7</t>
  </si>
  <si>
    <t>Replace C Core Fl 1&amp;2 Radiation Pump 12</t>
  </si>
  <si>
    <t>Replace C Core Entry Way Heater3</t>
  </si>
  <si>
    <t>Replace C Core Ahu Coil Pump 8</t>
  </si>
  <si>
    <t>Replace Building Distribution Emergency Circuit Wiring OldSide</t>
  </si>
  <si>
    <t>Replace Boiler 6  Alaska #95-1284</t>
  </si>
  <si>
    <t>Replace Boiler 5  Alaska #95-1283</t>
  </si>
  <si>
    <t>Replace Boiler 4  Alaska #95-1282</t>
  </si>
  <si>
    <t>Replace Boiler 3  Alaska #95-1281</t>
  </si>
  <si>
    <t>Replace Billable Archives Rooftop Fume Hood</t>
  </si>
  <si>
    <t>Replace Billable Archive Vault Dehumidifier Dh-2</t>
  </si>
  <si>
    <t>Replace Billable Archive Vault Dehumidifer Dh1</t>
  </si>
  <si>
    <t xml:space="preserve">Replace B-Core Supply Fan A/C -2 </t>
  </si>
  <si>
    <t xml:space="preserve">Replace B-Core Supply Fan A/C -1 </t>
  </si>
  <si>
    <t>Replace B-Core Supply Fan</t>
  </si>
  <si>
    <t>Replace B Core Toilet Exhaust Fan</t>
  </si>
  <si>
    <t>Replace B Core Heat Exchanger</t>
  </si>
  <si>
    <t>Replace B Core Flr 1&amp;2 Radiation Pump</t>
  </si>
  <si>
    <t>Replace B Core Entry Way Heater 2</t>
  </si>
  <si>
    <t>Replace B Core Elevator Pit Sump Pump 2</t>
  </si>
  <si>
    <t>Replace Archive Area Relief Fan Rf-2</t>
  </si>
  <si>
    <t>Replace Ahu Coil Pump 5</t>
  </si>
  <si>
    <t xml:space="preserve">Replace A-Core Supply Fan A/C -2 </t>
  </si>
  <si>
    <t>Replace A-Core Supply Fan A/C -1</t>
  </si>
  <si>
    <t>Replace A-Core Supply Fan</t>
  </si>
  <si>
    <t>Replace A Core Toilet Exhaust Fan</t>
  </si>
  <si>
    <t>Replace A Core Sump Pump 1</t>
  </si>
  <si>
    <t>Replace A Core Entry Way Heater 1</t>
  </si>
  <si>
    <t>Replace A Core Ahu Coil Pump 2</t>
  </si>
  <si>
    <t>Replace  B Core Glycol Makeup Pump 4</t>
  </si>
  <si>
    <t>Repaint Old Section</t>
  </si>
  <si>
    <t>Recaulking Building Exteriors - Old</t>
  </si>
  <si>
    <t>Reaplce Doors on Old Section</t>
  </si>
  <si>
    <t>Install/Upgrade Security System</t>
  </si>
  <si>
    <t>Install Dehumidier for Archive Storage</t>
  </si>
  <si>
    <t>Clean Ductwork in Older Section</t>
  </si>
  <si>
    <t>Clean Ductwork in Newer Section</t>
  </si>
  <si>
    <t>6 ea. UPS's- Split even for each building</t>
  </si>
  <si>
    <t>22ea. 9348 Switches- split even for each building</t>
  </si>
  <si>
    <t>Replace York Chiller Glycol Pump P-14 Vfd Pm</t>
  </si>
  <si>
    <t>Replace York Chiller Glycol Pump P-13 Vfd Pm</t>
  </si>
  <si>
    <t>Replace West Wing Ahu-1 Supply Fan Sf-1 Vfd Pm</t>
  </si>
  <si>
    <t>Replace West Wing Ahu-1 Return Fan Rf-1 Vfd Pm</t>
  </si>
  <si>
    <t>Replace West Penthouse Unit Heater Uh-6</t>
  </si>
  <si>
    <t>Replace West Atrium Smoke Exhaust Fan Ef-17 Vfd Pm</t>
  </si>
  <si>
    <t>Replace Vivarium Specialty Lab Exhaust Fan Ef-6</t>
  </si>
  <si>
    <t>Replace Vivarium Specialty Lab Exhaust Fan Ef-5</t>
  </si>
  <si>
    <t>Replace Vivarium Specailty Lab Exhaust Fan Ef-7</t>
  </si>
  <si>
    <t>Replace Vivarium Low Wall Exh Grille Filters</t>
  </si>
  <si>
    <t>Replace Vivarium Duct Mounted Filters</t>
  </si>
  <si>
    <t>Replace Uplighting around Planetarium on the First Floor</t>
  </si>
  <si>
    <t>Replace Trace Metals Lab Supply Air Filter F-321B-2</t>
  </si>
  <si>
    <t>Replace Trace Metals Lab Supply Air Filter F-321B-1</t>
  </si>
  <si>
    <t>Replace Toilet Exhaust Fan Ef-14</t>
  </si>
  <si>
    <t>Replace Third Floor Acid Hood Exhaust Systen Fan Ef-22</t>
  </si>
  <si>
    <t>Replace Squire Cogswell Lab Vacum Compressor Vp-1</t>
  </si>
  <si>
    <t>Replace South Entryway Heater Cuh-2</t>
  </si>
  <si>
    <t>Replace South Entryway Heater Cuh-1</t>
  </si>
  <si>
    <t>Replace Siemens Water Softner #1</t>
  </si>
  <si>
    <t>Replace Saftey Hazard Radio Isotope Ex Fan Ef-10 Pm</t>
  </si>
  <si>
    <t>Replace Saftey Hazard North Lab Ahu-6 Supply Fan Sf-6 Vfd Pm</t>
  </si>
  <si>
    <t>Replace Saftey Hazard North Lab Ahu-5 Supply Fan Sf-5 Vfd Pm</t>
  </si>
  <si>
    <t>Replace Saftey Hazard North Lab Ahu-4 Supply Fan Sf-4 Vfd Pm</t>
  </si>
  <si>
    <t>Replace Saftey Hazard F-225 Radio Isotope Ex Fan Ef-10 Vfd Pm</t>
  </si>
  <si>
    <t>Replace Saftey Hazard East Wing Lab Ahu-2 Supply Fan Sf-2B Vfd Pm</t>
  </si>
  <si>
    <t>Replace Saftey Hazard East Wing Lab Ahu-2 Supply Fan Sf-2 Vfd Pm</t>
  </si>
  <si>
    <t>Replace Rooftop Chiller #2</t>
  </si>
  <si>
    <t>Replace Rooftop Chiller #1</t>
  </si>
  <si>
    <t>Replace Radio Isotope Air Filter F-225-1</t>
  </si>
  <si>
    <t>Replace Planetarium Supply Fan Sf-7</t>
  </si>
  <si>
    <t>Replace Planetarium Return Fan  Rf-7</t>
  </si>
  <si>
    <t>Replace Planet/Lecture Hall Return Fan Rf-7 Vfd Pm</t>
  </si>
  <si>
    <t>Replace Planet/Lecture Hall Ahu-7 Supply Fan Sf-7 Vfd Pm</t>
  </si>
  <si>
    <t>Replace Perchloric Acid Fume Hood Exhaust Fan Ef-20</t>
  </si>
  <si>
    <t>Replace Pcr-Scq Lab Supply Air Filter F-324</t>
  </si>
  <si>
    <t>Replace Northeast Entryway Heater Cuh-4</t>
  </si>
  <si>
    <t>Replace Northeast Entryway Heater Cuh-3</t>
  </si>
  <si>
    <t>Replace North Wing Specialty Lab Exhaust Fan Ef-13</t>
  </si>
  <si>
    <t>Replace North Wing Specialty Lab Exhaust Fan Ef-12</t>
  </si>
  <si>
    <t>Replace North Wing Specialty Lab Exhaust Fan Ef-11</t>
  </si>
  <si>
    <t>Replace North Penthouse Unit Heater Uh-3</t>
  </si>
  <si>
    <t>Replace North Penthouse Unit Heater Uh-2</t>
  </si>
  <si>
    <t>Replace North Penthouse Unit Heater Uh-1</t>
  </si>
  <si>
    <t>Replace North Penthouse Exhaust Fan Ef-23</t>
  </si>
  <si>
    <t>Replace North Glycol Heat Recovery Pump P-20 Vfd Pm</t>
  </si>
  <si>
    <t>Replace Laboratory Domestic Hot Water Circ Pump Cp-2</t>
  </si>
  <si>
    <t>Replace Lab Expansion Tank Et-2</t>
  </si>
  <si>
    <t>Replace Lab Air Compressor Ac-1</t>
  </si>
  <si>
    <t>Replace Hot Water Heater Draft Inducer Fan Ef-25</t>
  </si>
  <si>
    <t>Replace Heating System Loop Water Filter</t>
  </si>
  <si>
    <t>Replace Heating Hot Water Expansion Tank Et-3B</t>
  </si>
  <si>
    <t>Replace Heating Hot Water Expansion Tank Et-3A</t>
  </si>
  <si>
    <t>Replace Heat Recovery Expansion Tank Et-2</t>
  </si>
  <si>
    <t>Replace Heat Recovery Expansion Tank Et-1</t>
  </si>
  <si>
    <t>Replace Heat Exchanger Circ Water Pump P-6</t>
  </si>
  <si>
    <t>Replace Heat Exchanger Circ Water Pump P-5</t>
  </si>
  <si>
    <t>Replace Heat Exchanger Circ  Water Pump P-4</t>
  </si>
  <si>
    <t>Replace Heat Exch Preheat Hot Water Pump P-6 Vfd Pm</t>
  </si>
  <si>
    <t>Replace Heat Exch Preheat Hot Water Pump P-5 Vfd Pm</t>
  </si>
  <si>
    <t>Replace Heat Exch Preheat Hot Water Pump P-4 Vfd Pm</t>
  </si>
  <si>
    <t>Replace Glycol Preheat Coil Pump P-12 Vfd Pm</t>
  </si>
  <si>
    <t>Replace Glycol Preheat Coil Pump P-11 Vfd Pm</t>
  </si>
  <si>
    <t>Replace Glycol Preheat Coil Pump P-10 Vfd Pm</t>
  </si>
  <si>
    <t>Replace Glycol Main Heat Circ Pump P-9</t>
  </si>
  <si>
    <t>Replace Glycol Main Heat Circ Pump P-8</t>
  </si>
  <si>
    <t>Replace Glycol Main Heat Circ Pump P-7</t>
  </si>
  <si>
    <t>Replace Glycol Heat Recovery Pump P-21</t>
  </si>
  <si>
    <t>Replace Glycol Heat Recovery Pump P-20</t>
  </si>
  <si>
    <t>Replace Glycol Expansion Tank Et-4</t>
  </si>
  <si>
    <t>Replace Glycol Chiller Pump P-13</t>
  </si>
  <si>
    <t>Replace Glycol Chiller Circ Pump P-14</t>
  </si>
  <si>
    <t>Replace Glycol Ahu Supply Pump P-12</t>
  </si>
  <si>
    <t>Replace Glycol Ahu Supply Pump P-11</t>
  </si>
  <si>
    <t>Replace Glycol Ahu Supply Pump P10</t>
  </si>
  <si>
    <t>Replace Glycol Ahu 6 Heating Coil Pump P-17</t>
  </si>
  <si>
    <t>Replace Glycol Ahu 5 Heating Coil Pump P-16</t>
  </si>
  <si>
    <t>Replace Glycol Ahu 4 Heating Coil Pump P-15</t>
  </si>
  <si>
    <t>Replace Glycol Ahu 3 Heating Coil Pump P-19</t>
  </si>
  <si>
    <t>Replace Glycol Ahu 2 Heating Coil Pump P-18</t>
  </si>
  <si>
    <t>Replace Glycol Ahu 1 Heat Coil Pump P-23</t>
  </si>
  <si>
    <t>Replace Generator Electric Unit Heater 7</t>
  </si>
  <si>
    <t>Replace Flammable Storage Room 142 Exhaust Fan Ef-21</t>
  </si>
  <si>
    <t>Replace Electric Vault Return Fan Rf-10 Vfd Pm</t>
  </si>
  <si>
    <t>Replace Electric Vault Ahu-10 Supply Fan Sf-10 Vfd Pm</t>
  </si>
  <si>
    <t>Replace East Wing Teaching Lab Exhaust Fan Ef-3</t>
  </si>
  <si>
    <t>Replace East Wing Teaching Lab Exhaust Fan Ef-2</t>
  </si>
  <si>
    <t>Replace East Wing Teaching Lab Exhaust Fan Ef-1</t>
  </si>
  <si>
    <t>Replace East Wing Teaching Lab Chemistry Hood Exhaust Fan Ef-4C</t>
  </si>
  <si>
    <t>Replace East Wing Teaching Lab Chemistry Hood Exhaust Fan Ef-4A</t>
  </si>
  <si>
    <t>Replace East Wing Teaching Lab Chemistry Hood Exhast Fan Ef-4B</t>
  </si>
  <si>
    <t>Replace East Penthouse Unit Heater Uh-5</t>
  </si>
  <si>
    <t>Replace East Penthouse Unit Heater Uh-4</t>
  </si>
  <si>
    <t>Replace East Penthouse Exhaust Fan Ef-24</t>
  </si>
  <si>
    <t>Replace East Glycol Heat Recovery Pump P-21 Vfd Pm</t>
  </si>
  <si>
    <t>Replace East Atrium Smoke Exhaust Fan Ef-16 Vfd Pm</t>
  </si>
  <si>
    <t>Replace Dri Steem Vm12 Humidifier Sg-2</t>
  </si>
  <si>
    <t>Replace Dri Steem Vm10 Humidifier Sg-3</t>
  </si>
  <si>
    <t>Replace Domestic Hot Water Expansion Tank  Et-1</t>
  </si>
  <si>
    <t>Replace Domestic Hot Water Circ Pump Cp-1</t>
  </si>
  <si>
    <t>Replace Cleaver Brooks Flextube Boiler 3</t>
  </si>
  <si>
    <t>Replace Cleaver Brooks Flextube Boiler 2</t>
  </si>
  <si>
    <t>Replace Cleaver Brooks Flextube Boiler 1</t>
  </si>
  <si>
    <t>Replace Clean Bench Filter System Semi Annual Pm</t>
  </si>
  <si>
    <t>Replace Chilled Water Expansion Tank Et-5</t>
  </si>
  <si>
    <t>Replace Chemical Dilution Tank Dlt-1</t>
  </si>
  <si>
    <t>Replace Cage Wash Exhaust System Fan Ef-9</t>
  </si>
  <si>
    <t>Replace Cage Wash Exhaust System Fan Ef-8</t>
  </si>
  <si>
    <t>Replace Building Main Heat Water Circ Pump P-7</t>
  </si>
  <si>
    <t>Replace Building Heating Water Circ Pump P-9</t>
  </si>
  <si>
    <t>Replace Building Heating Water Boiler Return Pump P-3</t>
  </si>
  <si>
    <t>Replace Building Heating Water Boiler Return Pump P-2</t>
  </si>
  <si>
    <t>Replace Building Heating Water Boiler Return Pump P-1</t>
  </si>
  <si>
    <t>Replace Building Heating Circ Pump P-8</t>
  </si>
  <si>
    <t>Replace Bld Reheat Hot Water Pump P-9 Vfd Pm</t>
  </si>
  <si>
    <t>Replace Bld Reheat Hot Water Pump P-8 Vfd Pm</t>
  </si>
  <si>
    <t>Replace Bld Reheat Hot Water Pump P-7 Vfd Pm</t>
  </si>
  <si>
    <t>Replace Billable Vivarium Right Side Freezer Dehumidifier</t>
  </si>
  <si>
    <t>Replace Billable Vivarium Left Side Freezer Dehumidifier</t>
  </si>
  <si>
    <t>Replace Billable Sulair Air Compressor Vivarium</t>
  </si>
  <si>
    <t>Replace Billable Gts-800 Gas To Steam Humidifier Sg-1</t>
  </si>
  <si>
    <t>Replace Billable Atlas Copco Air Compressor Asset Lab</t>
  </si>
  <si>
    <t>Replace Atrium Smoke Mau Ahu-11 Supply Fan Sf-11 Vfd Pm</t>
  </si>
  <si>
    <t>Replace Atrium Radiant Floor Heat Hot Water Pump P-22 Vfd Pm</t>
  </si>
  <si>
    <t>Replace Atrium Floor Water Heat Pump P-22</t>
  </si>
  <si>
    <t>Replace Ahu-I Coil Glycol Pump P-23 Vfd Pm</t>
  </si>
  <si>
    <t>Replace Ahu-6 Glycol Coil Pump P-17 Vfd Pm</t>
  </si>
  <si>
    <t>Replace Ahu-5 Coil Glycol Pump P-16 Vfd Pm</t>
  </si>
  <si>
    <t>Replace Ahu-4 Coil Glycol Pump P-15 Vfd Pm</t>
  </si>
  <si>
    <t>Replace Ahu-3 Vfd-3B</t>
  </si>
  <si>
    <t>Replace Ahu-3 Vfd-3A</t>
  </si>
  <si>
    <t>Replace Ahu-3 Glycol Coil Pump P-18 Vfd Pm</t>
  </si>
  <si>
    <t>Replace Ahu-2 Coil Glycol Pump P-19 Vfd Pm</t>
  </si>
  <si>
    <t>Replace 2000 Gallon Diesel Emergency Generator Belly Tank</t>
  </si>
  <si>
    <t>After the UPS from the SSB server room is available we will move it to CPISB and run new circuits from it to each floor comm closet.</t>
  </si>
  <si>
    <t>Add CPISB to Campus E/W Layer 2 network to save from buying a new Firewall</t>
  </si>
  <si>
    <t>Upgrade Indoor Lighting to LED</t>
  </si>
  <si>
    <t>Replace Sealant around Concrete - Leaking into Stairwells</t>
  </si>
  <si>
    <t>Replace Scf-11 Air Handling Unit</t>
  </si>
  <si>
    <t>Replace Scf-10 Air Handling Unit</t>
  </si>
  <si>
    <t>Replace Scf-09 Air Handling Unit</t>
  </si>
  <si>
    <t>Replace Scf-08 Air Handling Unit</t>
  </si>
  <si>
    <t>Replace Scf-07 Air Handling Unit</t>
  </si>
  <si>
    <t>Replace Scf-06 Air Handling Unit</t>
  </si>
  <si>
    <t>Replace Scf-05 Air Handling Unit</t>
  </si>
  <si>
    <t>Replace Scf-04 Air Handling Unit</t>
  </si>
  <si>
    <t>Replace Scf-03 Air Handling Unit</t>
  </si>
  <si>
    <t>Replace Scf-02 Air Handling Unit</t>
  </si>
  <si>
    <t>Replace Scf-01 Air Handling Unit</t>
  </si>
  <si>
    <t>Replace Parking Garage Gas Fired Boiler  Alaska #023153Ak</t>
  </si>
  <si>
    <t>Replace Glycol Fill Tank Pmp-G1</t>
  </si>
  <si>
    <t>Replace 1Rst Floor Lobby Entryway Heater Cuh-4</t>
  </si>
  <si>
    <t>Replace 1Rst Floor Lobby Entryway Heater Cuh-3</t>
  </si>
  <si>
    <t>Replace 1Rst Floor Lobby Entryway Heater Cuh-2</t>
  </si>
  <si>
    <t>Replace 1Rst Floor Lobby Entryway Heater Cuh-1</t>
  </si>
  <si>
    <t>Aviation Technology Storage</t>
  </si>
  <si>
    <t>Replace baseboard heater units</t>
  </si>
  <si>
    <t>Replace 2'-3 in. x 6'-0 wood frame window</t>
  </si>
  <si>
    <t>Replace &amp; finish wood clapboards, 1st floor</t>
  </si>
  <si>
    <t>Other Door</t>
  </si>
  <si>
    <t>Mechanical Supply Fans - 5 to 10 HP</t>
  </si>
  <si>
    <t>Mechanical Supply Fans - 10 to 25 HP</t>
  </si>
  <si>
    <t>Mechanical Storage Tanks - 500 gal</t>
  </si>
  <si>
    <t>Mechanical Pumps/ Motors</t>
  </si>
  <si>
    <t>Mechanical Motor Control Center</t>
  </si>
  <si>
    <t>Mechanical HW Converter/Heat Exchanger</t>
  </si>
  <si>
    <t>Mechanical Hot Water Heaters</t>
  </si>
  <si>
    <t>Mechanical Exhaust Fans - 5+ HP</t>
  </si>
  <si>
    <t>Mechanical Ductwork Cleaning</t>
  </si>
  <si>
    <t>Mechanical DHW Circulating Pumps</t>
  </si>
  <si>
    <t>Mechanical Condensate Tank</t>
  </si>
  <si>
    <t>Mechanical Compressors</t>
  </si>
  <si>
    <t>Interior Wheelchair Lifts</t>
  </si>
  <si>
    <t>Interior VAT</t>
  </si>
  <si>
    <t>DDC Controls</t>
  </si>
  <si>
    <t>56 ea. Phones</t>
  </si>
  <si>
    <t>4ea. 9348 switches</t>
  </si>
  <si>
    <t>Replace Generation Emergency/ Backup Generation - Feeds Auto/Diesel and Batrice G Macdonald</t>
  </si>
  <si>
    <t>Replace Elevator Passenger 1500 Lbs</t>
  </si>
  <si>
    <t>Replace Door Overhead Electric West</t>
  </si>
  <si>
    <t>Replace Door Overhead Electric East</t>
  </si>
  <si>
    <t>Replace Door Overhead Electric</t>
  </si>
  <si>
    <t>2ea. 9348 switches</t>
  </si>
  <si>
    <t>Replace Arcade &amp; Bridge Basement Fcu</t>
  </si>
  <si>
    <t>Upgrade Occupancy Sensors for Lighting</t>
  </si>
  <si>
    <t>Replace South Entryway Heater</t>
  </si>
  <si>
    <t>Replace Mechanical Room Supply Fan</t>
  </si>
  <si>
    <t>Replace Main Fan Ahu-1</t>
  </si>
  <si>
    <t>Replace Hot Water Circulation Pump Cp-4</t>
  </si>
  <si>
    <t>Replace Heating Glycol Boiler B-2</t>
  </si>
  <si>
    <t>Replace Heating Glycol Boiler B-1</t>
  </si>
  <si>
    <t>Replace Glycol Circulation Pump Cp-2</t>
  </si>
  <si>
    <t>Replace Glycol Circulation Pump Cp-1</t>
  </si>
  <si>
    <t>Replace Glycol Circulation Pump Bc-1</t>
  </si>
  <si>
    <t>Replace Glycol  Fill Tank Gt-1</t>
  </si>
  <si>
    <t>Replace Est3 Fire Alarm System Annual Pm</t>
  </si>
  <si>
    <t>Replace Elevator Machine Room Exhuast Fan</t>
  </si>
  <si>
    <t>Replace Domestic Hot Water Heat Exchanger Hwg-1</t>
  </si>
  <si>
    <t>Replace Cooling Well Pump Vfd</t>
  </si>
  <si>
    <t>Replace Clycol Circulation Pump Cp-3</t>
  </si>
  <si>
    <t>3ea. 9348 switches, 1 ea. UPS</t>
  </si>
  <si>
    <t>Replace Lochinvar Direct Vent Boiler  Billable</t>
  </si>
  <si>
    <t>Replace Bradford White Indirect Water Heater  Billable</t>
  </si>
  <si>
    <t>Replace Campus Distribution Primary Transformer</t>
  </si>
  <si>
    <t>3ea. 9348 switches</t>
  </si>
  <si>
    <t>Replace Toilets And Workroom Ef-1</t>
  </si>
  <si>
    <t>Replace Right-Side Elevator Passenger 4000 Lbs</t>
  </si>
  <si>
    <t>Replace Relief Fan Vfd Rf-7</t>
  </si>
  <si>
    <t>Replace Relief Fan Vfd Rf-5</t>
  </si>
  <si>
    <t>Replace Relief Fan Vfd Hde-9</t>
  </si>
  <si>
    <t>Replace Relief Fan Vfd Hde-8</t>
  </si>
  <si>
    <t>Replace Left-Side  Elevator Passenger 4000 Lbs</t>
  </si>
  <si>
    <t>Replace Kitchen Exhaust Hood 4</t>
  </si>
  <si>
    <t>Replace Kitchen Exhaust Hood 3</t>
  </si>
  <si>
    <t>Replace Kitchen Exhaust Hood 2</t>
  </si>
  <si>
    <t>Replace Kitchen Exhaust Hood 1</t>
  </si>
  <si>
    <t>Replace irrigation piping</t>
  </si>
  <si>
    <t>Replace Hydrotherapy Pool</t>
  </si>
  <si>
    <t>Replace Hx-1, Pump H4 Vfd</t>
  </si>
  <si>
    <t>Replace Hood Exhaust Hde-10 Vfd</t>
  </si>
  <si>
    <t>Replace Hood Exhaust Fan Hde-11 Vfd</t>
  </si>
  <si>
    <t>Replace Heating Hot Water Pump Vfd H3</t>
  </si>
  <si>
    <t>Replace Heating Hot Water Pump Vfd H2</t>
  </si>
  <si>
    <t>Replace Heating Hot Water Pump Vfd H1</t>
  </si>
  <si>
    <t>Replace Heating Glycol Supply Pump Vfd H5</t>
  </si>
  <si>
    <t>Replace Glycol Pump Vfd H6</t>
  </si>
  <si>
    <t>Replace Glycol Pump Vfd C8</t>
  </si>
  <si>
    <t>Replace Glycol Pump Vfd C7</t>
  </si>
  <si>
    <t>Replace Glycol Pump Vfd C3</t>
  </si>
  <si>
    <t>Replace Glycol Pump Vfd C2</t>
  </si>
  <si>
    <t>Replace Glycol Pump Vfd C1</t>
  </si>
  <si>
    <t>Replace Exhaust Fan Vfd Ef-4</t>
  </si>
  <si>
    <t>Replace Exhaust Fan Vfd Ef-11</t>
  </si>
  <si>
    <t>Replace Exhaust Fan Ef-9</t>
  </si>
  <si>
    <t>Replace Exhaust Fan Ef-8</t>
  </si>
  <si>
    <t>Replace Exhaust Fan Ef-7</t>
  </si>
  <si>
    <t>Replace Exhaust Fan Ef-6</t>
  </si>
  <si>
    <t>Replace Exhaust Fan Ef-5B</t>
  </si>
  <si>
    <t>Replace Exhaust Fan Ef-5A</t>
  </si>
  <si>
    <t>Replace Exhaust Fan Ef-3</t>
  </si>
  <si>
    <t>Replace Exhaust Fan Ef-2</t>
  </si>
  <si>
    <t>Replace Exhaust Fan Ef-13</t>
  </si>
  <si>
    <t>Replace Exhaust Fan Ef-12</t>
  </si>
  <si>
    <t>Replace Exhaust Fan Ef-11</t>
  </si>
  <si>
    <t>Replace Exhaust Fan Ef-10</t>
  </si>
  <si>
    <t>Replace Elevator Passenger 2100 Lbs</t>
  </si>
  <si>
    <t>Replace Elevator Freight 20000 Lbs</t>
  </si>
  <si>
    <t>Replace Cooling Well Water System</t>
  </si>
  <si>
    <t>Replace Cooling Water Return Pump Vfd C14B</t>
  </si>
  <si>
    <t>Replace Cooling Water Return Pump Vfd C14A</t>
  </si>
  <si>
    <t>Replace Air Handler Vfd Ahu-7</t>
  </si>
  <si>
    <t>Replace Air Handler Vfd Ahu-6</t>
  </si>
  <si>
    <t>Replace Air Handler Vfd Ahu-5</t>
  </si>
  <si>
    <t>Replace Air Handler Vfd Ahu-4</t>
  </si>
  <si>
    <t>Replace Air Handler Vfd Ahu 8-2</t>
  </si>
  <si>
    <t>Replace Air Handler Vfd Ahu 8-1</t>
  </si>
  <si>
    <t>Replace Ahu-3 Supply Fan Vfd</t>
  </si>
  <si>
    <t>Replace Ahu-1 Supply Fan 2 Vfd</t>
  </si>
  <si>
    <t>Replace Ahu-1 Supply Fan 1 Vfd</t>
  </si>
  <si>
    <t>Replace Ahu-1 Return Fan 1 Vfd</t>
  </si>
  <si>
    <t>100 ea phones</t>
  </si>
  <si>
    <t>Rough estimate for cabling the building.</t>
  </si>
  <si>
    <t>Replace West Door Entry Way Heater</t>
  </si>
  <si>
    <t>Replace Taco 007-F Dhw Circ Pump 4</t>
  </si>
  <si>
    <t>Replace South Entry Fan</t>
  </si>
  <si>
    <t>Replace So. Zone Glycol Pump 1</t>
  </si>
  <si>
    <t>Replace Room 245 Vav Ftu ********Need Task******</t>
  </si>
  <si>
    <t>Replace Room 158 Ftu</t>
  </si>
  <si>
    <t>Replace Rollup Door In Stu Records</t>
  </si>
  <si>
    <t>Replace Public Restroom Exhaust Fans</t>
  </si>
  <si>
    <t>Replace Penthouse Zn Pump 3</t>
  </si>
  <si>
    <t>Replace North Entry Fan</t>
  </si>
  <si>
    <t>Replace N. Zone Glycol Pump 2</t>
  </si>
  <si>
    <t>Replace Main Entry South Entry Way Heater</t>
  </si>
  <si>
    <t>Replace Main Doors  North Entry Way Heater</t>
  </si>
  <si>
    <t>Replace Gutters &amp; Leaders Leaders- Interior Qty 16</t>
  </si>
  <si>
    <t>Replace Floors Carpet - Classrooms</t>
  </si>
  <si>
    <t>Replace East Door Entry Way Heater</t>
  </si>
  <si>
    <t>Replace Comm Room Fan Dx Unit (small)</t>
  </si>
  <si>
    <t>Replace Chancellors Bathroom Exhaust Fan Rm 217B</t>
  </si>
  <si>
    <t>Replace Boiler Mau</t>
  </si>
  <si>
    <t>Replace Boiler 3  Alaska State Id # 84-5518Ak</t>
  </si>
  <si>
    <t>Replace Boiler 2  Alaska State Id # 84-5519Ak</t>
  </si>
  <si>
    <t>Replace Boiler 1  Alaska State Id # 84-5520Ak</t>
  </si>
  <si>
    <t>Replace Bldg Supply Ahu 01</t>
  </si>
  <si>
    <t>Replace Bldg Static Rf4</t>
  </si>
  <si>
    <t>Replace Bldg Static Rf3</t>
  </si>
  <si>
    <t>Replace Bldg Static Rf2</t>
  </si>
  <si>
    <t>Replace Ahu-1 Mix Fan 12</t>
  </si>
  <si>
    <t>Replace Ahu-1 Mix Fan 11</t>
  </si>
  <si>
    <t>Replace Adm Annual Roof Pm (Bur Ballasted)</t>
  </si>
  <si>
    <t>Install Occupancy Sensors for Lighting for Hallway</t>
  </si>
  <si>
    <t>1 ea 9410, 1 ea 9348</t>
  </si>
  <si>
    <t>Replace network equipment</t>
  </si>
  <si>
    <t>Replace Gutters &amp; Leaders Leaders- Interior Qty 2</t>
  </si>
  <si>
    <t>Replace Adm Utility Bld Annual Roof Pm (Bur)</t>
  </si>
  <si>
    <t>114 ea phones</t>
  </si>
  <si>
    <t>Stucco Ext. Wall</t>
  </si>
  <si>
    <t>Sprinkler System, includes piping</t>
  </si>
  <si>
    <t>Replace Two-Pipe System (Custom sizes can be found in RS Means)</t>
  </si>
  <si>
    <t>Replace transfer switch</t>
  </si>
  <si>
    <t>Replace refrigerant drinking fountain</t>
  </si>
  <si>
    <t>Replace rainwater sump pump / motor assembly</t>
  </si>
  <si>
    <t>Replace fan coil unit</t>
  </si>
  <si>
    <t>Replace concrete stairs</t>
  </si>
  <si>
    <t>Replace boiler, gas</t>
  </si>
  <si>
    <t>Replace aluminum siding, 1st floor</t>
  </si>
  <si>
    <t>Replace acoustic tile ceiling, fire-rated</t>
  </si>
  <si>
    <t>Medium Bathroom</t>
  </si>
  <si>
    <t>Bottle Filler Drinking Fountain</t>
  </si>
  <si>
    <t>Priority</t>
  </si>
  <si>
    <t>Dept.</t>
  </si>
  <si>
    <t>GF Running Total ($00.0)</t>
  </si>
  <si>
    <t>GF Cost ($00.0)</t>
  </si>
  <si>
    <t>Running Total ($00.0)</t>
  </si>
  <si>
    <t>Project Cost ($00.0)</t>
  </si>
  <si>
    <t>(Formatted to Thousands)</t>
  </si>
  <si>
    <t>University of Alaska</t>
  </si>
  <si>
    <t>UAA Main Campus</t>
  </si>
  <si>
    <t>Full buliding Interior/ HVAC/ Plumbing/ Electrical/Lighting/Communictions renovation</t>
  </si>
  <si>
    <t>Mechanical Fire Pumps</t>
  </si>
  <si>
    <t>Mechanical Walkthrough Fire Alarm Panel</t>
  </si>
  <si>
    <t>Mechanical Walkthrough Controls</t>
  </si>
  <si>
    <t xml:space="preserve">install dehumudification system. Includes modification of current HVAC </t>
  </si>
  <si>
    <t>7 ea. 9348 Switches</t>
  </si>
  <si>
    <t>Weather and Waterproofing for Snow</t>
  </si>
  <si>
    <t>Replace current panels (not supported)</t>
  </si>
  <si>
    <t>panel and system replacement</t>
  </si>
  <si>
    <t>Mechanical Walkthrough Building Boilers</t>
  </si>
  <si>
    <t>remediation and replacement of fuel storage tank</t>
  </si>
  <si>
    <t>Mechanical Walkthrough Metal</t>
  </si>
  <si>
    <t>Mechanical Walkthrough Hot Water Heaters</t>
  </si>
  <si>
    <t>Mechanical Walkthrough Exhaust Fans - 1 to 5 HP</t>
  </si>
  <si>
    <t>Exterior Walkthrough Exterior Stairs</t>
  </si>
  <si>
    <t>Replace water heater, electric</t>
  </si>
  <si>
    <t>Student Housing Pavilion Comfort Station</t>
  </si>
  <si>
    <t>Student Housing Pavilion</t>
  </si>
  <si>
    <t>Interior VCT</t>
  </si>
  <si>
    <t>Update indoor lighting - LEDs</t>
  </si>
  <si>
    <t>Snodgrass Hall</t>
  </si>
  <si>
    <t>Mechanical Fire Alarm Panel</t>
  </si>
  <si>
    <t>2 ea. 9348 Switches</t>
  </si>
  <si>
    <t>Mechanical Single-Ply/EPDM</t>
  </si>
  <si>
    <t>Update indoor lighting - change to LEDs</t>
  </si>
  <si>
    <t>Mechanical Suppression / Extinguisher system (Ansul)</t>
  </si>
  <si>
    <t>Mechanical Building Piping - 2 Pipe or steam, sprinkler piping</t>
  </si>
  <si>
    <t>4 ea. 9348 Switches</t>
  </si>
  <si>
    <t>West-Central Campus Annual Storm Drain Funding</t>
  </si>
  <si>
    <t>West Campus Annual Storm Drain Funding</t>
  </si>
  <si>
    <t>Survey and condition assessment of Manholes and Access Points.</t>
  </si>
  <si>
    <t>Student Housing Trail System - Repave</t>
  </si>
  <si>
    <t>Replacement of dead trees</t>
  </si>
  <si>
    <t xml:space="preserve">Replace Switches (burried, no house) service West Campus Primary (10 Bldgs) </t>
  </si>
  <si>
    <t>Replace Switch House services East Campus Primary (10 Bldgs) Wiring should be in decent condition, switch boxes are questionable.</t>
  </si>
  <si>
    <t>Replace Roads &amp; Paths Parking Lots</t>
  </si>
  <si>
    <t>Replace Fire Hydrant - Behind Engineering and Computation Building</t>
  </si>
  <si>
    <t>Replace Exterior Signage Outdoor Signage</t>
  </si>
  <si>
    <t xml:space="preserve">Parking Lot near Ansep and Bookstore. </t>
  </si>
  <si>
    <t>Grounds Just in Time Funding</t>
  </si>
  <si>
    <t>East-Central Campus Annual Storm Drain Funding</t>
  </si>
  <si>
    <t>East Campus Annual Storm Drain Funding</t>
  </si>
  <si>
    <t>Annual Furnishings Fund - $100,000</t>
  </si>
  <si>
    <t>re-seal</t>
  </si>
  <si>
    <t>Replace 1973 Building Disttribution Pipe</t>
  </si>
  <si>
    <t>Renew 1973 Bathrooms</t>
  </si>
  <si>
    <t>panel and system upgrade</t>
  </si>
  <si>
    <t>Old- 1965/1973</t>
  </si>
  <si>
    <t>old</t>
  </si>
  <si>
    <t>interior locker rooms -- wellness center</t>
  </si>
  <si>
    <t>heat exchanger</t>
  </si>
  <si>
    <t>6 ea. 9348 Switches</t>
  </si>
  <si>
    <t>Exterior Exterior Stairs</t>
  </si>
  <si>
    <t>Exterior ADA - Grading and Cover</t>
  </si>
  <si>
    <t>Brockel, Clayton Building</t>
  </si>
  <si>
    <t>Replace plate glass storefront - 1st floor</t>
  </si>
  <si>
    <t>Replace exterior siding</t>
  </si>
  <si>
    <t>Replace chemical feed system</t>
  </si>
  <si>
    <t>Repaint interior walls - 2nd Floor</t>
  </si>
  <si>
    <t>Repaint interior walls - 1st Floor</t>
  </si>
  <si>
    <t>Parking Lot</t>
  </si>
  <si>
    <t>UAA Community Campuses</t>
  </si>
  <si>
    <t>UA System Office</t>
  </si>
  <si>
    <t xml:space="preserve">RETRO-COMMISSIONING; </t>
  </si>
  <si>
    <t>Butrovich, John Building</t>
  </si>
  <si>
    <t xml:space="preserve">REPLACEMENT OF THE WEST SIDE RETAINING WALL; </t>
  </si>
  <si>
    <t xml:space="preserve">REPLACE STAR TREADS WITH MORE DURABLE MATERIAL TERRAZO , SLATE OR QUARZITE TILE.; </t>
  </si>
  <si>
    <t xml:space="preserve">REPLACE RECESSED CAN LIGHTING FIXTURES WITH LEDS IN THE MAIN HALLWAY; </t>
  </si>
  <si>
    <t>REPLACE LIGHTS AND LIGHTING CONTROLS; BUTROVICH LIGHTS ARE ALWAYS ILLUMINATED DUE TO LACK OF LIGHT SWITCHING.  THE FIXTRES ARE APPROCHING 40-YEARS OLD ANDNEED TO BE RETROFITTED</t>
  </si>
  <si>
    <t xml:space="preserve">REPLACE HALLWAY CARPET  AND CEILING ON  FLOOR FIRST AND SECOND FLOOR; </t>
  </si>
  <si>
    <t>REPLACE BUILDING ROOM SIGNS; THE ROOM NUMBER AND ROOM FUNCTION SIGN IN BUTROVICH DO NOT MEET THE ADA REQUIREMENTS. THE SIGNS ARE MISSING BRAILLE. ALL THE SIGNS NEEDED TO BE REPLACED</t>
  </si>
  <si>
    <t>REPLACE BACK CANOPY LIGHTING FIXTURES WITH LEDS ; THE PROJECT IS TO REPLACE THE EXISTING CANOPY  LIGHTS WITH MORE ENERGY EFFICIENT LED LIGHTS</t>
  </si>
  <si>
    <t xml:space="preserve">REPLACE  CARPET ON THE FIRST FLOOR AT TRANSMISSION FROM HALLWAY TO  OFFICES WITH  STALE TO MARCH  SECOND FLOOR  ; </t>
  </si>
  <si>
    <t>REPLACE  CARPET BUILDING WIDE ; THE CARPET BUILDING WIDE IS SHOWING  SIGNS OF WEAR AND TEAR AND  FOR A CONSISTENT LOOK A BUILDING WIDE CARPET REPLACEMENT IS NEEDED. IT IS ESTIMATED $8 PSF</t>
  </si>
  <si>
    <t xml:space="preserve">REPAIR CONCRETE PANELS AT THE BOTTOM OF THE COOLING TOWERS THAT IS  SPALLING; </t>
  </si>
  <si>
    <t xml:space="preserve">REFURBISH BUILDING  RESTROOMS INCLUDING LIGHTING UPGRADE  100M2, 100W2, 200R1, 200R2, 200M3, 200W3; </t>
  </si>
  <si>
    <t>RECONSTRUCT EAST PARKING LOT, SIDEWALKS , CURB AND GUTTER  ; SCOPE NEED RE-EVALUATION AFTER SNOW MELT. MAY NEED RESEALING EVERY 3 YEARS</t>
  </si>
  <si>
    <t xml:space="preserve">PAINT EAST  EXTERIOR  EXIT DOOR FROM ROOM 109B AT LOADING LOCK; </t>
  </si>
  <si>
    <t>LIGHTING UPGRADE; LIGHTING UPGRADE INCLUDING LUTRON CONTROLS AND RE-BALLAST PARABOLIC LIGHTING FIXTURES IN THE WHOLE BUILDING - APPROX. 800 FIXTURES. BALLAST ARE AT END OF LIFE. REPLACE  ARTWORK LIGHTING FIXTURES WITH LEDS. REPLACE  ARTWORK LIGHTING FIXTURES WITH LEDS</t>
  </si>
  <si>
    <t xml:space="preserve">INSTALL WAINSCOAT  PANELS IN THE VISTIBULE OF  REGENTS CONFERENCE ROOM ; </t>
  </si>
  <si>
    <t xml:space="preserve">INSTALL HUMIDIFICATION SYSTEM FOR ALL 4 AIR HANDLING UNITS; </t>
  </si>
  <si>
    <t>INSTALL HEARING LOOP.; INSTALL HEARING LOGIN IN ROOM 350A, THE OCCUPANCY IS 109.</t>
  </si>
  <si>
    <t xml:space="preserve">FLASHING ON THE GLASS CANOPY; </t>
  </si>
  <si>
    <t xml:space="preserve">DETERMINE SOLUTION FOR THE COW'S TOUNGE ROOF DRAIN THAT IS DISCHARGING WATER ON TO THE ADA PARKING SPACES ON NORTH EAST SIDE OF THE BUILDING; </t>
  </si>
  <si>
    <t>Wood, William Ransom Center</t>
  </si>
  <si>
    <t>UPGRADE THE HVAC CABINET HEATERS IN EACH SUITE</t>
  </si>
  <si>
    <t>REPLACE WINDOWS AND ENTRIES</t>
  </si>
  <si>
    <t>Whitaker Building</t>
  </si>
  <si>
    <t>UPDATE OFFICES, SLEEPING QUARTERS, KITCHEN, AND TRAINING ROOM</t>
  </si>
  <si>
    <t>REVITALIZE EXTERIOR FINISHES, REPLACE EXTERIOR DOORS</t>
  </si>
  <si>
    <t>REPLACE BUILDING ELECTRICAL SYSTEM</t>
  </si>
  <si>
    <t>UPGRADE RESTROOM 100M1 AND 100W1</t>
  </si>
  <si>
    <t>SEISMIC STRUCTURAL UGRADES</t>
  </si>
  <si>
    <t>REPAIR HUMIDIFIER GENERATOR</t>
  </si>
  <si>
    <t>UPGRADE, REPLACE HVAC SYSTEM AND CONTROLS</t>
  </si>
  <si>
    <t>Tanana Loop 1672</t>
  </si>
  <si>
    <t>Tanana Loop 1662</t>
  </si>
  <si>
    <t>Tanana Loop 1654</t>
  </si>
  <si>
    <t>Rifle Range Shelter</t>
  </si>
  <si>
    <t xml:space="preserve">INSTALL ADA OPERATOR TO OPEN THE DOUBLE SET OF DOORS. </t>
  </si>
  <si>
    <t>ENERGY HEAT RECOVERY</t>
  </si>
  <si>
    <t>DETERMINE THE REQUIRED NUMBER OF ADA SEATS</t>
  </si>
  <si>
    <t>FIRE RATE STRUCTURE</t>
  </si>
  <si>
    <t>PROVIDE A ELEVATOR</t>
  </si>
  <si>
    <t>North Chandalar Drive 1082</t>
  </si>
  <si>
    <t>North Chandalar Drive 1075</t>
  </si>
  <si>
    <t>North Chandalar Drive 1074</t>
  </si>
  <si>
    <t>North Chandalar Drive 1066</t>
  </si>
  <si>
    <t>North Chandalar Drive 1060</t>
  </si>
  <si>
    <t>North Chandalar Drive 1054</t>
  </si>
  <si>
    <t>North Chandalar Drive 1048</t>
  </si>
  <si>
    <t>North Chandalar Drive 1042</t>
  </si>
  <si>
    <t>North Chandalar Drive 1036</t>
  </si>
  <si>
    <t>REPLACE ELECTRICAL DISTRIBUTION PANELS</t>
  </si>
  <si>
    <t>ROOF DRAINS OFF SANITARY</t>
  </si>
  <si>
    <t>Maclean, Eileen Panigeo Inupiat House 777</t>
  </si>
  <si>
    <t>HVAC SYSTEM COMPLETE REFURBISHMENT</t>
  </si>
  <si>
    <t>UPGRADE EXTERIOR LIGHTING AT MBS COMPLETX</t>
  </si>
  <si>
    <t>TANANA DRIVE WALKWAY DEFICIENCIES/CONDITION/ SUB GRADE/DRAINAGE</t>
  </si>
  <si>
    <t>ROADWAY RESURFACE AND REPLACEMENT KUSKOWKIM TO FARMERS LOOP</t>
  </si>
  <si>
    <t>RESURFACE YUKON TO N. TANANA</t>
  </si>
  <si>
    <t>RESURFACE ROADWAY FROM THOMPSON TO SHEEP CREEK</t>
  </si>
  <si>
    <t xml:space="preserve">RESURFACE / REPAIR DRAINAGE </t>
  </si>
  <si>
    <t>REPAINT</t>
  </si>
  <si>
    <t>HEADBOLT REPAIR-KARST DAMAGE</t>
  </si>
  <si>
    <t>DRAINAGE/SUB GRADE REPAIR</t>
  </si>
  <si>
    <t>DECK REPLACEMENT</t>
  </si>
  <si>
    <t xml:space="preserve"> LIGHTING REPAIR</t>
  </si>
  <si>
    <t>RELOCATE RESTROOMS TO GROUND FLOOR</t>
  </si>
  <si>
    <t xml:space="preserve">REPLACE THE LARGE 3 WINDOWS </t>
  </si>
  <si>
    <t>REPLACE DOOR KNOB WITH LEVER LOCKSET.</t>
  </si>
  <si>
    <t>REPAIR BACK GRADED SEWER LINE</t>
  </si>
  <si>
    <t>REPLACE BACK GRADED SEWER LINE</t>
  </si>
  <si>
    <t>BACK GRADED SEWER LINE</t>
  </si>
  <si>
    <t>UPGRADE PLUMBING HSS AND POLICE</t>
  </si>
  <si>
    <t>UPDATE PATIENT ASSESSMENT/TRIAGE/ISOLATION</t>
  </si>
  <si>
    <t>RELOCATE DISPATCH CENTER</t>
  </si>
  <si>
    <t>MISC DMR NEEDS</t>
  </si>
  <si>
    <t>Garage/Warehouse</t>
  </si>
  <si>
    <t>SALISBURY SPACE RENOVATION</t>
  </si>
  <si>
    <t>Environmental Health and Safety Building</t>
  </si>
  <si>
    <t>REPAIR  AND PLUMBING  IN THE NORTH STAIRWELL</t>
  </si>
  <si>
    <t>Duckering, William Elmhirst Building</t>
  </si>
  <si>
    <t>PROVIDE ONE ACCESSIBLE RESTROOM ON THE FOURTH FLOOR.</t>
  </si>
  <si>
    <t>HVAC CONTROLS UPGRADE</t>
  </si>
  <si>
    <t>FUNCTIONAL OBSOLESENCE BACKFILL RENEWAL</t>
  </si>
  <si>
    <t>Copper Lane House 1818</t>
  </si>
  <si>
    <t>REPLACE EXTERIOR WINDOWS</t>
  </si>
  <si>
    <t>INTERIOR AND EXTERIOR DOOR AND HARDWARE REPLACEMENT</t>
  </si>
  <si>
    <t>THE BUILDING ENVELOPE LEAKS. REMOVE EXISTING BUILDING SIDING, REPAIR VAPOR BARRIER AND INSTALL NEW WINDOWS IN THE OFFICE SECTION</t>
  </si>
  <si>
    <t>SEISMIC RESTRAIN  SHELVING</t>
  </si>
  <si>
    <t>INSTALL EXIT SIGN S  IN THE BUILDING</t>
  </si>
  <si>
    <t>REPLACE STEAM AND WATER VALVES</t>
  </si>
  <si>
    <t>REPAIR VENTILATION IN WATER PLANT</t>
  </si>
  <si>
    <t xml:space="preserve">REPAIR FAILING NORTH RETAINING WALL </t>
  </si>
  <si>
    <t>Arctic Health Research Center</t>
  </si>
  <si>
    <t>UAF Main Campus</t>
  </si>
  <si>
    <t>STEAM BOILER DEMOLITION</t>
  </si>
  <si>
    <t>ROOM AND EQUIPMENT RENOVATION</t>
  </si>
  <si>
    <t>REVITALIZE THE LABS-SOUTH WING</t>
  </si>
  <si>
    <t>PEDESTRIAN LIGHTING POLE REPLACEMENT</t>
  </si>
  <si>
    <t>LIGHTING RENOVATION</t>
  </si>
  <si>
    <t>INTERIOR  ARCHITECTURAL RENOVATIONS</t>
  </si>
  <si>
    <t>FLOOR BOX OUTLET REPLACEMENT</t>
  </si>
  <si>
    <t>DATA/COMM SYSTEMS UPGRADES</t>
  </si>
  <si>
    <t>FENCE-MOUNTED HEADBOLT HEATER DUPLEX OUTLET REPLACEMENT</t>
  </si>
  <si>
    <t>SITE REPAIRS INCLUDING REVISIONS TO SEAWATER SYSTEM</t>
  </si>
  <si>
    <t>HVAC RENOVATIONS FOR CODE AND AGED EQUIPMENT</t>
  </si>
  <si>
    <t>ALARM MONITOR INSTALLMENT</t>
  </si>
  <si>
    <t>ADD ELECTRICAL OUTLETS TO REMOVE PLUG STRIPS</t>
  </si>
  <si>
    <t>PLUMBING SYSTEM RENOVATION</t>
  </si>
  <si>
    <t>MDP DEMOLITION AND RELOCATION</t>
  </si>
  <si>
    <t xml:space="preserve"> ROOM SIGNAGE INSTALLMENT</t>
  </si>
  <si>
    <t>CHANGE DOOR KNOBS TO LEVERS FOR ADA COMPLIANCE</t>
  </si>
  <si>
    <t>ROOF DRAINS OVERLOAD</t>
  </si>
  <si>
    <t>MISC. REPAIRS TO EXTERIOR</t>
  </si>
  <si>
    <t>Sackett Hall</t>
  </si>
  <si>
    <t>HVAC SYSTEM RENOVATION</t>
  </si>
  <si>
    <t>FURNISHING REPLACEMENT</t>
  </si>
  <si>
    <t>ELEVATED WALKWAY CONSTRUCTION</t>
  </si>
  <si>
    <t>FIRE ALARM SYSTEM UPGRADES FOR CODE</t>
  </si>
  <si>
    <t>PLUMBING AND MECHANICAL SYSTEM RENOVATION</t>
  </si>
  <si>
    <t>MISC CODE UPGRADES</t>
  </si>
  <si>
    <t>SEISMICALLY SECURE WATER HEATER IN MECHANICAL MEZZANINE</t>
  </si>
  <si>
    <t>SECURE DOMESTIC HOT WATER EXPANSION TANK IN MECHANICAL MEZZANINE</t>
  </si>
  <si>
    <t>ATTIC FAN ROOM ACCESS HATCH HAS A LOW CURB TO MINIMIZE A LIQUID SPILL SEEPING DOWN ON ELECTRICAL PANELS BELOW.  CURB SHOULD HAVE SAFETY WARNING STRIPING TO MITIGATE POTENTIAL TRIP AND FALL.</t>
  </si>
  <si>
    <t>ADD FLOOR DRAIN IN MEZZANINE ACCORDING TO UPC</t>
  </si>
  <si>
    <t>CONTAMINATED SOILS ISSUES</t>
  </si>
  <si>
    <t>REMOVE FUEL TANK AND CLEAN FUEL SPILL REMAINS</t>
  </si>
  <si>
    <t>DECOMMISSION OUTSIDE TOILET</t>
  </si>
  <si>
    <t>DECOMMISSION DOMESTIC WELL</t>
  </si>
  <si>
    <t>STRUCTURAL REPAIRS AND SEISMIC BRACING</t>
  </si>
  <si>
    <t>REPLACE WINDOWS, DOORS, AND GARAGE DOORS</t>
  </si>
  <si>
    <t>STORAGE SPACE EXPANSION</t>
  </si>
  <si>
    <t>FIRE ALARM AND ELECTRICAL CODE UPGRADES</t>
  </si>
  <si>
    <t>Hood, D.W. Research Laboratory Building</t>
  </si>
  <si>
    <t>REPLACE ENTRY PORCHES</t>
  </si>
  <si>
    <t>UPDATED FINISHES THROUGHOUT</t>
  </si>
  <si>
    <t>REWIRE BUILDING</t>
  </si>
  <si>
    <t>MAKE BUILDING ADA ACCESSIBLE</t>
  </si>
  <si>
    <t>FOUNDATION/COLUMN REPAIRS</t>
  </si>
  <si>
    <t>FOUNDATION WATERPROOFING</t>
  </si>
  <si>
    <t>FIRE ALARM</t>
  </si>
  <si>
    <t>SMC FACILITY DOCK STRUCUTAL DEFICIENCES</t>
  </si>
  <si>
    <t>Dock Facility</t>
  </si>
  <si>
    <t>SMC FACILITY DOCK ANNODE REPLACEMENT</t>
  </si>
  <si>
    <t>CONVERT EXTERIOR LIGHTING FROM HID TO LED</t>
  </si>
  <si>
    <t>Bristol Bay Campus Applied Sciences Building</t>
  </si>
  <si>
    <t>ROOF ACCESS FOR ANTENNA ACCESS DOES NOT MEET OSHA.  STAIRS WERE REMOVED AND ACCESS NEEDS RESTORED</t>
  </si>
  <si>
    <t>INSTALL ROOF TO REPLACE LEAKING TOP FLOOR</t>
  </si>
  <si>
    <t>Barnette Street Parking Garage</t>
  </si>
  <si>
    <t>REPLACE EXIT SIGNS AND CORRECT ELECTRICAL POWER STIP CODE VIOLATION</t>
  </si>
  <si>
    <t>SECURE ELECTRIC WATER HEATER TO THE WALL</t>
  </si>
  <si>
    <t>REPLACE ENTIRE GUARD RAIL SYSTEM AT EASY EMERGENCY EXIT TO MATCH FRONT ENTRY.</t>
  </si>
  <si>
    <t>REPLACE BOILER CONTROL SYSTEM FOR MORE EFFICIENT SERVICE</t>
  </si>
  <si>
    <t>RE-PIPE BOILERS IN PRIMARY-SECONDARY FASHION</t>
  </si>
  <si>
    <t>REPAIR REPLACE DAMAGED CLOSER/COORDINATOR FOR BOILER ROOM DOOR</t>
  </si>
  <si>
    <t>RENNOVATE SOFFIT INSULATION AND VAPOR BARRIER</t>
  </si>
  <si>
    <t>RENNOVATE RESTROOM FINISHES AND FIXTURES</t>
  </si>
  <si>
    <t>REGRADE WEST SIDE OF SITE TO CREATE SWALES NEAR SITE EAST BOUNDARY.</t>
  </si>
  <si>
    <t>REFINISH SUITE 111 WALLS, CEILING, AND DOORS.</t>
  </si>
  <si>
    <t>RECONFIGURE RESTROOM EXHAUST FAN. INCREASE AIR FLOW AND MOUNT IN BETTER LOCATION</t>
  </si>
  <si>
    <t>REBUILD ROOF IN OLDER SECTIONS OF THE BUILDING.</t>
  </si>
  <si>
    <t>REBUILD EXTERIOR WALL IN OLDER SECTIONS OF THE BUILDING TO IMPROVE INSULATION AND VAPOR BARRIER</t>
  </si>
  <si>
    <t>REBUILD BOILER ROOM FLOOR</t>
  </si>
  <si>
    <t>LEVEL AND SUPPORT DOMESTIC WATER SERVICE ARCTIC PIPING.</t>
  </si>
  <si>
    <t>KITCHEN HOOD RECIRCULATES INTO THE ROOM.</t>
  </si>
  <si>
    <t>INSTALL SECURITY CAMERAS (4 @ 6K)</t>
  </si>
  <si>
    <t>INSTALL FLOOR DRAIN NEAR WATER HEATER IN BOILER ROOM PER UPC</t>
  </si>
  <si>
    <t>INSTALL FLOOR DRAIN IN RESTROOM PER UPC</t>
  </si>
  <si>
    <t>INSTALL BUILDING NAME SIGN ABOVE ENTRANCE</t>
  </si>
  <si>
    <t>FOR ACCORDIAN PARTITION AND WOOD HEADER, COMPLETE POST SECUREMENT TO FLOOR AND WALL ASSEMBLY WITH ANGLES AND LAG BOLTS.</t>
  </si>
  <si>
    <t>DEMO WATER PIPING FROM REMOVED SHOWER IN STORAGE/MECH ROOM</t>
  </si>
  <si>
    <t>CONSTRUCT ADDITIONAL SPACE OR DORMER TO INCREASE SHELVING SPACE IN LIBRARY</t>
  </si>
  <si>
    <t>COMPLETELY REPLACE TIMBER EXTERIOR ENTRANCE STAIR AND RAMP WITH GALVANIZED METAL RAMP, STAIR, PICKETS, AND GUARDRAIL PER ADA.</t>
  </si>
  <si>
    <t>BOLT GLYCOL MAKE UP TANK TO THE FLOOR</t>
  </si>
  <si>
    <t>BOILER ROOM NEEDS TO BE 1-HOUR RATED.</t>
  </si>
  <si>
    <t>Replace Windows; Windows are aging and do not provide adequate insulating capacity.  Windows need to be replaced in order to decrease building heating costs.</t>
  </si>
  <si>
    <t>Remove exterior chiller; The exterior chiller is non-functional, and requires an active circulating pump to keep water from freezing.  Removal of the chiller will allow the decommissioning of the chiller circulating pump which will save money.</t>
  </si>
  <si>
    <t xml:space="preserve">Elevator replacement; Original building elevator has shown signs of failure; current fix is to replace circuit board; parts are difficult to find; may require replacement </t>
  </si>
  <si>
    <t>Canopy over welding shop exterior door; Canopy over this doorway will improve maintenance and extend the life of the entry by protecting the doorway from snow and rain.</t>
  </si>
  <si>
    <t>Canopy between hangar entrance and Kiln shed entrance; Canopy over this doorway will improve maintenance and extend the life of the entry by protecting the doorway from snow and rain.</t>
  </si>
  <si>
    <t>Campus Emergency Power; Sitka Campus Emergency Power:   
Sitka Campus does not currently have a backup generator for power failure.  The campus houses important research material in deep freeze freezers; a prolonged power failure could cause irreplaceable damage to research materials.  Student instruction and employee work cannot proceed during a power outage.  During the COVID-19 pandemic, UAS relocated their -80 Degree freezer to the Sitka fire hall because they had back-up power and then it could be used for storage services for the Pfizer Vaccine.  This project will install an emergency generator that can accommodate campus operations during a power outage, thus protecting the research materials and improving the resiliency of the UAS Sitka campus and improve support and services during an emergency
Economic Impact:
Project funding is estimated to be proportionately used for 75% Local Construction Contractors, 15% Alaska Architecture/Engineering Consultants, 10% UAS project management.</t>
  </si>
  <si>
    <t>Atrium Skylight Replace/Repair; Sitka Campus main entry overhead skylight is showing evidence of leaks; maintenance has caulked leaky areas as a temporary solution. This project will provide a more permanent water seal around the skylight.</t>
  </si>
  <si>
    <t xml:space="preserve">Replace Roofing System; Southeast Alaska Maritime Training Center houses ship’s bridge training simulators, health sciences and general science labs, classrooms, and faculty offices. All essential programs to UAS's mission. 
The Maritime Center roof is more than 40 years old, and has exceeded its useful life.  The roof system has very little insulation causing substantial heat loss and high heating costs.  Inadequate insulation is more than a thermal issue; the sound of heavy rain reverberating on the roof is so loud it disrupts classes, forcing faculty to shout to be heard.  This project will replace the roof system with a new well insulated roofing system that has a 40 year warranty that will save  10%-15% in annual heating costs.  
Economic Impact
Project funding is estimated to be proportionately used for 75% Local Construction Contractors, 15% Alaska Architecture/Engineering Consultants, 10% UAS project management.
</t>
  </si>
  <si>
    <t>Install Back-up Power; Ketchikan currently does not have a back-up power system.  This project will install a generator and switching for temporary back-up power.  Electrical Engineer based estimate on a 200 KW generator installed in parking lot.</t>
  </si>
  <si>
    <t>Paul, William L. Building</t>
  </si>
  <si>
    <t>ADA Entry; The main entrance to Paul is a ramp is steeper than allowed by ADA Accessibility Guidelines (ADAAG).  This project will remove and replace existing sidewalks, ramps, handrails and associated retaining walls in order meet current ADA regulations.  This project can be designed, bid and constructed in the current fiscal year</t>
  </si>
  <si>
    <t>Install Electronic Key Card System; Electronic Door Locking systems  are becoming more flexible and affordable.  This type of system will allow greater flexibility to administration in who is allowed in the building.  It also provides a greater security by quickly keeping door locked for someone who has recently lost privileges to building access.  This project will install card lock system on the building entrance doors for Paul / Zenger / Maritime buildings</t>
  </si>
  <si>
    <t>Zieglar, Adolph H. Building</t>
  </si>
  <si>
    <t>Add vestibules/window and curtain wall replacement; This building was constructed in late 1960s and did not include no vestibules on entry doors. The seals on the glass curtain wall have failed creating fogging in-between the window panes.  This project will install vestibules on the doorways and replace the glass curtain walls.  These improvements will improve the comfort of the building interior and reduce heating cost.</t>
  </si>
  <si>
    <t>Replace ASHP; The Air Source Heat Pumps have not performed as intened with lower heat recovery and frequent breakdowns.  Getting someone to repair the system has been difficult, resulting in the system being down for months.  This project will replace the ASHP with a system that is more reliable.</t>
  </si>
  <si>
    <t>Replace Sliding Cantilever Gates with Vertical Swing Gates; Existing sliding cantilever gates fail frequently during cold weather and high snow events.  This project will replace the sliding gates with Vertical swing gates which have worked well at other locations in Juneau.    Funding for this project will be split with the Army National Guard according to the current use agreement.  This project can be designed, bid and constructed in the current fiscal year.</t>
  </si>
  <si>
    <t>Exterior Lighting for Parking &amp; Building; The existing lighting system is using old technology and is not evenly distributed across the site.  This creates shadows and bright spots making it difficult to see walking surfaces, leading to trips and falls.  The existing light fixtures placed along the walkway are of a poor quality and require a lot of time and expense to keep operating.  This project will replace all of the exterior lights with new LED lighting system which will reduce power costs and increase safety of students, staff and faculty.    Funding for this project will be split with the Army National Guard according to the current use agreement.  This project can be designed, bid and constructed in the current fiscal year.</t>
  </si>
  <si>
    <t>Replace Roofing System; The roofing system on Banfield Hall is 23 years old and the warranty has expired.</t>
  </si>
  <si>
    <t>Banfield, Mildred H. Hall</t>
  </si>
  <si>
    <t>Replace Elevator; The Elevator in Banfield hall was installed in 1996 and the oil pump unit was replaced in 2016?   However, the  elevator control unit is no longer being serviced by the vendor and we would have no way to repair it if it should fail.  Also, the smoke closures are of an old style that is no longer recommended.  This project will replace the controls and smoke closures.</t>
  </si>
  <si>
    <t>Install Back-up Power; Banfield Hall is a student residence hall and does not have any back-up power.  If Juneau had an extended power outage, the building would go cold and could not be used.</t>
  </si>
  <si>
    <t xml:space="preserve">Upgrade interior lights to LED; Existing fixtures are old and should be replaced.  </t>
  </si>
  <si>
    <t xml:space="preserve">Overhead Door Replacement; The overhead doors accessing Automotive, Diesel and Construction Tech shops have reached the end of their useful life and no longer shut tightly and keep the elements outside.   This project will replace the existing overhead doors which will lower our heating costs.  </t>
  </si>
  <si>
    <t>Exterior Lighting Replacement ; The exterior lighting at the Marine Core Technical Education Building is dimly lit contributing to the higher crime rate in this area of town. This project will replace existing lighting system with a new LED lighting system that increases the ambient light to nationally recognized standards while reducing the overall power consumption.  This project can be designed and constructed in the current fiscal year</t>
  </si>
  <si>
    <t>Re-Keying ; The local lock smith's are no longer servicing the existing Mortis Lock System.  This project will re-place the lock systems at housing</t>
  </si>
  <si>
    <t>Replace hazmat shed; The exterior shell of the hazmat shed is rusted thru in several spaces exposing the inner insulation shell.  The inner metal shell appears to be still intact.    The shelter needs to be replaced before the inner steel shell rust thru.</t>
  </si>
  <si>
    <t xml:space="preserve">Replace Elevator; The Elevator in the Egan Library was installed in 19xx.   Elevator Technician recommended  in 2017 the elevator be re-built soon  Front and rear opening original Otis equipment with early microprocessor LRV.  The Vendor was running out of these boards  in 2020 and recommend a full modernization.  </t>
  </si>
  <si>
    <t>Fire Alarm Replacement; Fire alarm system is over 35 years old.    Servicing of system is becoming difficult.</t>
  </si>
  <si>
    <t>Replace ASHP;  UAS has several buildings with LG Air Source Heat Pumps to heat the building.  Unfortunately, they have not performed as intended with lower heat recovery and frequent breakdowns.  Getting someone to repair the system has been expensive and difficult, resulting in the system being down for months.  This project will replace the ASHP with a system that is more reliable.  This project supports UA’s priority of reducing fixed cost base by increasing efficiency of the heating system and lowering annual energy costs.</t>
  </si>
  <si>
    <t>Whitehead, William Massie and Dorothy Johnson Building</t>
  </si>
  <si>
    <t xml:space="preserve">Fence Surrounding Pottery Kiln; This project will install a fence around the Kiln area  improve the esthetic appareance of this natural gathreing area.   The fence will include locking gates that will help protect and secure the equipment and supplies stored in the Kiln shelter.  </t>
  </si>
  <si>
    <t>Soboleff, Walter A. Building</t>
  </si>
  <si>
    <t xml:space="preserve">Art Lab Ceiling / Lighting Replacement; The Ceiling and lights in the lower Soboleff building are no longer supported with of the shelf parts requiring special ordering and salvaging other lights.  The ceiling is outdated and the type makes any utility work difficult and expensive.  This project will remove the existing ceiling and install a new drop ceiling matching other places on campus.  </t>
  </si>
  <si>
    <t>Hendrickson, Waino E. Building</t>
  </si>
  <si>
    <t xml:space="preserve">Lower level entry vestibule &amp; roof installation; This project will add an entry vestibule to the existing lower entrance door to the Hendrickson building.  This will improve the thermal efficiently of the building and lower heating costs.  This project can be designed, bid and constructed in the current fiscal year </t>
  </si>
  <si>
    <t>Install elevated non-conductive grating in utility corridor; Access to the electrical shutoff for the building is through a corridor that has potential to be flooded by the water supply line.  This project will install a non-conductive floor grating to ensure safe access to the electrical shutoff in the event of a water supply line failure.</t>
  </si>
  <si>
    <t>Renovate Water Main; The 16-inch watermain that supplies juneau main campus is almost 49 years old and has failed in two locations.  It is unknown if there are other sections of this water main that is reaching the failure point.  This project will investigate the condition of this water main, estimate risk of another failure, make reccomendations for improvments, and construct these improvments</t>
  </si>
  <si>
    <t xml:space="preserve">Covered Stairway Soboleff / Railing; The pedestrian route from the courtyard to the lower levels classrooms in Novatney &amp; Whitehead buildings is not intuitive, which causes students and staff to take a shortcut down the steep grass slope between the Whitehead and Soboleff buildings.  This is not a formal sidewalk or stairway and is unsafe, especially during the winter when the slope is covered in ice or snow.  This project will install a covered stairway from the courtyard down to the lower sidewalk level.  </t>
  </si>
  <si>
    <t>UAF Community Campuses</t>
  </si>
  <si>
    <t>UAS Main &amp; Community</t>
  </si>
  <si>
    <t>TOTAL UA</t>
  </si>
  <si>
    <t>HIGHWAYS</t>
  </si>
  <si>
    <t>HARBORS</t>
  </si>
  <si>
    <t>Facility</t>
  </si>
  <si>
    <t>Difference FY2021 to FY2022</t>
  </si>
  <si>
    <t>Seward-SCCC Replace 3 each Manual Transfer Switches to Auto Transfer</t>
  </si>
  <si>
    <t>Replace 3 each  manual transfer switch's that have past their life expectancy with new auto transfer switches</t>
  </si>
  <si>
    <t>Nome-AMCC Shower Renovations</t>
  </si>
  <si>
    <t>Renovate six existing showers in Alpha, Bravo and Charlie dorms. There is one shower located on the first floor, one on second floor for each of the three dorms. All existing showers in degraded condition, with significant corrosion visible, allowing water leaks through the degraded tile/wall panels. This will require the demo of shower tiles/wall panels down to bare concrete on floors and plaster on walls. Then either epoxy based product applied, or installation of manufactured Acorn stainless steel shower stall compartments. Additional funding needed to meet the full costs of this project and DOT fees as this project is above the DOCs authority.</t>
  </si>
  <si>
    <t>Pt. Mackenzie-PMCF Main Septic System Upgrade</t>
  </si>
  <si>
    <t>Main facility septic tanks is failing and required upgrading</t>
  </si>
  <si>
    <t>Replace Institutional Sliding Doors-10 each</t>
  </si>
  <si>
    <t>Palmer-MSPT Segregation Slider Door Replacement</t>
  </si>
  <si>
    <t>The eight segregation slider doors require replacement due to an unknown design flaw.</t>
  </si>
  <si>
    <t>Fairbanks-FCC E&amp;F Dorm Shower Repairs</t>
  </si>
  <si>
    <t>Repair cracked concrete causing leaks, install shower panels along walls, renovate approximately 4 bathroom stalls and 3 showers in each of E &amp; F Dorm</t>
  </si>
  <si>
    <t>Palmer-PCC Campus-wide Roof Upgrades</t>
  </si>
  <si>
    <t>Numerous metal roofs require replacement due to roof system failures. High winds and heavy snow loads have caused major roof damage.</t>
  </si>
  <si>
    <t>Juneau-LCCC Replace Boilers-Additional Funding</t>
  </si>
  <si>
    <t xml:space="preserve">Boiler upgrades and preventive maintenance (PM) to include new gaskets, flues, hydronic piping and fuel piping.   Boilers have had new burners replaced within the last six (6) years; this PM work will ensure both A&amp;B boilers are working in full operation, will provide LCCC with higher efficiency and redundancy, and extend the life of heating system. </t>
  </si>
  <si>
    <t>Anchorage-ACCW Control Room Computer Upgrades</t>
  </si>
  <si>
    <t>Install 2 new Computer Workstations in ACCW Control Room, includes all programming for new workstations and an upgrade to the latest VMS</t>
  </si>
  <si>
    <t>Juneau-LCCC Camera System Upgrades-Construction</t>
  </si>
  <si>
    <t>Camera System Upgrade</t>
  </si>
  <si>
    <t>HD34</t>
  </si>
  <si>
    <t>ACCE New Kitchen Make-Up Air Fan</t>
  </si>
  <si>
    <t>New kitchen fan needed to replace existing make-up air fan.  Existing MAU fan is inoperable.  Replacement fan required for proper ventilation of kitchen area.</t>
  </si>
  <si>
    <t>Nome-AMCC Boiler Burn Replacement Additional Funds</t>
  </si>
  <si>
    <t>Boil Burner Replacement Additional Funding: Mechanical engineering evaluation has provided more information to the need for an increased scope of work. We better understand all work required to repair the boiler system.</t>
  </si>
  <si>
    <t>Wasilla-GCCC Main Boilers Replacement-12 Each</t>
  </si>
  <si>
    <t>The 12 main boilers have reach their life expectancy and are routinely failing and requires extensive repairs</t>
  </si>
  <si>
    <t>Anchorage-ACCE Camera System Upgrade</t>
  </si>
  <si>
    <t>Wasilla-GCCC IP Camera Upgrade</t>
  </si>
  <si>
    <t xml:space="preserve">CCTV Upgrade Additional Cameras and increase server size  </t>
  </si>
  <si>
    <t>Eagle River-HMCC Camera Systems Upgrades</t>
  </si>
  <si>
    <t>Fairbanks-FCC Perimeter Gate Repairs/Replacement</t>
  </si>
  <si>
    <t>Repair or replace perimeter gate that is out of alignment.</t>
  </si>
  <si>
    <t>Fairbanks-FCC Sewer Drain Modifications</t>
  </si>
  <si>
    <t>Add Risers to sewer drains.</t>
  </si>
  <si>
    <t>Digital Phone System Upgrade, new phones and tele directory</t>
  </si>
  <si>
    <t>Kenai-WCC Sewage Lift Station Upgrade-Bldg. 10</t>
  </si>
  <si>
    <t xml:space="preserve">Lift station is original equipment from the 1950s, and parts are not available. The project requires design, CA services, and construction. Upgrade will require all new lift station equipment and a sewage macerator. </t>
  </si>
  <si>
    <t>Nome-AMCC Segregation Rec Yard Fence Repair and Gate Install</t>
  </si>
  <si>
    <t xml:space="preserve">Segregation Recreational Yard Fence Repair and Gate Installation.  AMCC is not currently able to utilize the Seg Rec Yard until repairs are made. </t>
  </si>
  <si>
    <t>KCC Site  Drainage and Sally Port Concrete Repairs</t>
  </si>
  <si>
    <t>Seward-SCCC Grease Interceptors Replacement</t>
  </si>
  <si>
    <t>Replace 2 each grease interceptors in kitchen</t>
  </si>
  <si>
    <t>Kenai-WCC Bldg. 10 Kitchen Makeup Air Upgrades</t>
  </si>
  <si>
    <t xml:space="preserve">Makeup air in kitchen is required to meet code requirements for adequate ventilation </t>
  </si>
  <si>
    <t>SCCC Warehouse Roof Replacement and  Structural Improvement</t>
  </si>
  <si>
    <t>Warehouse roof is failing and needs replacement (30+ years old). Efforts to patch the roof have extended the life but are no longer effective. Water infiltration is causing further damage to the facility. Snow load is drastically below required rating with new building codes and required structural upgrades</t>
  </si>
  <si>
    <t>Pt. Mackenzie-PMCF Irrigation Well Upgrade</t>
  </si>
  <si>
    <t>Existing well pumps are old and need replace.  Existing wells are running dry in summer so new wells need drilled</t>
  </si>
  <si>
    <t xml:space="preserve">Fence detection alarm Is outdated. </t>
  </si>
  <si>
    <t>Pt. Mackenzie-PMCF Fencing</t>
  </si>
  <si>
    <t>Upgrade Perimeter Fencing Along Front of Property</t>
  </si>
  <si>
    <t>Palmer-PCC Minimum Program Support Water Pressure and Valve Tank Upgrade</t>
  </si>
  <si>
    <t>Minimum Program Support water pressure tanks and valve upgrades</t>
  </si>
  <si>
    <t>Palmer-MSPT Replace Door Control PLC</t>
  </si>
  <si>
    <t>Door Control PLC has reached end of life and requires replacement. Existing PLC have reach end of life and replacement parts are very limited</t>
  </si>
  <si>
    <t>Palmer-PCC Admin (log cabin), Medium Hs 1-7 Window Replacement</t>
  </si>
  <si>
    <t>Admin building and Medium Housing 1-7 windows require replacement</t>
  </si>
  <si>
    <t>Palmer-MSPT Replace Plumbing Chase Doors</t>
  </si>
  <si>
    <t>Replace all plumbing chase doors. Existing doors are too high and staff cannot access for repairs.</t>
  </si>
  <si>
    <t>Additional funding needed to supplement existing funds to complete project.  Current regulations requires an expensive inspection and repair or replace existing tank.  Project will demo existing fuel tank (as it is nearing end of life) and install two new 10k gallon tanks.</t>
  </si>
  <si>
    <t>Palmer-MSPT Kitchen Grease Trap Replacement</t>
  </si>
  <si>
    <t>Grease trap in kitchen has rusted through and separator baffles are rusted.  Pipes leaking below the floor</t>
  </si>
  <si>
    <t>Plumbing Repairs - R&amp;R Supply &amp; Waste Pipe. Existing Copper and Cast Iron Pipe is deteriorating and has multiple leaks</t>
  </si>
  <si>
    <t>Palmer-MSPT Mechanical Ventilation Upgrades</t>
  </si>
  <si>
    <t>Ventilation system (air Handlers and Fans) require upgrading for optimum air flow</t>
  </si>
  <si>
    <t>GCCC-Replace Server Rooms A/C 4 each</t>
  </si>
  <si>
    <t>Replace aging server room A/C units which have reached life expectancy</t>
  </si>
  <si>
    <t>Wasilla-GCCC Flat Plate Heat Exchangers</t>
  </si>
  <si>
    <t>Flat Plate Heat Exchangers 17 units have deteriorating seals and gaskets that need to be replaced</t>
  </si>
  <si>
    <t>Palmer-MSPT Lock Upgrades</t>
  </si>
  <si>
    <t>Existing detention locks are obsolete.  Proximity card locks needed at certain staff doors</t>
  </si>
  <si>
    <t>Palmer-MSPT Inside Cool Floor Replacement</t>
  </si>
  <si>
    <t>The two inside cool floors have extensive metal corrosion. The existing metal floor has extensive corrosion and has integrity issues.</t>
  </si>
  <si>
    <t>Palmer-MSPT Generator Upgrade</t>
  </si>
  <si>
    <t>Existing generator has exceeded its life cycle</t>
  </si>
  <si>
    <t>Palmer-PCC Fire Sprinkler System</t>
  </si>
  <si>
    <t>Minimum and Medium Fire Sprinkler System</t>
  </si>
  <si>
    <t>Juneau-LCCC Perimeter Road/Parking Lot Improvements</t>
  </si>
  <si>
    <t xml:space="preserve">rehabilitate existing parking area and perimeter road; additional grading,  paving, and drainage work in the gravel area and as needed on the  perimeter road. </t>
  </si>
  <si>
    <t>Connector Link Repairs. Enclose walkway, insulate, reroof and heat.</t>
  </si>
  <si>
    <t>Palmer-PCC Generator and Auto Transfer Upgrade</t>
  </si>
  <si>
    <t>Upgrade Backup Generator System Campus Wide</t>
  </si>
  <si>
    <t>Seward-SCCC Fence Repair</t>
  </si>
  <si>
    <t>Replace Fence Line where frost heaves are pulling it up</t>
  </si>
  <si>
    <t>Palmer-PCC HVAC Repairs</t>
  </si>
  <si>
    <t>Medium Domestic Hot Water System Replacement</t>
  </si>
  <si>
    <t>Kenai-WCC Double Fencing</t>
  </si>
  <si>
    <t>Kenai-WCC Building 10 Security Devices/Locks Upgrade</t>
  </si>
  <si>
    <t>Bldg. 10 locking devices are failing and parts can not be easily found</t>
  </si>
  <si>
    <t>Palmer-PCC  Water System Phase II</t>
  </si>
  <si>
    <t xml:space="preserve">Phase II Sprinkler Pump/Generator </t>
  </si>
  <si>
    <t>Palmer-PCC Campus-wide Underground Fuel Tank Upgrade</t>
  </si>
  <si>
    <t>Upgrade all underground storage tanks to above ground storage tanks</t>
  </si>
  <si>
    <t>Palmer-PCC Campus-wide Duct Cleaning</t>
  </si>
  <si>
    <t>HVAC ductwork cleaning</t>
  </si>
  <si>
    <t>Palmer-PCC Exterior Lighting Upgrades</t>
  </si>
  <si>
    <t>Upgrade and Add Exterior Lighting</t>
  </si>
  <si>
    <t>Palmer-PCC Medical Segregation Security Upgrades</t>
  </si>
  <si>
    <t>Existing med seg cells do not meet security and health standards.  Need suicide, negative air and ADA upgrades</t>
  </si>
  <si>
    <t>Update and rebuild aircraft; new fuselage, engine overhaul, modify for wildlife surveys includling installing bigger fuel tanks.   </t>
  </si>
  <si>
    <t>Supercub</t>
  </si>
  <si>
    <t xml:space="preserve">Overhaul engine no later than FY24 based on historic, current, and future use patterns. </t>
  </si>
  <si>
    <t>Scout N88417</t>
  </si>
  <si>
    <t>Additional funds for a project already covered: repair wheel, skis, exhaust, radar. This is an updated estimate for a previously funded DM project.</t>
  </si>
  <si>
    <t xml:space="preserve">Beaver </t>
  </si>
  <si>
    <t>Bushwheels for Beaver</t>
  </si>
  <si>
    <t>aircraft program</t>
  </si>
  <si>
    <t>Winge extension for 185</t>
  </si>
  <si>
    <t>Floats for 185 - 10K deposit and then 2 year wait</t>
  </si>
  <si>
    <t>Overhaul commander props</t>
  </si>
  <si>
    <t>Repair hangarapron to stop water seepage</t>
  </si>
  <si>
    <t>Replace deck winch. The current one was new in 1973 and is rusting through the casing. We use this piece of equipment to do all our heavy lifting, towing, and handling of lines larger than 9/16ths. Replacement Stainless Steel prop and new pilot chair. Replaceme outboard for skiff. Spare auxiliary engine.</t>
  </si>
  <si>
    <t>R/V Medeia Maintenance</t>
  </si>
  <si>
    <t>Non-shipyard - essential - main deck interior and lower deck interior refinishing to remove hazmat and to install new epoxy floor that will deter risks of asbestos exposure as floor wears</t>
  </si>
  <si>
    <t xml:space="preserve">R/V Medeia vessel Shipyard </t>
  </si>
  <si>
    <t>Shipyard - critical - dry dock fees, sea chest clearing, zincs, rudder/shafts/props inspection/repair, engine alignment, hull coating, tranducer replacement, bow thruster installation, sonar tube repair, crane inspect/repair, paint aft deck and main deck. Anticipated timeframe late 2022/early 2023.</t>
  </si>
  <si>
    <t>R/V Medeia dock replacement</t>
  </si>
  <si>
    <t xml:space="preserve">Non-shipyard - essential - mooring dock repairs, design/permits for replacement, labor and materials for dock replacment. </t>
  </si>
  <si>
    <t>R/V Medeia dock maintenance</t>
  </si>
  <si>
    <t>Non-shipyard - critical - mooring dock labor and materials for dock repairs.  Work is necessary in Spring of 2022.</t>
  </si>
  <si>
    <t>R/V Medeia shop maintenance</t>
  </si>
  <si>
    <t>Non-shipyard - essential - vessel shop residing and painting</t>
  </si>
  <si>
    <t>R/V Pandalus Refit</t>
  </si>
  <si>
    <t>Replace wheelhouse with new build. Cut away existing wheelhouse deck/foundation, rebuild due to extensive corrosion. Re-wire new wheelhouse, electronics, AC/DC systems. Extend/sponson wheelhouse deck to create safe access to forward deck and anchor winch. Fish/ballast hold rebuild and restructure for adjusting ballast capacity as required for stability.  Structural-load testing of mast, booms and supporting rigging. Given the degree of corrosion and wastage, replacement will likely be necessary.  Replace aft deck trawl gear mounting plates, brackets and associated wasting steel. Overhaul and expand hydraulic system. Install mid-size marine deck crane for safer, more efficient deck operations. </t>
  </si>
  <si>
    <t>R/V Pandalus Replace</t>
  </si>
  <si>
    <t>Purchase newer vessel and refit deck as necessary for fisheries and oceanographic research. The advantages achieved with a newer vessel are extensive including: Improved living conditions. Increased capacity for larger science crews and projects. Ability to offer co-operative contracts with other government agencies such as NOAA. Most importantly, a newer vessel will improve safety while expanding and improving ADFG’s role in fisheries research and management.</t>
  </si>
  <si>
    <t>R/V Solstice Shipyard</t>
  </si>
  <si>
    <t>Sandblast and coat underbody, hull, and rigging. Repower main engine and 50 KW genset</t>
  </si>
  <si>
    <t>R/V Diversity</t>
  </si>
  <si>
    <t>Non-shipyard: service engines and trailer brakes; replace lift raft, engines serviced, replace bilge pump, fuel filters, zincs, life raft, interior lighting, trailer wiring harness.</t>
  </si>
  <si>
    <t>R/V Artemis</t>
  </si>
  <si>
    <t>Non-shipyard: service outboard engines; replace bilge pump, fuel filters, zincs, trailer wiring harness.</t>
  </si>
  <si>
    <t>DOT&amp;PF PFB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</si>
</sst>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6" formatCode="&quot;$&quot;#,##0_);[Red]\(&quot;$&quot;#,##0\)"/>
    <numFmt numFmtId="44" formatCode="_(&quot;$&quot;* #,##0.00_);_(&quot;$&quot;* \(#,##0.00\);_(&quot;$&quot;* &quot;-&quot;??_);_(@_)"/>
    <numFmt numFmtId="43" formatCode="_(* #,##0.00_);_(* \(#,##0.00\);_(* &quot;-&quot;??_);_(@_)"/>
    <numFmt numFmtId="164" formatCode="&quot;$&quot;#,##0.0,"/>
    <numFmt numFmtId="165" formatCode="#0.0"/>
    <numFmt numFmtId="166" formatCode="#,##0.0"/>
    <numFmt numFmtId="167" formatCode="_(* #,##0.0_);_(* \(#,##0.0\);_(* &quot;-&quot;??_);_(@_)"/>
    <numFmt numFmtId="168" formatCode="0.0"/>
    <numFmt numFmtId="169" formatCode="_(&quot;$&quot;* #,##0_);_(&quot;$&quot;* \(#,##0\);_(&quot;$&quot;* &quot;-&quot;??_);_(@_)"/>
    <numFmt numFmtId="170" formatCode="_(&quot;$&quot;* #,##0.0_);_(&quot;$&quot;* \(#,##0.0\);_(&quot;$&quot;* &quot;-&quot;??_);_(@_)"/>
    <numFmt numFmtId="171" formatCode="_(* #,##0_);_(* \(#,##0\);_(* &quot;-&quot;??_);_(@_)"/>
    <numFmt numFmtId="172" formatCode="&quot;$&quot;#,##0.0"/>
    <numFmt numFmtId="173" formatCode="#,##0;;"/>
    <numFmt numFmtId="174" formatCode="0.0%"/>
    <numFmt numFmtId="175" formatCode="###0;###0"/>
    <numFmt numFmtId="176" formatCode="&quot;$&quot;#,##0.00"/>
    <numFmt numFmtId="177" formatCode="&quot;$&quot;#,##0"/>
    <numFmt numFmtId="178" formatCode="&quot;$&quot;#,##0.0,_);\(&quot;$&quot;#,##0.0,\)"/>
    <numFmt numFmtId="179" formatCode="&quot;$&quot;#,##0.0_);[Red]\(&quot;$&quot;#,##0.0\)"/>
  </numFmts>
  <fonts count="9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Arial"/>
      <family val="2"/>
    </font>
    <font>
      <sz val="10"/>
      <name val="Arial"/>
      <family val="2"/>
    </font>
    <font>
      <sz val="9"/>
      <name val="Arial"/>
      <family val="2"/>
    </font>
    <font>
      <sz val="10"/>
      <name val="Arial"/>
      <family val="2"/>
    </font>
    <font>
      <sz val="10"/>
      <color indexed="18"/>
      <name val="Arial"/>
      <family val="2"/>
    </font>
    <font>
      <b/>
      <sz val="12"/>
      <color indexed="18"/>
      <name val="Arial"/>
      <family val="2"/>
    </font>
    <font>
      <b/>
      <sz val="10"/>
      <color indexed="18"/>
      <name val="Arial"/>
      <family val="2"/>
    </font>
    <font>
      <b/>
      <sz val="10"/>
      <name val="Arial"/>
      <family val="2"/>
    </font>
    <font>
      <b/>
      <sz val="16"/>
      <name val="Arial"/>
      <family val="2"/>
    </font>
    <font>
      <sz val="12"/>
      <name val="Arial"/>
      <family val="2"/>
    </font>
    <font>
      <sz val="10"/>
      <color indexed="8"/>
      <name val="Arial"/>
      <family val="2"/>
    </font>
    <font>
      <sz val="11"/>
      <color indexed="8"/>
      <name val="Calibri"/>
      <family val="2"/>
    </font>
    <font>
      <sz val="10"/>
      <color indexed="8"/>
      <name val="MS Sans Serif"/>
      <family val="2"/>
    </font>
    <font>
      <sz val="10"/>
      <name val="MS Sans Serif"/>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b/>
      <sz val="11"/>
      <color indexed="63"/>
      <name val="Calibri"/>
      <family val="2"/>
    </font>
    <font>
      <b/>
      <sz val="11"/>
      <color indexed="8"/>
      <name val="Calibri"/>
      <family val="2"/>
    </font>
    <font>
      <sz val="11"/>
      <color indexed="10"/>
      <name val="Calibri"/>
      <family val="2"/>
    </font>
    <font>
      <b/>
      <sz val="11"/>
      <color indexed="10"/>
      <name val="Calibri"/>
      <family val="2"/>
    </font>
    <font>
      <sz val="10"/>
      <name val="Times New Roman"/>
      <family val="1"/>
    </font>
    <font>
      <sz val="9"/>
      <color indexed="8"/>
      <name val="Arial"/>
      <family val="2"/>
    </font>
    <font>
      <sz val="10"/>
      <color indexed="8"/>
      <name val="Times New Roman"/>
      <family val="2"/>
    </font>
    <font>
      <b/>
      <sz val="15"/>
      <color indexed="62"/>
      <name val="Calibri"/>
      <family val="2"/>
    </font>
    <font>
      <b/>
      <sz val="13"/>
      <color indexed="62"/>
      <name val="Calibri"/>
      <family val="2"/>
    </font>
    <font>
      <b/>
      <sz val="11"/>
      <color indexed="62"/>
      <name val="Calibri"/>
      <family val="2"/>
    </font>
    <font>
      <sz val="10"/>
      <name val="Helv"/>
    </font>
    <font>
      <u/>
      <sz val="10"/>
      <color indexed="12"/>
      <name val="MS Sans Serif"/>
      <family val="2"/>
    </font>
    <font>
      <sz val="11"/>
      <color indexed="19"/>
      <name val="Calibri"/>
      <family val="2"/>
    </font>
    <font>
      <sz val="12"/>
      <name val="Tms Rmn"/>
    </font>
    <font>
      <b/>
      <sz val="18"/>
      <color indexed="62"/>
      <name val="Cambria"/>
      <family val="2"/>
    </font>
    <font>
      <sz val="9.85"/>
      <color indexed="8"/>
      <name val="Times New Roman"/>
      <family val="1"/>
    </font>
    <font>
      <sz val="9"/>
      <color indexed="81"/>
      <name val="Tahoma"/>
      <family val="2"/>
    </font>
    <font>
      <b/>
      <sz val="9"/>
      <color indexed="81"/>
      <name val="Tahoma"/>
      <family val="2"/>
    </font>
    <font>
      <sz val="12"/>
      <color rgb="FF9C0006"/>
      <name val="Calibri"/>
      <family val="2"/>
      <scheme val="minor"/>
    </font>
    <font>
      <sz val="12"/>
      <color rgb="FF3F3F76"/>
      <name val="Calibri"/>
      <family val="2"/>
      <scheme val="minor"/>
    </font>
    <font>
      <sz val="11"/>
      <color rgb="FF9C6500"/>
      <name val="Calibri"/>
      <family val="2"/>
      <scheme val="minor"/>
    </font>
    <font>
      <sz val="12"/>
      <color rgb="FF9C6500"/>
      <name val="Calibri"/>
      <family val="2"/>
      <scheme val="minor"/>
    </font>
    <font>
      <sz val="10"/>
      <color theme="1"/>
      <name val="Times New Roman"/>
      <family val="2"/>
    </font>
    <font>
      <sz val="10"/>
      <color rgb="FF000000"/>
      <name val="Times New Roman"/>
      <family val="1"/>
    </font>
    <font>
      <sz val="10"/>
      <color theme="1"/>
      <name val="Calibri"/>
      <family val="2"/>
      <scheme val="minor"/>
    </font>
    <font>
      <b/>
      <sz val="18"/>
      <color theme="3"/>
      <name val="Calibri Light"/>
      <family val="2"/>
      <scheme val="major"/>
    </font>
    <font>
      <sz val="10"/>
      <name val="Geneva"/>
      <family val="2"/>
    </font>
    <font>
      <sz val="9"/>
      <name val="Calibri"/>
      <family val="2"/>
      <scheme val="minor"/>
    </font>
    <font>
      <sz val="9"/>
      <color theme="1"/>
      <name val="Calibri"/>
      <family val="2"/>
      <scheme val="minor"/>
    </font>
    <font>
      <b/>
      <sz val="9"/>
      <color theme="1"/>
      <name val="Calibri"/>
      <family val="2"/>
      <scheme val="minor"/>
    </font>
    <font>
      <b/>
      <sz val="9"/>
      <name val="Calibri"/>
      <family val="2"/>
      <scheme val="minor"/>
    </font>
    <font>
      <sz val="9"/>
      <color rgb="FFFF0000"/>
      <name val="Calibri"/>
      <family val="2"/>
      <scheme val="minor"/>
    </font>
    <font>
      <sz val="9"/>
      <color rgb="FF000000"/>
      <name val="Calibri"/>
      <family val="2"/>
      <scheme val="minor"/>
    </font>
    <font>
      <i/>
      <sz val="9"/>
      <color indexed="8"/>
      <name val="Calibri"/>
      <family val="2"/>
      <scheme val="minor"/>
    </font>
    <font>
      <b/>
      <sz val="9"/>
      <color indexed="8"/>
      <name val="Calibri"/>
      <family val="2"/>
      <scheme val="minor"/>
    </font>
    <font>
      <sz val="9"/>
      <color indexed="8"/>
      <name val="Calibri"/>
      <family val="2"/>
      <scheme val="minor"/>
    </font>
    <font>
      <b/>
      <sz val="9"/>
      <color indexed="18"/>
      <name val="Calibri"/>
      <family val="2"/>
      <scheme val="minor"/>
    </font>
    <font>
      <sz val="9"/>
      <color indexed="18"/>
      <name val="Calibri"/>
      <family val="2"/>
      <scheme val="minor"/>
    </font>
    <font>
      <strike/>
      <sz val="9"/>
      <name val="Calibri"/>
      <family val="2"/>
      <scheme val="minor"/>
    </font>
    <font>
      <sz val="9"/>
      <name val="Calibri"/>
      <family val="2"/>
    </font>
    <font>
      <b/>
      <sz val="9"/>
      <name val="Calibri"/>
      <family val="2"/>
    </font>
    <font>
      <sz val="10"/>
      <color rgb="FFFF0000"/>
      <name val="Arial"/>
      <family val="2"/>
    </font>
    <font>
      <b/>
      <sz val="10"/>
      <color rgb="FFFF0000"/>
      <name val="Arial"/>
      <family val="2"/>
    </font>
    <font>
      <u/>
      <sz val="9"/>
      <name val="Calibri"/>
      <family val="2"/>
      <scheme val="minor"/>
    </font>
    <font>
      <u/>
      <sz val="9"/>
      <color theme="1"/>
      <name val="Calibri"/>
      <family val="2"/>
      <scheme val="minor"/>
    </font>
    <font>
      <sz val="10"/>
      <name val="Arial"/>
    </font>
    <font>
      <sz val="8"/>
      <name val="Arial"/>
      <family val="2"/>
    </font>
    <font>
      <sz val="10"/>
      <name val="Calibri"/>
      <family val="2"/>
    </font>
    <font>
      <sz val="10"/>
      <color theme="1"/>
      <name val="Calibri"/>
      <family val="2"/>
    </font>
    <font>
      <b/>
      <sz val="12"/>
      <color theme="1"/>
      <name val="Calibri"/>
      <family val="2"/>
      <scheme val="minor"/>
    </font>
    <font>
      <b/>
      <sz val="16"/>
      <color theme="1"/>
      <name val="Calibri"/>
      <family val="2"/>
      <scheme val="minor"/>
    </font>
    <font>
      <b/>
      <sz val="10"/>
      <color theme="1"/>
      <name val="Calibri"/>
      <family val="2"/>
      <scheme val="minor"/>
    </font>
    <font>
      <sz val="10"/>
      <color theme="1"/>
      <name val="Arial"/>
      <family val="2"/>
    </font>
    <font>
      <sz val="12"/>
      <color indexed="18"/>
      <name val="Arial"/>
      <family val="2"/>
    </font>
    <font>
      <b/>
      <sz val="18"/>
      <color indexed="18"/>
      <name val="Arial"/>
      <family val="2"/>
    </font>
    <font>
      <b/>
      <u/>
      <sz val="9"/>
      <name val="Calibri"/>
      <family val="2"/>
      <scheme val="minor"/>
    </font>
    <font>
      <strike/>
      <sz val="9"/>
      <color theme="1"/>
      <name val="Calibri"/>
      <family val="2"/>
      <scheme val="minor"/>
    </font>
    <font>
      <b/>
      <sz val="10"/>
      <color theme="1"/>
      <name val="Arial"/>
      <family val="2"/>
    </font>
    <font>
      <b/>
      <sz val="14"/>
      <color indexed="18"/>
      <name val="Arial"/>
      <family val="2"/>
    </font>
    <font>
      <b/>
      <u/>
      <sz val="9"/>
      <color theme="1"/>
      <name val="Calibri"/>
      <family val="2"/>
      <scheme val="minor"/>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patternFill>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10"/>
      </patternFill>
    </fill>
    <fill>
      <patternFill patternType="solid">
        <fgColor indexed="46"/>
      </patternFill>
    </fill>
    <fill>
      <patternFill patternType="solid">
        <fgColor indexed="55"/>
      </patternFill>
    </fill>
    <fill>
      <patternFill patternType="solid">
        <fgColor rgb="FFFFFF00"/>
        <bgColor indexed="64"/>
      </patternFill>
    </fill>
    <fill>
      <patternFill patternType="solid">
        <fgColor rgb="FFFFC000"/>
        <bgColor indexed="64"/>
      </patternFill>
    </fill>
    <fill>
      <patternFill patternType="solid">
        <fgColor theme="0"/>
        <bgColor theme="0" tint="-0.14999847407452621"/>
      </patternFill>
    </fill>
    <fill>
      <patternFill patternType="solid">
        <fgColor theme="0" tint="-0.14999847407452621"/>
        <bgColor indexed="64"/>
      </patternFill>
    </fill>
    <fill>
      <patternFill patternType="solid">
        <fgColor indexed="51"/>
        <bgColor indexed="64"/>
      </patternFill>
    </fill>
    <fill>
      <patternFill patternType="solid">
        <fgColor theme="4" tint="0.39997558519241921"/>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56"/>
      </top>
      <bottom style="double">
        <color indexed="56"/>
      </bottom>
      <diagonal/>
    </border>
    <border>
      <left/>
      <right/>
      <top/>
      <bottom style="thin">
        <color indexed="64"/>
      </bottom>
      <diagonal/>
    </border>
    <border>
      <left/>
      <right/>
      <top/>
      <bottom style="double">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s>
  <cellStyleXfs count="348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8" fillId="0" borderId="0"/>
    <xf numFmtId="43" fontId="18" fillId="0" borderId="0" applyFont="0" applyFill="0" applyBorder="0" applyAlignment="0" applyProtection="0"/>
    <xf numFmtId="0" fontId="18" fillId="0" borderId="0"/>
    <xf numFmtId="0" fontId="18" fillId="0" borderId="0"/>
    <xf numFmtId="0" fontId="20" fillId="0" borderId="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1" fillId="10"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1" fillId="14"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1" fillId="1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 fillId="22"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1" fillId="26"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1" fillId="30"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1" fillId="11"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1" fillId="15"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1" fillId="19"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1" fillId="23"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1" fillId="27"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1" fillId="31"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28" fillId="38" borderId="0" applyNumberFormat="0" applyBorder="0" applyAlignment="0" applyProtection="0"/>
    <xf numFmtId="0" fontId="16" fillId="12"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16" fillId="16"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16" fillId="20"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16" fillId="24"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16" fillId="28"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16"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7" fillId="3"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55" fillId="3"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32" fillId="48" borderId="0" applyNumberFormat="0" applyBorder="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40" fillId="34" borderId="18"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0" fontId="33" fillId="49" borderId="19" applyNumberFormat="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52" fillId="0" borderId="0" applyFont="0" applyFill="0" applyBorder="0" applyAlignment="0" applyProtection="0"/>
    <xf numFmtId="43" fontId="27"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9"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9" fillId="0" borderId="0" applyFont="0" applyFill="0" applyBorder="0" applyAlignment="0" applyProtection="0"/>
    <xf numFmtId="43" fontId="2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27" fillId="0" borderId="0" applyFont="0" applyFill="0" applyBorder="0" applyAlignment="0" applyProtection="0">
      <alignment vertical="top"/>
    </xf>
    <xf numFmtId="43" fontId="27" fillId="0" borderId="0" applyFont="0" applyFill="0" applyBorder="0" applyAlignment="0" applyProtection="0">
      <alignment vertical="top"/>
    </xf>
    <xf numFmtId="43" fontId="27" fillId="0" borderId="0" applyFont="0" applyFill="0" applyBorder="0" applyAlignment="0" applyProtection="0">
      <alignment vertical="top"/>
    </xf>
    <xf numFmtId="43" fontId="27" fillId="0" borderId="0" applyFont="0" applyFill="0" applyBorder="0" applyAlignment="0" applyProtection="0">
      <alignment vertical="top"/>
    </xf>
    <xf numFmtId="43" fontId="27" fillId="0" borderId="0" applyFont="0" applyFill="0" applyBorder="0" applyAlignment="0" applyProtection="0">
      <alignment vertical="top"/>
    </xf>
    <xf numFmtId="43" fontId="18" fillId="0" borderId="0" applyFont="0" applyFill="0" applyBorder="0" applyAlignment="0" applyProtection="0"/>
    <xf numFmtId="43" fontId="18"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8" fillId="0" borderId="0" applyFont="0" applyFill="0" applyBorder="0" applyAlignment="0" applyProtection="0"/>
    <xf numFmtId="44" fontId="18" fillId="0" borderId="0" applyFont="0" applyFill="0" applyBorder="0" applyAlignment="0" applyProtection="0"/>
    <xf numFmtId="44" fontId="29" fillId="0" borderId="0" applyFont="0" applyFill="0" applyBorder="0" applyAlignment="0" applyProtection="0"/>
    <xf numFmtId="44" fontId="30"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9" fillId="0" borderId="0" applyFont="0" applyFill="0" applyBorder="0" applyAlignment="0" applyProtection="0"/>
    <xf numFmtId="44" fontId="18" fillId="0" borderId="0" applyFont="0" applyFill="0" applyBorder="0" applyAlignment="0" applyProtection="0"/>
    <xf numFmtId="44" fontId="52" fillId="0" borderId="0" applyFont="0" applyFill="0" applyBorder="0" applyAlignment="0" applyProtection="0"/>
    <xf numFmtId="44" fontId="1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5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35" fillId="39" borderId="0" applyNumberFormat="0" applyBorder="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4" fillId="0" borderId="20"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5" fillId="0" borderId="21"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22"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3" fontId="47" fillId="0" borderId="0" applyFill="0" applyBorder="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8" fillId="5" borderId="4" applyNumberFormat="0" applyAlignment="0" applyProtection="0"/>
    <xf numFmtId="0" fontId="56" fillId="5" borderId="4"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6" fillId="40" borderId="18" applyNumberFormat="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173" fontId="47" fillId="0" borderId="0"/>
    <xf numFmtId="0" fontId="57" fillId="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57" fillId="4" borderId="0" applyNumberFormat="0" applyBorder="0" applyAlignment="0" applyProtection="0"/>
    <xf numFmtId="0" fontId="58" fillId="4"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9" fillId="40" borderId="0" applyNumberFormat="0" applyBorder="0" applyAlignment="0" applyProtection="0"/>
    <xf numFmtId="0" fontId="41" fillId="0" borderId="0"/>
    <xf numFmtId="0" fontId="41" fillId="0" borderId="0"/>
    <xf numFmtId="0" fontId="1" fillId="0" borderId="0"/>
    <xf numFmtId="0" fontId="18" fillId="0" borderId="0"/>
    <xf numFmtId="0" fontId="41" fillId="0" borderId="0"/>
    <xf numFmtId="0" fontId="18" fillId="0" borderId="0"/>
    <xf numFmtId="0" fontId="41" fillId="0" borderId="0"/>
    <xf numFmtId="0" fontId="18" fillId="0" borderId="0"/>
    <xf numFmtId="0" fontId="41" fillId="0" borderId="0"/>
    <xf numFmtId="0" fontId="18" fillId="0" borderId="0"/>
    <xf numFmtId="0" fontId="41" fillId="0" borderId="0"/>
    <xf numFmtId="0" fontId="18" fillId="0" borderId="0"/>
    <xf numFmtId="0" fontId="18" fillId="0" borderId="0"/>
    <xf numFmtId="0" fontId="41" fillId="0" borderId="0"/>
    <xf numFmtId="0" fontId="18" fillId="0" borderId="0"/>
    <xf numFmtId="0" fontId="4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9" fillId="0" borderId="0"/>
    <xf numFmtId="0" fontId="30" fillId="0" borderId="0"/>
    <xf numFmtId="0" fontId="29" fillId="0" borderId="0"/>
    <xf numFmtId="0" fontId="41" fillId="0" borderId="0"/>
    <xf numFmtId="0" fontId="41" fillId="0" borderId="0"/>
    <xf numFmtId="0" fontId="41" fillId="0" borderId="0"/>
    <xf numFmtId="0" fontId="18" fillId="0" borderId="0"/>
    <xf numFmtId="0" fontId="18" fillId="0" borderId="0"/>
    <xf numFmtId="0" fontId="30" fillId="0" borderId="0"/>
    <xf numFmtId="0" fontId="59" fillId="0" borderId="0"/>
    <xf numFmtId="0" fontId="1" fillId="0" borderId="0"/>
    <xf numFmtId="0" fontId="41" fillId="0" borderId="0"/>
    <xf numFmtId="0" fontId="41" fillId="0" borderId="0"/>
    <xf numFmtId="0" fontId="18" fillId="0" borderId="0"/>
    <xf numFmtId="0" fontId="18" fillId="0" borderId="0"/>
    <xf numFmtId="0" fontId="29" fillId="0" borderId="0"/>
    <xf numFmtId="0" fontId="41" fillId="0" borderId="0"/>
    <xf numFmtId="0" fontId="29" fillId="0" borderId="0"/>
    <xf numFmtId="0" fontId="1" fillId="0" borderId="0"/>
    <xf numFmtId="0" fontId="41" fillId="0" borderId="0"/>
    <xf numFmtId="0" fontId="1" fillId="0" borderId="0"/>
    <xf numFmtId="0" fontId="41" fillId="0" borderId="0"/>
    <xf numFmtId="0" fontId="1" fillId="0" borderId="0"/>
    <xf numFmtId="0" fontId="41" fillId="0" borderId="0"/>
    <xf numFmtId="0" fontId="1" fillId="0" borderId="0"/>
    <xf numFmtId="0" fontId="41" fillId="0" borderId="0"/>
    <xf numFmtId="0" fontId="41" fillId="0" borderId="0"/>
    <xf numFmtId="0" fontId="41"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27" fillId="0" borderId="0"/>
    <xf numFmtId="0" fontId="18" fillId="0" borderId="0"/>
    <xf numFmtId="0" fontId="18" fillId="0" borderId="0"/>
    <xf numFmtId="0" fontId="18" fillId="0" borderId="0"/>
    <xf numFmtId="0" fontId="43" fillId="0" borderId="0"/>
    <xf numFmtId="0" fontId="43" fillId="0" borderId="0"/>
    <xf numFmtId="0" fontId="18" fillId="0" borderId="0"/>
    <xf numFmtId="0" fontId="4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8" fillId="0" borderId="0"/>
    <xf numFmtId="0" fontId="18" fillId="0" borderId="0"/>
    <xf numFmtId="0" fontId="43" fillId="0" borderId="0"/>
    <xf numFmtId="0" fontId="43" fillId="0" borderId="0"/>
    <xf numFmtId="0" fontId="18" fillId="0" borderId="0"/>
    <xf numFmtId="0" fontId="43"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9" fillId="0" borderId="0"/>
    <xf numFmtId="0" fontId="18" fillId="0" borderId="0"/>
    <xf numFmtId="0" fontId="18" fillId="0" borderId="0"/>
    <xf numFmtId="0" fontId="18" fillId="0" borderId="0"/>
    <xf numFmtId="0" fontId="18" fillId="0" borderId="0"/>
    <xf numFmtId="0" fontId="30" fillId="0" borderId="0"/>
    <xf numFmtId="0" fontId="29" fillId="0" borderId="0"/>
    <xf numFmtId="0" fontId="30" fillId="0" borderId="0"/>
    <xf numFmtId="0" fontId="30" fillId="0" borderId="0"/>
    <xf numFmtId="0" fontId="30" fillId="0" borderId="0"/>
    <xf numFmtId="0" fontId="30" fillId="0" borderId="0"/>
    <xf numFmtId="0" fontId="30" fillId="0" borderId="0"/>
    <xf numFmtId="0" fontId="18" fillId="0" borderId="0"/>
    <xf numFmtId="0" fontId="18" fillId="0" borderId="0"/>
    <xf numFmtId="0" fontId="30" fillId="0" borderId="0"/>
    <xf numFmtId="0" fontId="1" fillId="0" borderId="0"/>
    <xf numFmtId="0" fontId="59"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0"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30" fillId="0" borderId="0"/>
    <xf numFmtId="0" fontId="30" fillId="0" borderId="0"/>
    <xf numFmtId="0" fontId="30" fillId="0" borderId="0"/>
    <xf numFmtId="0" fontId="30" fillId="0" borderId="0"/>
    <xf numFmtId="0" fontId="30" fillId="0" borderId="0"/>
    <xf numFmtId="0" fontId="18" fillId="0" borderId="0"/>
    <xf numFmtId="0" fontId="18" fillId="0" borderId="0"/>
    <xf numFmtId="0" fontId="24"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60" fillId="0" borderId="0"/>
    <xf numFmtId="0" fontId="18" fillId="0" borderId="0"/>
    <xf numFmtId="0" fontId="18" fillId="0" borderId="0"/>
    <xf numFmtId="0" fontId="18" fillId="0" borderId="0"/>
    <xf numFmtId="0" fontId="18" fillId="0" borderId="0"/>
    <xf numFmtId="0" fontId="18" fillId="0" borderId="0"/>
    <xf numFmtId="0" fontId="18" fillId="0" borderId="0"/>
    <xf numFmtId="0" fontId="30" fillId="0" borderId="0"/>
    <xf numFmtId="0" fontId="30" fillId="0" borderId="0"/>
    <xf numFmtId="0" fontId="30" fillId="0" borderId="0"/>
    <xf numFmtId="0" fontId="18" fillId="0" borderId="0"/>
    <xf numFmtId="0" fontId="30" fillId="0" borderId="0"/>
    <xf numFmtId="0" fontId="30" fillId="0" borderId="0"/>
    <xf numFmtId="0" fontId="18" fillId="0" borderId="0"/>
    <xf numFmtId="0" fontId="30" fillId="0" borderId="0"/>
    <xf numFmtId="0" fontId="30" fillId="0" borderId="0"/>
    <xf numFmtId="0" fontId="29" fillId="0" borderId="0"/>
    <xf numFmtId="0" fontId="18" fillId="0" borderId="0"/>
    <xf numFmtId="0" fontId="3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1" fillId="0" borderId="0"/>
    <xf numFmtId="0" fontId="18" fillId="0" borderId="0"/>
    <xf numFmtId="0" fontId="18" fillId="0" borderId="0"/>
    <xf numFmtId="0" fontId="1" fillId="0" borderId="0"/>
    <xf numFmtId="0" fontId="1" fillId="0" borderId="0"/>
    <xf numFmtId="0" fontId="60" fillId="0" borderId="0"/>
    <xf numFmtId="0" fontId="29" fillId="0" borderId="0"/>
    <xf numFmtId="0" fontId="60" fillId="0" borderId="0"/>
    <xf numFmtId="0" fontId="1" fillId="0" borderId="0"/>
    <xf numFmtId="0" fontId="1" fillId="0" borderId="0"/>
    <xf numFmtId="0" fontId="18" fillId="0" borderId="0"/>
    <xf numFmtId="0" fontId="41" fillId="0" borderId="0"/>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27" fillId="0" borderId="0">
      <alignment vertical="top"/>
    </xf>
    <xf numFmtId="0" fontId="18" fillId="0" borderId="0"/>
    <xf numFmtId="0" fontId="41"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29" fillId="0" borderId="0"/>
    <xf numFmtId="0" fontId="41" fillId="0" borderId="0"/>
    <xf numFmtId="0" fontId="18" fillId="0" borderId="0"/>
    <xf numFmtId="0" fontId="18" fillId="0" borderId="0"/>
    <xf numFmtId="0" fontId="29"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Protection="0">
      <alignment vertical="center"/>
    </xf>
    <xf numFmtId="0" fontId="41" fillId="0" borderId="0"/>
    <xf numFmtId="0" fontId="1" fillId="0" borderId="0"/>
    <xf numFmtId="0" fontId="18" fillId="0" borderId="0"/>
    <xf numFmtId="0" fontId="18" fillId="0" borderId="0"/>
    <xf numFmtId="0" fontId="1" fillId="0" borderId="0"/>
    <xf numFmtId="0" fontId="18" fillId="0" borderId="0" applyProtection="0">
      <alignment vertical="center"/>
    </xf>
    <xf numFmtId="0" fontId="4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41" fillId="0" borderId="0"/>
    <xf numFmtId="0" fontId="18"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41" fillId="0" borderId="0"/>
    <xf numFmtId="0" fontId="1" fillId="0" borderId="0"/>
    <xf numFmtId="0" fontId="18"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27" fillId="38" borderId="24" applyNumberFormat="0" applyFon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0" fontId="37" fillId="34" borderId="25" applyNumberFormat="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0" fontId="19" fillId="0" borderId="26" applyNumberFormat="0" applyBorder="0" applyAlignment="0"/>
    <xf numFmtId="0" fontId="42" fillId="0" borderId="0" applyFont="0" applyAlignment="0"/>
    <xf numFmtId="0" fontId="50" fillId="0" borderId="0" applyNumberFormat="0" applyFill="0" applyBorder="0" applyProtection="0"/>
    <xf numFmtId="0" fontId="6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8" fillId="0" borderId="27"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18" fillId="0" borderId="0"/>
    <xf numFmtId="0" fontId="63"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43" fontId="18" fillId="0" borderId="0" applyFont="0" applyFill="0" applyBorder="0" applyAlignment="0" applyProtection="0"/>
    <xf numFmtId="44" fontId="18" fillId="0" borderId="0" applyFont="0" applyFill="0" applyBorder="0" applyAlignment="0" applyProtection="0"/>
    <xf numFmtId="0" fontId="59" fillId="0" borderId="0"/>
    <xf numFmtId="43" fontId="59" fillId="0" borderId="0" applyFont="0" applyFill="0" applyBorder="0" applyAlignment="0" applyProtection="0"/>
    <xf numFmtId="0" fontId="18" fillId="0" borderId="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2"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36" fillId="40" borderId="32" applyNumberForma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27" fillId="38" borderId="33" applyNumberFormat="0" applyFon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37" fillId="34" borderId="34" applyNumberFormat="0" applyAlignment="0" applyProtection="0"/>
    <xf numFmtId="0" fontId="60" fillId="0" borderId="0"/>
    <xf numFmtId="0" fontId="60" fillId="0" borderId="0"/>
    <xf numFmtId="0" fontId="60" fillId="0" borderId="0"/>
    <xf numFmtId="0" fontId="60" fillId="0" borderId="0"/>
    <xf numFmtId="0" fontId="60" fillId="0" borderId="0"/>
    <xf numFmtId="0" fontId="60" fillId="0" borderId="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38" fillId="0" borderId="35" applyNumberFormat="0" applyFill="0" applyAlignment="0" applyProtection="0"/>
    <xf numFmtId="0" fontId="27" fillId="38" borderId="33" applyNumberFormat="0" applyFont="0" applyAlignment="0" applyProtection="0"/>
    <xf numFmtId="0" fontId="27" fillId="38" borderId="33" applyNumberFormat="0" applyFont="0" applyAlignment="0" applyProtection="0"/>
    <xf numFmtId="0" fontId="36" fillId="40" borderId="38" applyNumberFormat="0" applyAlignment="0" applyProtection="0"/>
    <xf numFmtId="0" fontId="36" fillId="40" borderId="38" applyNumberFormat="0" applyAlignment="0" applyProtection="0"/>
    <xf numFmtId="0" fontId="18" fillId="0" borderId="0"/>
    <xf numFmtId="0" fontId="1" fillId="0" borderId="0"/>
    <xf numFmtId="0" fontId="1" fillId="0" borderId="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27" fillId="38" borderId="3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Protection="0">
      <alignment vertical="center"/>
    </xf>
    <xf numFmtId="0" fontId="1" fillId="0" borderId="0"/>
    <xf numFmtId="0" fontId="18" fillId="0" borderId="0"/>
    <xf numFmtId="0" fontId="18" fillId="0" borderId="0"/>
    <xf numFmtId="0" fontId="1" fillId="0" borderId="0"/>
    <xf numFmtId="0" fontId="18" fillId="0" borderId="0" applyProtection="0">
      <alignment vertical="center"/>
    </xf>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8" fillId="0" borderId="0"/>
    <xf numFmtId="0" fontId="1" fillId="0" borderId="0"/>
    <xf numFmtId="0" fontId="18" fillId="0" borderId="0"/>
    <xf numFmtId="0" fontId="18" fillId="0" borderId="0"/>
    <xf numFmtId="0" fontId="18" fillId="0" borderId="0"/>
    <xf numFmtId="0" fontId="1"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27" fillId="38" borderId="39" applyNumberFormat="0" applyFont="0" applyAlignment="0" applyProtection="0"/>
    <xf numFmtId="0" fontId="18" fillId="0" borderId="0"/>
    <xf numFmtId="0" fontId="18" fillId="0" borderId="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43"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1"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44" fontId="1" fillId="0" borderId="0" applyFont="0" applyFill="0" applyBorder="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40" fillId="34"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0" fontId="36" fillId="40" borderId="38" applyNumberFormat="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27" fillId="38" borderId="39" applyNumberFormat="0" applyFon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7" fillId="34" borderId="40" applyNumberFormat="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0" fontId="38" fillId="0" borderId="41" applyNumberFormat="0" applyFill="0" applyAlignment="0" applyProtection="0"/>
    <xf numFmtId="43" fontId="1" fillId="0" borderId="0" applyFont="0" applyFill="0" applyBorder="0" applyAlignment="0" applyProtection="0"/>
    <xf numFmtId="0" fontId="82" fillId="0" borderId="0"/>
    <xf numFmtId="43" fontId="82" fillId="0" borderId="0" applyFont="0" applyFill="0" applyBorder="0" applyAlignment="0" applyProtection="0"/>
  </cellStyleXfs>
  <cellXfs count="725">
    <xf numFmtId="0" fontId="0" fillId="0" borderId="0" xfId="0"/>
    <xf numFmtId="0" fontId="66" fillId="0" borderId="0" xfId="0" applyFont="1" applyAlignment="1">
      <alignment vertical="center"/>
    </xf>
    <xf numFmtId="0" fontId="66" fillId="0" borderId="0" xfId="0" applyFont="1" applyAlignment="1">
      <alignment horizontal="center" vertical="center"/>
    </xf>
    <xf numFmtId="0" fontId="65" fillId="0" borderId="0" xfId="0" applyFont="1" applyAlignment="1">
      <alignment horizontal="left" vertical="center"/>
    </xf>
    <xf numFmtId="0" fontId="65" fillId="0" borderId="0" xfId="0" applyFont="1" applyAlignment="1">
      <alignment horizontal="center" vertical="center"/>
    </xf>
    <xf numFmtId="49" fontId="25" fillId="0" borderId="0" xfId="1919" applyNumberFormat="1" applyFont="1" applyAlignment="1">
      <alignment horizontal="left" vertical="top"/>
    </xf>
    <xf numFmtId="49" fontId="25" fillId="0" borderId="0" xfId="1919" applyNumberFormat="1" applyFont="1" applyAlignment="1">
      <alignment horizontal="left" vertical="top" wrapText="1"/>
    </xf>
    <xf numFmtId="49" fontId="18" fillId="0" borderId="0" xfId="1919" applyNumberFormat="1" applyAlignment="1">
      <alignment vertical="top" wrapText="1"/>
    </xf>
    <xf numFmtId="0" fontId="21" fillId="0" borderId="0" xfId="1919" applyFont="1" applyAlignment="1">
      <alignment vertical="top" wrapText="1"/>
    </xf>
    <xf numFmtId="49" fontId="17" fillId="0" borderId="0" xfId="1919" applyNumberFormat="1" applyFont="1" applyAlignment="1">
      <alignment horizontal="left" vertical="top"/>
    </xf>
    <xf numFmtId="0" fontId="18" fillId="0" borderId="0" xfId="1919" applyAlignment="1">
      <alignment horizontal="center" vertical="top" wrapText="1"/>
    </xf>
    <xf numFmtId="17" fontId="18" fillId="0" borderId="0" xfId="1919" applyNumberFormat="1" applyAlignment="1">
      <alignment horizontal="center" vertical="top" wrapText="1"/>
    </xf>
    <xf numFmtId="164" fontId="21" fillId="0" borderId="0" xfId="1919" applyNumberFormat="1" applyFont="1" applyAlignment="1">
      <alignment horizontal="right" vertical="top" wrapText="1"/>
    </xf>
    <xf numFmtId="0" fontId="22" fillId="0" borderId="0" xfId="1919" applyFont="1" applyAlignment="1">
      <alignment horizontal="center" vertical="top" wrapText="1"/>
    </xf>
    <xf numFmtId="0" fontId="23" fillId="0" borderId="0" xfId="1919" applyFont="1" applyAlignment="1">
      <alignment vertical="top"/>
    </xf>
    <xf numFmtId="0" fontId="24" fillId="0" borderId="0" xfId="1919" applyFont="1" applyAlignment="1">
      <alignment vertical="top" wrapText="1"/>
    </xf>
    <xf numFmtId="0" fontId="18" fillId="0" borderId="0" xfId="1919" applyAlignment="1">
      <alignment horizontal="center" vertical="top"/>
    </xf>
    <xf numFmtId="0" fontId="21" fillId="0" borderId="0" xfId="1919" applyFont="1" applyAlignment="1">
      <alignment vertical="top"/>
    </xf>
    <xf numFmtId="1" fontId="24" fillId="0" borderId="0" xfId="1919" applyNumberFormat="1" applyFont="1" applyAlignment="1" applyProtection="1">
      <alignment horizontal="left" vertical="top"/>
      <protection locked="0"/>
    </xf>
    <xf numFmtId="1" fontId="18" fillId="0" borderId="30" xfId="1919" applyNumberFormat="1" applyBorder="1" applyAlignment="1" applyProtection="1">
      <alignment horizontal="left" vertical="top"/>
      <protection locked="0"/>
    </xf>
    <xf numFmtId="0" fontId="18" fillId="0" borderId="29" xfId="1919" applyBorder="1" applyAlignment="1">
      <alignment vertical="top" wrapText="1"/>
    </xf>
    <xf numFmtId="0" fontId="18" fillId="0" borderId="29" xfId="1919" applyBorder="1" applyAlignment="1">
      <alignment horizontal="center" vertical="top"/>
    </xf>
    <xf numFmtId="1" fontId="24" fillId="0" borderId="0" xfId="1919" applyNumberFormat="1" applyFont="1" applyAlignment="1" applyProtection="1">
      <alignment horizontal="right" vertical="top"/>
      <protection locked="0"/>
    </xf>
    <xf numFmtId="164" fontId="18" fillId="0" borderId="0" xfId="1919" applyNumberFormat="1" applyAlignment="1">
      <alignment horizontal="right" vertical="top"/>
    </xf>
    <xf numFmtId="1" fontId="18" fillId="0" borderId="0" xfId="1919" applyNumberFormat="1" applyAlignment="1" applyProtection="1">
      <alignment horizontal="center" vertical="top"/>
      <protection locked="0"/>
    </xf>
    <xf numFmtId="168" fontId="18" fillId="0" borderId="0" xfId="1919" applyNumberFormat="1" applyAlignment="1" applyProtection="1">
      <alignment horizontal="left" vertical="top"/>
      <protection locked="0"/>
    </xf>
    <xf numFmtId="174" fontId="18" fillId="0" borderId="0" xfId="1919" applyNumberFormat="1" applyAlignment="1" applyProtection="1">
      <alignment horizontal="right" vertical="top"/>
      <protection locked="0"/>
    </xf>
    <xf numFmtId="0" fontId="18" fillId="0" borderId="0" xfId="1919" quotePrefix="1" applyAlignment="1" applyProtection="1">
      <alignment horizontal="center" vertical="top"/>
      <protection locked="0"/>
    </xf>
    <xf numFmtId="0" fontId="18" fillId="0" borderId="0" xfId="1919" applyAlignment="1">
      <alignment vertical="top"/>
    </xf>
    <xf numFmtId="0" fontId="18" fillId="0" borderId="0" xfId="1919" applyAlignment="1" applyProtection="1">
      <alignment horizontal="center" vertical="top"/>
      <protection locked="0"/>
    </xf>
    <xf numFmtId="164" fontId="24" fillId="0" borderId="0" xfId="1919" applyNumberFormat="1" applyFont="1" applyAlignment="1">
      <alignment horizontal="right" vertical="top"/>
    </xf>
    <xf numFmtId="164" fontId="18" fillId="0" borderId="0" xfId="1919" applyNumberFormat="1" applyAlignment="1">
      <alignment horizontal="right" vertical="top" wrapText="1"/>
    </xf>
    <xf numFmtId="1" fontId="18" fillId="0" borderId="0" xfId="1296" applyNumberFormat="1" applyAlignment="1" applyProtection="1">
      <alignment horizontal="center" vertical="top"/>
      <protection locked="0"/>
    </xf>
    <xf numFmtId="1" fontId="21" fillId="0" borderId="0" xfId="1919" applyNumberFormat="1" applyFont="1" applyAlignment="1" applyProtection="1">
      <alignment horizontal="center" vertical="top"/>
      <protection locked="0"/>
    </xf>
    <xf numFmtId="164" fontId="22" fillId="0" borderId="0" xfId="1919" applyNumberFormat="1" applyFont="1" applyAlignment="1">
      <alignment horizontal="right" vertical="top" wrapText="1"/>
    </xf>
    <xf numFmtId="164" fontId="17" fillId="0" borderId="0" xfId="1919" applyNumberFormat="1" applyFont="1" applyAlignment="1">
      <alignment horizontal="center" vertical="top" wrapText="1"/>
    </xf>
    <xf numFmtId="164" fontId="66" fillId="0" borderId="0" xfId="0" applyNumberFormat="1" applyFont="1" applyAlignment="1">
      <alignment horizontal="center" vertical="center"/>
    </xf>
    <xf numFmtId="44" fontId="65" fillId="0" borderId="0" xfId="1" applyFont="1" applyAlignment="1">
      <alignment horizontal="center" vertical="center"/>
    </xf>
    <xf numFmtId="176" fontId="64" fillId="0" borderId="36" xfId="1019" applyNumberFormat="1" applyFont="1" applyFill="1" applyBorder="1" applyAlignment="1">
      <alignment horizontal="right" vertical="center" wrapText="1"/>
    </xf>
    <xf numFmtId="172" fontId="66" fillId="0" borderId="0" xfId="0" applyNumberFormat="1" applyFont="1" applyAlignment="1">
      <alignment horizontal="center" vertical="center"/>
    </xf>
    <xf numFmtId="0" fontId="66" fillId="0" borderId="0" xfId="0" applyFont="1" applyAlignment="1">
      <alignment horizontal="center" vertical="center" wrapText="1"/>
    </xf>
    <xf numFmtId="0" fontId="65" fillId="0" borderId="0" xfId="0" applyFont="1" applyFill="1" applyAlignment="1">
      <alignment horizontal="center" vertical="center"/>
    </xf>
    <xf numFmtId="0" fontId="66" fillId="0" borderId="0" xfId="0" applyFont="1" applyAlignment="1">
      <alignment horizontal="right" vertical="center" wrapText="1"/>
    </xf>
    <xf numFmtId="1" fontId="21" fillId="0" borderId="0" xfId="0" applyNumberFormat="1" applyFont="1" applyAlignment="1" applyProtection="1">
      <alignment horizontal="center" vertical="top"/>
      <protection locked="0"/>
    </xf>
    <xf numFmtId="1" fontId="64" fillId="0" borderId="36" xfId="2171" applyNumberFormat="1" applyFont="1" applyFill="1" applyBorder="1" applyAlignment="1">
      <alignment horizontal="center" vertical="center" wrapText="1"/>
    </xf>
    <xf numFmtId="164" fontId="64" fillId="0" borderId="36" xfId="2171" applyNumberFormat="1" applyFont="1" applyFill="1" applyBorder="1" applyAlignment="1">
      <alignment horizontal="center" vertical="center" wrapText="1"/>
    </xf>
    <xf numFmtId="172" fontId="64" fillId="0" borderId="36" xfId="1019" applyNumberFormat="1" applyFont="1" applyFill="1" applyBorder="1" applyAlignment="1">
      <alignment horizontal="right" vertical="center" wrapText="1"/>
    </xf>
    <xf numFmtId="165" fontId="64" fillId="0" borderId="36" xfId="2171" applyNumberFormat="1" applyFont="1" applyFill="1" applyBorder="1" applyAlignment="1" applyProtection="1">
      <alignment horizontal="left" vertical="center" wrapText="1"/>
      <protection locked="0"/>
    </xf>
    <xf numFmtId="164" fontId="64" fillId="0" borderId="36" xfId="2171" applyNumberFormat="1" applyFont="1" applyFill="1" applyBorder="1" applyAlignment="1">
      <alignment horizontal="left" vertical="center" wrapText="1"/>
    </xf>
    <xf numFmtId="1" fontId="64" fillId="0" borderId="36" xfId="2171" applyNumberFormat="1" applyFont="1" applyFill="1" applyBorder="1" applyAlignment="1">
      <alignment horizontal="left" vertical="center" wrapText="1"/>
    </xf>
    <xf numFmtId="6" fontId="24" fillId="0" borderId="30" xfId="1922" applyNumberFormat="1" applyFont="1" applyFill="1" applyBorder="1" applyAlignment="1">
      <alignment vertical="top" wrapText="1"/>
    </xf>
    <xf numFmtId="6" fontId="24" fillId="0" borderId="30" xfId="1019" applyNumberFormat="1" applyFont="1" applyFill="1" applyBorder="1" applyAlignment="1">
      <alignment vertical="top" wrapText="1"/>
    </xf>
    <xf numFmtId="43" fontId="18" fillId="0" borderId="30" xfId="775" applyFont="1" applyFill="1" applyBorder="1" applyAlignment="1">
      <alignment vertical="top" wrapText="1"/>
    </xf>
    <xf numFmtId="164" fontId="67" fillId="0" borderId="36" xfId="1296" applyNumberFormat="1" applyFont="1" applyBorder="1" applyAlignment="1">
      <alignment horizontal="right" vertical="center" wrapText="1"/>
    </xf>
    <xf numFmtId="1" fontId="64" fillId="0" borderId="36" xfId="1296" applyNumberFormat="1" applyFont="1" applyBorder="1" applyAlignment="1">
      <alignment horizontal="center" vertical="center" wrapText="1"/>
    </xf>
    <xf numFmtId="0" fontId="64" fillId="0" borderId="36" xfId="1296" applyFont="1" applyBorder="1" applyAlignment="1">
      <alignment horizontal="center" vertical="center" wrapText="1"/>
    </xf>
    <xf numFmtId="164" fontId="64" fillId="0" borderId="36" xfId="1296" applyNumberFormat="1" applyFont="1" applyBorder="1" applyAlignment="1">
      <alignment horizontal="right" vertical="center" wrapText="1"/>
    </xf>
    <xf numFmtId="0" fontId="65" fillId="0" borderId="36" xfId="1296" applyFont="1" applyBorder="1" applyAlignment="1">
      <alignment horizontal="left" vertical="center" wrapText="1"/>
    </xf>
    <xf numFmtId="0" fontId="64" fillId="0" borderId="36" xfId="1296" applyFont="1" applyBorder="1" applyAlignment="1">
      <alignment horizontal="left" vertical="center" wrapText="1"/>
    </xf>
    <xf numFmtId="1" fontId="64" fillId="0" borderId="36" xfId="1296" applyNumberFormat="1" applyFont="1" applyBorder="1" applyAlignment="1" applyProtection="1">
      <alignment horizontal="center" vertical="center"/>
      <protection locked="0"/>
    </xf>
    <xf numFmtId="0" fontId="65" fillId="0" borderId="0" xfId="0" applyFont="1" applyAlignment="1">
      <alignment horizontal="left" vertical="center" wrapText="1"/>
    </xf>
    <xf numFmtId="0" fontId="21" fillId="0" borderId="0" xfId="1296" applyFont="1" applyAlignment="1">
      <alignment vertical="top" wrapText="1"/>
    </xf>
    <xf numFmtId="166" fontId="21" fillId="0" borderId="0" xfId="1296" applyNumberFormat="1" applyFont="1" applyAlignment="1">
      <alignment vertical="top" wrapText="1"/>
    </xf>
    <xf numFmtId="0" fontId="21" fillId="0" borderId="0" xfId="1296" applyFont="1" applyAlignment="1">
      <alignment horizontal="center" vertical="top" wrapText="1"/>
    </xf>
    <xf numFmtId="1" fontId="21" fillId="0" borderId="0" xfId="1296" applyNumberFormat="1" applyFont="1" applyAlignment="1" applyProtection="1">
      <alignment horizontal="center" vertical="top"/>
      <protection locked="0"/>
    </xf>
    <xf numFmtId="164" fontId="21" fillId="0" borderId="0" xfId="1296" applyNumberFormat="1" applyFont="1" applyAlignment="1">
      <alignment horizontal="right" vertical="top" wrapText="1"/>
    </xf>
    <xf numFmtId="1" fontId="18" fillId="0" borderId="0" xfId="0" applyNumberFormat="1" applyFont="1" applyAlignment="1" applyProtection="1">
      <alignment horizontal="center" vertical="top"/>
      <protection locked="0"/>
    </xf>
    <xf numFmtId="0" fontId="66" fillId="0" borderId="0" xfId="0" applyFont="1" applyFill="1" applyAlignment="1">
      <alignment horizontal="center" vertical="center"/>
    </xf>
    <xf numFmtId="44" fontId="66" fillId="0" borderId="0" xfId="1" applyFont="1" applyAlignment="1">
      <alignment horizontal="center" vertical="center"/>
    </xf>
    <xf numFmtId="0" fontId="66" fillId="0" borderId="0" xfId="0" applyFont="1" applyAlignment="1">
      <alignment horizontal="right" vertical="center"/>
    </xf>
    <xf numFmtId="164" fontId="18" fillId="0" borderId="0" xfId="1919" applyNumberFormat="1" applyAlignment="1">
      <alignment horizontal="center" vertical="top" wrapText="1"/>
    </xf>
    <xf numFmtId="172" fontId="65" fillId="0" borderId="0" xfId="0" applyNumberFormat="1" applyFont="1" applyAlignment="1">
      <alignment horizontal="center" vertical="center"/>
    </xf>
    <xf numFmtId="164" fontId="65" fillId="0" borderId="0" xfId="0" applyNumberFormat="1" applyFont="1" applyAlignment="1">
      <alignment horizontal="center" vertical="center"/>
    </xf>
    <xf numFmtId="44" fontId="21" fillId="0" borderId="0" xfId="1019" applyFont="1" applyFill="1" applyBorder="1" applyAlignment="1">
      <alignment vertical="top" wrapText="1"/>
    </xf>
    <xf numFmtId="164" fontId="23" fillId="0" borderId="0" xfId="1919" applyNumberFormat="1" applyFont="1" applyAlignment="1">
      <alignment horizontal="right" vertical="top" wrapText="1"/>
    </xf>
    <xf numFmtId="0" fontId="21" fillId="0" borderId="0" xfId="1919" applyFont="1" applyAlignment="1" applyProtection="1">
      <alignment horizontal="center" vertical="top"/>
      <protection locked="0"/>
    </xf>
    <xf numFmtId="169" fontId="18" fillId="0" borderId="0" xfId="1919" applyNumberFormat="1" applyAlignment="1" applyProtection="1">
      <alignment horizontal="left" vertical="top"/>
      <protection locked="0"/>
    </xf>
    <xf numFmtId="0" fontId="21" fillId="0" borderId="0" xfId="1919" applyFont="1" applyAlignment="1">
      <alignment horizontal="center" vertical="top"/>
    </xf>
    <xf numFmtId="1" fontId="18" fillId="0" borderId="29" xfId="1919" applyNumberFormat="1" applyBorder="1" applyAlignment="1" applyProtection="1">
      <alignment horizontal="left" vertical="top"/>
      <protection locked="0"/>
    </xf>
    <xf numFmtId="0" fontId="24" fillId="0" borderId="0" xfId="1919" applyFont="1" applyAlignment="1">
      <alignment horizontal="center" vertical="top"/>
    </xf>
    <xf numFmtId="9" fontId="21" fillId="0" borderId="0" xfId="1919" applyNumberFormat="1" applyFont="1" applyAlignment="1">
      <alignment vertical="top"/>
    </xf>
    <xf numFmtId="0" fontId="18" fillId="0" borderId="0" xfId="1919" applyAlignment="1">
      <alignment vertical="top" wrapText="1"/>
    </xf>
    <xf numFmtId="1" fontId="18" fillId="0" borderId="0" xfId="1919" applyNumberFormat="1" applyAlignment="1" applyProtection="1">
      <alignment horizontal="left" vertical="top"/>
      <protection locked="0"/>
    </xf>
    <xf numFmtId="0" fontId="23" fillId="0" borderId="0" xfId="1919" applyFont="1" applyAlignment="1">
      <alignment horizontal="center" vertical="top" wrapText="1"/>
    </xf>
    <xf numFmtId="0" fontId="23" fillId="0" borderId="0" xfId="1919" applyFont="1" applyAlignment="1">
      <alignment vertical="top" wrapText="1"/>
    </xf>
    <xf numFmtId="164" fontId="26" fillId="0" borderId="0" xfId="1919" applyNumberFormat="1" applyFont="1" applyAlignment="1">
      <alignment horizontal="right" vertical="top" wrapText="1"/>
    </xf>
    <xf numFmtId="0" fontId="21" fillId="0" borderId="0" xfId="1919" applyFont="1" applyAlignment="1">
      <alignment horizontal="center" vertical="top" wrapText="1"/>
    </xf>
    <xf numFmtId="0" fontId="64" fillId="33" borderId="37" xfId="1919" applyFont="1" applyFill="1" applyBorder="1" applyAlignment="1">
      <alignment horizontal="center" vertical="center" wrapText="1"/>
    </xf>
    <xf numFmtId="169" fontId="18" fillId="0" borderId="0" xfId="1019" applyNumberFormat="1" applyFont="1" applyFill="1" applyBorder="1" applyAlignment="1" applyProtection="1">
      <alignment horizontal="left" vertical="top"/>
      <protection locked="0"/>
    </xf>
    <xf numFmtId="167" fontId="18" fillId="0" borderId="0" xfId="775" applyNumberFormat="1" applyFont="1" applyFill="1" applyBorder="1" applyAlignment="1" applyProtection="1">
      <alignment horizontal="left" vertical="top"/>
      <protection locked="0"/>
    </xf>
    <xf numFmtId="171" fontId="18" fillId="0" borderId="0" xfId="775" applyNumberFormat="1" applyFont="1" applyFill="1" applyBorder="1" applyAlignment="1" applyProtection="1">
      <alignment horizontal="left" vertical="top"/>
      <protection locked="0"/>
    </xf>
    <xf numFmtId="164" fontId="18" fillId="0" borderId="0" xfId="775" applyNumberFormat="1" applyFont="1" applyFill="1" applyBorder="1" applyAlignment="1" applyProtection="1">
      <alignment horizontal="right" vertical="top" wrapText="1"/>
      <protection locked="0"/>
    </xf>
    <xf numFmtId="164" fontId="18" fillId="0" borderId="0" xfId="775" applyNumberFormat="1" applyFont="1" applyFill="1" applyBorder="1" applyAlignment="1">
      <alignment horizontal="right" vertical="top" wrapText="1"/>
    </xf>
    <xf numFmtId="164" fontId="21" fillId="0" borderId="0" xfId="775" applyNumberFormat="1" applyFont="1" applyFill="1" applyBorder="1" applyAlignment="1" applyProtection="1">
      <alignment horizontal="right" vertical="top" wrapText="1"/>
      <protection locked="0"/>
    </xf>
    <xf numFmtId="164" fontId="21" fillId="0" borderId="0" xfId="775" applyNumberFormat="1" applyFont="1" applyFill="1" applyBorder="1" applyAlignment="1">
      <alignment horizontal="right" vertical="top" wrapText="1"/>
    </xf>
    <xf numFmtId="0" fontId="18" fillId="0" borderId="0" xfId="1296" applyAlignment="1">
      <alignment horizontal="center" vertical="top" wrapText="1"/>
    </xf>
    <xf numFmtId="6" fontId="18" fillId="0" borderId="0" xfId="1922" applyNumberFormat="1" applyFont="1" applyFill="1" applyBorder="1" applyAlignment="1">
      <alignment vertical="top" wrapText="1"/>
    </xf>
    <xf numFmtId="6" fontId="18" fillId="0" borderId="0" xfId="1019" applyNumberFormat="1" applyFont="1" applyFill="1" applyBorder="1" applyAlignment="1">
      <alignment vertical="top" wrapText="1"/>
    </xf>
    <xf numFmtId="174" fontId="18" fillId="0" borderId="0" xfId="1755" applyNumberFormat="1" applyFont="1" applyFill="1" applyBorder="1" applyAlignment="1">
      <alignment horizontal="right" vertical="top"/>
    </xf>
    <xf numFmtId="6" fontId="24" fillId="0" borderId="28" xfId="1922" applyNumberFormat="1" applyFont="1" applyFill="1" applyBorder="1" applyAlignment="1">
      <alignment vertical="top" wrapText="1"/>
    </xf>
    <xf numFmtId="6" fontId="18" fillId="0" borderId="29" xfId="1922" applyNumberFormat="1" applyFont="1" applyFill="1" applyBorder="1" applyAlignment="1">
      <alignment vertical="top" wrapText="1"/>
    </xf>
    <xf numFmtId="6" fontId="18" fillId="0" borderId="29" xfId="1019" applyNumberFormat="1" applyFont="1" applyFill="1" applyBorder="1" applyAlignment="1">
      <alignment vertical="top" wrapText="1"/>
    </xf>
    <xf numFmtId="174" fontId="18" fillId="0" borderId="29" xfId="1755" applyNumberFormat="1" applyFont="1" applyFill="1" applyBorder="1" applyAlignment="1">
      <alignment horizontal="right" vertical="top"/>
    </xf>
    <xf numFmtId="6" fontId="24" fillId="0" borderId="0" xfId="1922" applyNumberFormat="1" applyFont="1" applyFill="1" applyBorder="1" applyAlignment="1">
      <alignment vertical="top" wrapText="1"/>
    </xf>
    <xf numFmtId="6" fontId="24" fillId="0" borderId="0" xfId="1019" applyNumberFormat="1" applyFont="1" applyFill="1" applyBorder="1" applyAlignment="1">
      <alignment vertical="top" wrapText="1"/>
    </xf>
    <xf numFmtId="9" fontId="18" fillId="0" borderId="0" xfId="1755" applyFont="1" applyFill="1" applyBorder="1" applyAlignment="1">
      <alignment horizontal="right" vertical="top"/>
    </xf>
    <xf numFmtId="9" fontId="18" fillId="0" borderId="0" xfId="1755" applyFont="1" applyFill="1" applyBorder="1" applyAlignment="1" applyProtection="1">
      <alignment horizontal="left" vertical="top"/>
      <protection locked="0"/>
    </xf>
    <xf numFmtId="174" fontId="18" fillId="0" borderId="0" xfId="1755" applyNumberFormat="1" applyFont="1" applyFill="1" applyBorder="1" applyAlignment="1" applyProtection="1">
      <alignment horizontal="right" vertical="top"/>
      <protection locked="0"/>
    </xf>
    <xf numFmtId="169" fontId="24" fillId="0" borderId="0" xfId="1019" applyNumberFormat="1" applyFont="1" applyFill="1" applyBorder="1" applyAlignment="1" applyProtection="1">
      <alignment horizontal="left" vertical="top"/>
      <protection locked="0"/>
    </xf>
    <xf numFmtId="167" fontId="24" fillId="0" borderId="0" xfId="775" applyNumberFormat="1" applyFont="1" applyFill="1" applyBorder="1" applyAlignment="1" applyProtection="1">
      <alignment horizontal="left" vertical="top"/>
      <protection locked="0"/>
    </xf>
    <xf numFmtId="43" fontId="18" fillId="0" borderId="0" xfId="775" applyFont="1" applyFill="1" applyBorder="1" applyAlignment="1">
      <alignment vertical="top" wrapText="1"/>
    </xf>
    <xf numFmtId="43" fontId="18" fillId="0" borderId="29" xfId="775" applyFont="1" applyFill="1" applyBorder="1" applyAlignment="1">
      <alignment vertical="top" wrapText="1"/>
    </xf>
    <xf numFmtId="43" fontId="18" fillId="0" borderId="0" xfId="775" applyFont="1" applyFill="1" applyBorder="1" applyAlignment="1" applyProtection="1">
      <alignment horizontal="center" vertical="top"/>
      <protection locked="0"/>
    </xf>
    <xf numFmtId="43" fontId="24" fillId="0" borderId="0" xfId="775" applyFont="1" applyFill="1" applyBorder="1" applyAlignment="1">
      <alignment vertical="top" wrapText="1"/>
    </xf>
    <xf numFmtId="170" fontId="18" fillId="0" borderId="0" xfId="1019" applyNumberFormat="1" applyFont="1" applyFill="1" applyBorder="1" applyAlignment="1">
      <alignment vertical="top" wrapText="1"/>
    </xf>
    <xf numFmtId="170" fontId="18" fillId="0" borderId="0" xfId="1019" applyNumberFormat="1" applyFont="1" applyFill="1" applyBorder="1" applyAlignment="1" applyProtection="1">
      <alignment horizontal="center" vertical="top"/>
      <protection locked="0"/>
    </xf>
    <xf numFmtId="171" fontId="18" fillId="0" borderId="0" xfId="775" applyNumberFormat="1" applyFont="1" applyFill="1" applyBorder="1" applyAlignment="1">
      <alignment horizontal="right" vertical="top" wrapText="1"/>
    </xf>
    <xf numFmtId="171" fontId="18" fillId="0" borderId="0" xfId="775" applyNumberFormat="1" applyFont="1" applyFill="1" applyBorder="1" applyAlignment="1" applyProtection="1">
      <alignment horizontal="right" vertical="top" wrapText="1"/>
      <protection locked="0"/>
    </xf>
    <xf numFmtId="170" fontId="18" fillId="0" borderId="0" xfId="1019" applyNumberFormat="1" applyFont="1" applyFill="1" applyBorder="1" applyAlignment="1" applyProtection="1">
      <alignment horizontal="right" vertical="top"/>
      <protection locked="0"/>
    </xf>
    <xf numFmtId="170" fontId="21" fillId="0" borderId="0" xfId="1019" applyNumberFormat="1" applyFont="1" applyFill="1" applyBorder="1" applyAlignment="1" applyProtection="1">
      <alignment horizontal="right" vertical="top"/>
      <protection locked="0"/>
    </xf>
    <xf numFmtId="170" fontId="21" fillId="0" borderId="0" xfId="1019" applyNumberFormat="1" applyFont="1" applyFill="1" applyBorder="1" applyAlignment="1" applyProtection="1">
      <alignment horizontal="center" vertical="top"/>
      <protection locked="0"/>
    </xf>
    <xf numFmtId="164" fontId="66" fillId="0" borderId="0" xfId="1" applyNumberFormat="1" applyFont="1" applyAlignment="1">
      <alignment horizontal="center" vertical="center"/>
    </xf>
    <xf numFmtId="0" fontId="76" fillId="0" borderId="31" xfId="36" applyFont="1" applyBorder="1" applyAlignment="1">
      <alignment horizontal="left" vertical="center" wrapText="1"/>
    </xf>
    <xf numFmtId="1" fontId="76" fillId="0" borderId="31" xfId="36" applyNumberFormat="1" applyFont="1" applyBorder="1" applyAlignment="1">
      <alignment horizontal="left" vertical="center" wrapText="1"/>
    </xf>
    <xf numFmtId="164" fontId="76" fillId="0" borderId="31" xfId="36" applyNumberFormat="1" applyFont="1" applyBorder="1" applyAlignment="1">
      <alignment horizontal="left" vertical="center" wrapText="1"/>
    </xf>
    <xf numFmtId="164" fontId="76" fillId="0" borderId="31" xfId="36" applyNumberFormat="1" applyFont="1" applyBorder="1" applyAlignment="1">
      <alignment horizontal="right" vertical="center" wrapText="1"/>
    </xf>
    <xf numFmtId="0" fontId="76" fillId="0" borderId="31" xfId="36" applyFont="1" applyBorder="1" applyAlignment="1">
      <alignment horizontal="center" vertical="center" wrapText="1"/>
    </xf>
    <xf numFmtId="164" fontId="76" fillId="0" borderId="31" xfId="36" applyNumberFormat="1" applyFont="1" applyBorder="1" applyAlignment="1">
      <alignment horizontal="right" vertical="center"/>
    </xf>
    <xf numFmtId="164" fontId="76" fillId="0" borderId="31" xfId="36" applyNumberFormat="1" applyFont="1" applyBorder="1" applyAlignment="1" applyProtection="1">
      <alignment horizontal="right" vertical="center" wrapText="1"/>
      <protection locked="0"/>
    </xf>
    <xf numFmtId="164" fontId="77" fillId="0" borderId="31" xfId="36" applyNumberFormat="1" applyFont="1" applyBorder="1" applyAlignment="1">
      <alignment horizontal="right" vertical="center" wrapText="1"/>
    </xf>
    <xf numFmtId="0" fontId="76" fillId="0" borderId="31" xfId="36" applyFont="1" applyBorder="1" applyAlignment="1" applyProtection="1">
      <alignment horizontal="left" vertical="center" wrapText="1"/>
      <protection locked="0"/>
    </xf>
    <xf numFmtId="0" fontId="76" fillId="0" borderId="31" xfId="36" applyFont="1" applyBorder="1" applyAlignment="1">
      <alignment horizontal="right" vertical="center" wrapText="1"/>
    </xf>
    <xf numFmtId="0" fontId="65" fillId="0" borderId="31" xfId="0" applyFont="1" applyBorder="1" applyAlignment="1">
      <alignment horizontal="left" vertical="center" wrapText="1"/>
    </xf>
    <xf numFmtId="3" fontId="76" fillId="0" borderId="31" xfId="36" applyNumberFormat="1" applyFont="1" applyBorder="1" applyAlignment="1">
      <alignment horizontal="center" vertical="center" wrapText="1"/>
    </xf>
    <xf numFmtId="1" fontId="76" fillId="0" borderId="31" xfId="36" applyNumberFormat="1" applyFont="1" applyBorder="1" applyAlignment="1">
      <alignment horizontal="right" vertical="center"/>
    </xf>
    <xf numFmtId="1" fontId="77" fillId="54" borderId="31" xfId="36" applyNumberFormat="1" applyFont="1" applyFill="1" applyBorder="1" applyAlignment="1">
      <alignment horizontal="left" vertical="center" wrapText="1"/>
    </xf>
    <xf numFmtId="164" fontId="77" fillId="54" borderId="31" xfId="36" applyNumberFormat="1" applyFont="1" applyFill="1" applyBorder="1" applyAlignment="1">
      <alignment horizontal="right" vertical="center" wrapText="1"/>
    </xf>
    <xf numFmtId="164" fontId="76" fillId="51" borderId="31" xfId="36" applyNumberFormat="1" applyFont="1" applyFill="1" applyBorder="1" applyAlignment="1">
      <alignment horizontal="right" vertical="center"/>
    </xf>
    <xf numFmtId="164" fontId="77" fillId="54" borderId="31" xfId="36" applyNumberFormat="1" applyFont="1" applyFill="1" applyBorder="1" applyAlignment="1">
      <alignment horizontal="right" vertical="center"/>
    </xf>
    <xf numFmtId="3" fontId="77" fillId="54" borderId="31" xfId="36" applyNumberFormat="1" applyFont="1" applyFill="1" applyBorder="1" applyAlignment="1">
      <alignment horizontal="center" vertical="center" wrapText="1"/>
    </xf>
    <xf numFmtId="1" fontId="77" fillId="54" borderId="31" xfId="36" applyNumberFormat="1" applyFont="1" applyFill="1" applyBorder="1" applyAlignment="1">
      <alignment horizontal="right" vertical="center"/>
    </xf>
    <xf numFmtId="0" fontId="76" fillId="0" borderId="31" xfId="36" applyFont="1" applyBorder="1" applyAlignment="1" applyProtection="1">
      <alignment horizontal="center" vertical="center" wrapText="1"/>
      <protection locked="0"/>
    </xf>
    <xf numFmtId="164" fontId="76" fillId="0" borderId="31" xfId="36" applyNumberFormat="1" applyFont="1" applyBorder="1" applyAlignment="1" applyProtection="1">
      <alignment horizontal="left" vertical="center" wrapText="1"/>
      <protection locked="0"/>
    </xf>
    <xf numFmtId="0" fontId="64" fillId="0" borderId="31" xfId="1296" quotePrefix="1" applyFont="1" applyBorder="1" applyAlignment="1">
      <alignment horizontal="right" vertical="center"/>
    </xf>
    <xf numFmtId="1" fontId="76" fillId="0" borderId="31" xfId="36" applyNumberFormat="1" applyFont="1" applyBorder="1" applyAlignment="1" applyProtection="1">
      <alignment horizontal="left" vertical="center" wrapText="1"/>
      <protection locked="0"/>
    </xf>
    <xf numFmtId="3" fontId="76" fillId="0" borderId="31" xfId="36" applyNumberFormat="1" applyFont="1" applyBorder="1" applyAlignment="1" applyProtection="1">
      <alignment horizontal="left" vertical="center" wrapText="1"/>
      <protection locked="0"/>
    </xf>
    <xf numFmtId="1" fontId="64" fillId="0" borderId="31" xfId="1296" quotePrefix="1" applyNumberFormat="1" applyFont="1" applyBorder="1" applyAlignment="1">
      <alignment horizontal="right" vertical="center"/>
    </xf>
    <xf numFmtId="1" fontId="76" fillId="0" borderId="42" xfId="36" applyNumberFormat="1" applyFont="1" applyBorder="1" applyAlignment="1">
      <alignment horizontal="left" vertical="center" wrapText="1"/>
    </xf>
    <xf numFmtId="164" fontId="76" fillId="0" borderId="42" xfId="36" applyNumberFormat="1" applyFont="1" applyBorder="1" applyAlignment="1" applyProtection="1">
      <alignment horizontal="right" vertical="center" wrapText="1"/>
      <protection locked="0"/>
    </xf>
    <xf numFmtId="164" fontId="76" fillId="0" borderId="42" xfId="36" applyNumberFormat="1" applyFont="1" applyBorder="1" applyAlignment="1">
      <alignment horizontal="right" vertical="center" wrapText="1"/>
    </xf>
    <xf numFmtId="164" fontId="77" fillId="0" borderId="42" xfId="36" applyNumberFormat="1" applyFont="1" applyBorder="1" applyAlignment="1">
      <alignment horizontal="right" vertical="center" wrapText="1"/>
    </xf>
    <xf numFmtId="0" fontId="76" fillId="0" borderId="42" xfId="36" applyFont="1" applyBorder="1" applyAlignment="1">
      <alignment horizontal="center" vertical="center" wrapText="1"/>
    </xf>
    <xf numFmtId="0" fontId="76" fillId="0" borderId="42" xfId="36" applyFont="1" applyBorder="1" applyAlignment="1">
      <alignment horizontal="right" vertical="center" wrapText="1"/>
    </xf>
    <xf numFmtId="49" fontId="76" fillId="0" borderId="42" xfId="36" applyNumberFormat="1" applyFont="1" applyBorder="1" applyAlignment="1">
      <alignment horizontal="right" vertical="center" wrapText="1"/>
    </xf>
    <xf numFmtId="0" fontId="64" fillId="0" borderId="31" xfId="0" applyFont="1" applyBorder="1" applyAlignment="1">
      <alignment horizontal="left" vertical="center" wrapText="1"/>
    </xf>
    <xf numFmtId="164" fontId="64" fillId="0" borderId="31" xfId="0" applyNumberFormat="1" applyFont="1" applyBorder="1" applyAlignment="1" applyProtection="1">
      <alignment horizontal="left" vertical="center" wrapText="1"/>
      <protection locked="0"/>
    </xf>
    <xf numFmtId="0" fontId="76" fillId="0" borderId="37" xfId="36" applyFont="1" applyBorder="1" applyAlignment="1">
      <alignment horizontal="left" vertical="center" wrapText="1"/>
    </xf>
    <xf numFmtId="1" fontId="76" fillId="0" borderId="37" xfId="36" applyNumberFormat="1" applyFont="1" applyBorder="1" applyAlignment="1" applyProtection="1">
      <alignment horizontal="left" vertical="center" wrapText="1"/>
      <protection locked="0"/>
    </xf>
    <xf numFmtId="164" fontId="76" fillId="0" borderId="37" xfId="36" applyNumberFormat="1" applyFont="1" applyBorder="1" applyAlignment="1" applyProtection="1">
      <alignment horizontal="right" vertical="center" wrapText="1"/>
      <protection locked="0"/>
    </xf>
    <xf numFmtId="164" fontId="76" fillId="0" borderId="37" xfId="36" applyNumberFormat="1" applyFont="1" applyBorder="1" applyAlignment="1">
      <alignment horizontal="right" vertical="center"/>
    </xf>
    <xf numFmtId="164" fontId="76" fillId="0" borderId="37" xfId="36" applyNumberFormat="1" applyFont="1" applyBorder="1" applyAlignment="1">
      <alignment horizontal="right" vertical="center" wrapText="1"/>
    </xf>
    <xf numFmtId="0" fontId="76" fillId="0" borderId="37" xfId="36" applyFont="1" applyBorder="1" applyAlignment="1">
      <alignment horizontal="center" vertical="center" wrapText="1"/>
    </xf>
    <xf numFmtId="0" fontId="76" fillId="0" borderId="37" xfId="36" applyFont="1" applyBorder="1" applyAlignment="1">
      <alignment horizontal="right" vertical="center" wrapText="1"/>
    </xf>
    <xf numFmtId="0" fontId="77" fillId="54" borderId="31" xfId="36" applyFont="1" applyFill="1" applyBorder="1" applyAlignment="1">
      <alignment horizontal="center" vertical="center" wrapText="1"/>
    </xf>
    <xf numFmtId="164" fontId="66" fillId="0" borderId="0" xfId="1" applyNumberFormat="1" applyFont="1" applyAlignment="1">
      <alignment horizontal="right" vertical="center"/>
    </xf>
    <xf numFmtId="3" fontId="65" fillId="0" borderId="0" xfId="0" applyNumberFormat="1" applyFont="1" applyAlignment="1">
      <alignment horizontal="center" vertical="center"/>
    </xf>
    <xf numFmtId="3" fontId="66" fillId="0" borderId="0" xfId="0" applyNumberFormat="1" applyFont="1" applyAlignment="1">
      <alignment horizontal="center" vertical="center"/>
    </xf>
    <xf numFmtId="174" fontId="24" fillId="0" borderId="30" xfId="1755" applyNumberFormat="1" applyFont="1" applyFill="1" applyBorder="1" applyAlignment="1">
      <alignment horizontal="right" vertical="top"/>
    </xf>
    <xf numFmtId="0" fontId="65" fillId="0" borderId="0" xfId="0" applyFont="1" applyAlignment="1">
      <alignment horizontal="center" vertical="center"/>
    </xf>
    <xf numFmtId="164" fontId="18" fillId="0" borderId="0" xfId="1919" applyNumberFormat="1" applyFill="1" applyAlignment="1">
      <alignment horizontal="right" vertical="top"/>
    </xf>
    <xf numFmtId="0" fontId="66" fillId="0" borderId="0" xfId="0" applyFont="1" applyAlignment="1">
      <alignment horizontal="center" vertical="center"/>
    </xf>
    <xf numFmtId="164" fontId="77" fillId="54" borderId="31" xfId="36" applyNumberFormat="1" applyFont="1" applyFill="1" applyBorder="1" applyAlignment="1">
      <alignment horizontal="left" vertical="center" wrapText="1"/>
    </xf>
    <xf numFmtId="0" fontId="66" fillId="0" borderId="0" xfId="0" applyFont="1" applyAlignment="1">
      <alignment horizontal="left" vertical="center"/>
    </xf>
    <xf numFmtId="1" fontId="65" fillId="0" borderId="10" xfId="37" applyNumberFormat="1" applyFont="1" applyFill="1" applyBorder="1" applyAlignment="1" applyProtection="1">
      <alignment horizontal="center" vertical="center"/>
      <protection locked="0"/>
    </xf>
    <xf numFmtId="1" fontId="65" fillId="0" borderId="10" xfId="37" applyNumberFormat="1" applyFont="1" applyFill="1" applyBorder="1" applyAlignment="1" applyProtection="1">
      <alignment horizontal="left" vertical="center" wrapText="1"/>
      <protection locked="0"/>
    </xf>
    <xf numFmtId="0" fontId="65" fillId="0" borderId="10" xfId="37" quotePrefix="1" applyFont="1" applyFill="1" applyBorder="1" applyAlignment="1" applyProtection="1">
      <alignment horizontal="left" vertical="center" wrapText="1"/>
      <protection locked="0"/>
    </xf>
    <xf numFmtId="166" fontId="65" fillId="0" borderId="10" xfId="37" applyNumberFormat="1" applyFont="1" applyFill="1" applyBorder="1" applyAlignment="1" applyProtection="1">
      <alignment horizontal="left" vertical="center" wrapText="1"/>
      <protection locked="0"/>
    </xf>
    <xf numFmtId="44" fontId="65" fillId="0" borderId="10" xfId="1" applyFont="1" applyFill="1" applyBorder="1" applyAlignment="1" applyProtection="1">
      <alignment horizontal="right" vertical="center" wrapText="1"/>
      <protection locked="0"/>
    </xf>
    <xf numFmtId="164" fontId="66" fillId="0" borderId="10" xfId="38" applyNumberFormat="1" applyFont="1" applyFill="1" applyBorder="1" applyAlignment="1">
      <alignment horizontal="right" vertical="center" wrapText="1"/>
    </xf>
    <xf numFmtId="164" fontId="64" fillId="0" borderId="10" xfId="1499" applyNumberFormat="1" applyFont="1" applyFill="1" applyBorder="1" applyAlignment="1">
      <alignment horizontal="right" vertical="center" wrapText="1"/>
    </xf>
    <xf numFmtId="164" fontId="67" fillId="0" borderId="10" xfId="775" applyNumberFormat="1" applyFont="1" applyFill="1" applyBorder="1" applyAlignment="1">
      <alignment horizontal="right" vertical="center" wrapText="1"/>
    </xf>
    <xf numFmtId="0" fontId="65" fillId="0" borderId="10" xfId="37" applyFont="1" applyFill="1" applyBorder="1" applyAlignment="1">
      <alignment horizontal="center" vertical="center" wrapText="1"/>
    </xf>
    <xf numFmtId="0" fontId="65" fillId="0" borderId="10" xfId="37" applyFont="1" applyFill="1" applyBorder="1" applyAlignment="1">
      <alignment horizontal="center" vertical="center"/>
    </xf>
    <xf numFmtId="168" fontId="65" fillId="0" borderId="10" xfId="37" applyNumberFormat="1" applyFont="1" applyFill="1" applyBorder="1" applyAlignment="1" applyProtection="1">
      <alignment horizontal="left" vertical="center" wrapText="1"/>
      <protection locked="0"/>
    </xf>
    <xf numFmtId="0" fontId="65" fillId="0" borderId="10" xfId="37" applyFont="1" applyFill="1" applyBorder="1" applyAlignment="1" applyProtection="1">
      <alignment horizontal="left" vertical="center" wrapText="1"/>
      <protection locked="0"/>
    </xf>
    <xf numFmtId="44" fontId="65" fillId="0" borderId="10" xfId="1" applyFont="1" applyFill="1" applyBorder="1" applyAlignment="1">
      <alignment horizontal="right" vertical="center" wrapText="1"/>
    </xf>
    <xf numFmtId="0" fontId="77" fillId="54" borderId="31" xfId="36" applyFont="1" applyFill="1" applyBorder="1" applyAlignment="1" applyProtection="1">
      <alignment horizontal="center" vertical="center" wrapText="1"/>
      <protection locked="0"/>
    </xf>
    <xf numFmtId="0" fontId="67" fillId="0" borderId="17" xfId="37" applyFont="1" applyBorder="1" applyAlignment="1">
      <alignment vertical="center"/>
    </xf>
    <xf numFmtId="3" fontId="64" fillId="0" borderId="14" xfId="37" applyNumberFormat="1" applyFont="1" applyBorder="1" applyAlignment="1">
      <alignment vertical="center"/>
    </xf>
    <xf numFmtId="3" fontId="64" fillId="0" borderId="12" xfId="37" applyNumberFormat="1" applyFont="1" applyBorder="1" applyAlignment="1">
      <alignment vertical="center"/>
    </xf>
    <xf numFmtId="3" fontId="67" fillId="0" borderId="13" xfId="37" applyNumberFormat="1" applyFont="1" applyBorder="1" applyAlignment="1">
      <alignment vertical="center"/>
    </xf>
    <xf numFmtId="3" fontId="64" fillId="0" borderId="13" xfId="37" applyNumberFormat="1" applyFont="1" applyBorder="1" applyAlignment="1">
      <alignment vertical="center"/>
    </xf>
    <xf numFmtId="3" fontId="64" fillId="0" borderId="12" xfId="0" applyNumberFormat="1" applyFont="1" applyBorder="1" applyAlignment="1">
      <alignment vertical="center"/>
    </xf>
    <xf numFmtId="3" fontId="64" fillId="33" borderId="14" xfId="0" applyNumberFormat="1" applyFont="1" applyFill="1" applyBorder="1" applyAlignment="1">
      <alignment vertical="center"/>
    </xf>
    <xf numFmtId="3" fontId="67" fillId="33" borderId="14" xfId="0" applyNumberFormat="1" applyFont="1" applyFill="1" applyBorder="1" applyAlignment="1">
      <alignment vertical="center"/>
    </xf>
    <xf numFmtId="3" fontId="64" fillId="0" borderId="13" xfId="0" applyNumberFormat="1" applyFont="1" applyBorder="1" applyAlignment="1">
      <alignment vertical="center"/>
    </xf>
    <xf numFmtId="0" fontId="66" fillId="0" borderId="0" xfId="0" applyFont="1" applyAlignment="1">
      <alignment horizontal="center" vertical="center"/>
    </xf>
    <xf numFmtId="1" fontId="64" fillId="0" borderId="31" xfId="1296" applyNumberFormat="1" applyFont="1" applyFill="1" applyBorder="1" applyAlignment="1" applyProtection="1">
      <alignment horizontal="center" vertical="center"/>
      <protection locked="0"/>
    </xf>
    <xf numFmtId="1" fontId="64" fillId="0" borderId="31" xfId="1296" applyNumberFormat="1" applyFont="1" applyFill="1" applyBorder="1" applyAlignment="1" applyProtection="1">
      <alignment horizontal="left" vertical="center" wrapText="1"/>
      <protection locked="0"/>
    </xf>
    <xf numFmtId="0" fontId="64" fillId="0" borderId="31" xfId="1296" applyFont="1" applyFill="1" applyBorder="1" applyAlignment="1" applyProtection="1">
      <alignment horizontal="left" vertical="center" wrapText="1"/>
      <protection locked="0"/>
    </xf>
    <xf numFmtId="164" fontId="64" fillId="0" borderId="31" xfId="775" applyNumberFormat="1" applyFont="1" applyFill="1" applyBorder="1" applyAlignment="1" applyProtection="1">
      <alignment horizontal="left" vertical="center" wrapText="1"/>
      <protection locked="0"/>
    </xf>
    <xf numFmtId="164" fontId="64" fillId="0" borderId="31" xfId="37" applyNumberFormat="1" applyFont="1" applyFill="1" applyBorder="1" applyAlignment="1">
      <alignment horizontal="right" vertical="center" wrapText="1"/>
    </xf>
    <xf numFmtId="164" fontId="67" fillId="0" borderId="31" xfId="37" applyNumberFormat="1" applyFont="1" applyFill="1" applyBorder="1" applyAlignment="1">
      <alignment horizontal="right" vertical="center" wrapText="1"/>
    </xf>
    <xf numFmtId="0" fontId="64" fillId="0" borderId="31" xfId="1296" applyFont="1" applyFill="1" applyBorder="1" applyAlignment="1">
      <alignment horizontal="center" vertical="center"/>
    </xf>
    <xf numFmtId="0" fontId="64" fillId="0" borderId="31" xfId="1296" applyFont="1" applyFill="1" applyBorder="1" applyAlignment="1" applyProtection="1">
      <alignment horizontal="center" vertical="center"/>
      <protection locked="0"/>
    </xf>
    <xf numFmtId="168" fontId="64" fillId="0" borderId="31" xfId="1296" quotePrefix="1" applyNumberFormat="1" applyFont="1" applyFill="1" applyBorder="1" applyAlignment="1" applyProtection="1">
      <alignment horizontal="left" vertical="center" wrapText="1"/>
      <protection locked="0"/>
    </xf>
    <xf numFmtId="168" fontId="64" fillId="0" borderId="31" xfId="1296" applyNumberFormat="1" applyFont="1" applyFill="1" applyBorder="1" applyAlignment="1" applyProtection="1">
      <alignment horizontal="left" vertical="center" wrapText="1"/>
      <protection locked="0"/>
    </xf>
    <xf numFmtId="164" fontId="64" fillId="0" borderId="31" xfId="775" applyNumberFormat="1" applyFont="1" applyFill="1" applyBorder="1" applyAlignment="1">
      <alignment horizontal="left" vertical="center" wrapText="1"/>
    </xf>
    <xf numFmtId="0" fontId="64" fillId="0" borderId="31" xfId="1296" applyFont="1" applyBorder="1" applyAlignment="1">
      <alignment horizontal="center" vertical="center"/>
    </xf>
    <xf numFmtId="0" fontId="66" fillId="0" borderId="0" xfId="0" applyFont="1" applyAlignment="1">
      <alignment horizontal="center" vertical="center"/>
    </xf>
    <xf numFmtId="1" fontId="64" fillId="0" borderId="36" xfId="2169" applyNumberFormat="1" applyFont="1" applyFill="1" applyBorder="1" applyAlignment="1" applyProtection="1">
      <alignment horizontal="center" vertical="center" wrapText="1"/>
      <protection locked="0"/>
    </xf>
    <xf numFmtId="0" fontId="66" fillId="0" borderId="0" xfId="0" applyFont="1" applyAlignment="1">
      <alignment horizontal="center" vertical="center"/>
    </xf>
    <xf numFmtId="0" fontId="64" fillId="33" borderId="37" xfId="1919" applyFont="1" applyFill="1" applyBorder="1" applyAlignment="1">
      <alignment horizontal="left" vertical="center" wrapText="1"/>
    </xf>
    <xf numFmtId="164" fontId="64" fillId="33" borderId="37" xfId="1919" applyNumberFormat="1" applyFont="1" applyFill="1" applyBorder="1" applyAlignment="1">
      <alignment horizontal="right" vertical="center" wrapText="1"/>
    </xf>
    <xf numFmtId="164" fontId="64" fillId="33" borderId="0" xfId="1921" applyNumberFormat="1" applyFont="1" applyFill="1" applyBorder="1" applyAlignment="1">
      <alignment horizontal="right" vertical="center" wrapText="1"/>
    </xf>
    <xf numFmtId="164" fontId="66" fillId="0" borderId="36" xfId="1" applyNumberFormat="1" applyFont="1" applyFill="1" applyBorder="1" applyAlignment="1">
      <alignment vertical="center" wrapText="1"/>
    </xf>
    <xf numFmtId="176" fontId="67" fillId="0" borderId="36" xfId="1019" applyNumberFormat="1" applyFont="1" applyFill="1" applyBorder="1" applyAlignment="1">
      <alignment horizontal="right" vertical="center" wrapText="1"/>
    </xf>
    <xf numFmtId="169" fontId="79" fillId="0" borderId="0" xfId="1019" applyNumberFormat="1" applyFont="1" applyFill="1" applyBorder="1" applyAlignment="1" applyProtection="1">
      <alignment horizontal="left" vertical="top"/>
      <protection locked="0"/>
    </xf>
    <xf numFmtId="1" fontId="18" fillId="0" borderId="0" xfId="1919" applyNumberFormat="1" applyFill="1" applyAlignment="1" applyProtection="1">
      <alignment horizontal="left" vertical="top"/>
      <protection locked="0"/>
    </xf>
    <xf numFmtId="179" fontId="24" fillId="0" borderId="0" xfId="1019" applyNumberFormat="1" applyFont="1" applyFill="1" applyBorder="1" applyAlignment="1">
      <alignment vertical="top" wrapText="1"/>
    </xf>
    <xf numFmtId="179" fontId="18" fillId="0" borderId="0" xfId="1019" applyNumberFormat="1" applyFont="1" applyFill="1" applyBorder="1" applyAlignment="1">
      <alignment vertical="top" wrapText="1"/>
    </xf>
    <xf numFmtId="179" fontId="18" fillId="0" borderId="30" xfId="1019" applyNumberFormat="1" applyFont="1" applyFill="1" applyBorder="1" applyAlignment="1">
      <alignment vertical="top" wrapText="1"/>
    </xf>
    <xf numFmtId="164" fontId="17" fillId="0" borderId="0" xfId="1919" applyNumberFormat="1" applyFont="1" applyAlignment="1">
      <alignment horizontal="center" vertical="top" wrapText="1"/>
    </xf>
    <xf numFmtId="164" fontId="18" fillId="0" borderId="0" xfId="1919" applyNumberFormat="1" applyAlignment="1">
      <alignment horizontal="center" vertical="top" wrapText="1"/>
    </xf>
    <xf numFmtId="49" fontId="25" fillId="0" borderId="0" xfId="0" applyNumberFormat="1" applyFont="1" applyAlignment="1">
      <alignment horizontal="left" vertical="top" wrapText="1"/>
    </xf>
    <xf numFmtId="49" fontId="25" fillId="0" borderId="0" xfId="0" applyNumberFormat="1" applyFont="1" applyAlignment="1">
      <alignment horizontal="left" vertical="top"/>
    </xf>
    <xf numFmtId="166" fontId="21" fillId="0" borderId="0" xfId="0" applyNumberFormat="1" applyFont="1" applyAlignment="1">
      <alignment horizontal="center" vertical="top" wrapText="1"/>
    </xf>
    <xf numFmtId="164" fontId="21" fillId="0" borderId="0" xfId="0" applyNumberFormat="1" applyFont="1" applyAlignment="1">
      <alignment horizontal="right" vertical="top" wrapText="1"/>
    </xf>
    <xf numFmtId="0" fontId="95" fillId="0" borderId="0" xfId="0" applyFont="1" applyAlignment="1">
      <alignment horizontal="left" vertical="top"/>
    </xf>
    <xf numFmtId="0" fontId="21" fillId="0" borderId="0" xfId="0" applyFont="1" applyAlignment="1">
      <alignment horizontal="left" vertical="top" wrapText="1"/>
    </xf>
    <xf numFmtId="164" fontId="94" fillId="53" borderId="0" xfId="1" applyNumberFormat="1" applyFont="1" applyFill="1" applyBorder="1" applyAlignment="1">
      <alignment horizontal="right"/>
    </xf>
    <xf numFmtId="164" fontId="89" fillId="0" borderId="0" xfId="1" applyNumberFormat="1" applyFont="1" applyFill="1" applyAlignment="1">
      <alignment horizontal="right"/>
    </xf>
    <xf numFmtId="164" fontId="94" fillId="0" borderId="0" xfId="1" applyNumberFormat="1" applyFont="1" applyFill="1" applyAlignment="1">
      <alignment horizontal="right"/>
    </xf>
    <xf numFmtId="0" fontId="94" fillId="0" borderId="0" xfId="0" applyFont="1"/>
    <xf numFmtId="164" fontId="94" fillId="0" borderId="0" xfId="0" applyNumberFormat="1" applyFont="1"/>
    <xf numFmtId="167" fontId="94" fillId="0" borderId="0" xfId="3484" applyNumberFormat="1" applyFont="1"/>
    <xf numFmtId="0" fontId="91" fillId="0" borderId="0" xfId="0" applyFont="1" applyAlignment="1">
      <alignment horizontal="left" vertical="top" wrapText="1"/>
    </xf>
    <xf numFmtId="0" fontId="90" fillId="0" borderId="0" xfId="0" applyFont="1" applyAlignment="1">
      <alignment horizontal="left" vertical="top" wrapText="1"/>
    </xf>
    <xf numFmtId="165" fontId="22" fillId="0" borderId="0" xfId="0" applyNumberFormat="1" applyFont="1" applyAlignment="1">
      <alignment horizontal="left" vertical="top" wrapText="1"/>
    </xf>
    <xf numFmtId="165" fontId="17" fillId="0" borderId="0" xfId="0" applyNumberFormat="1" applyFont="1" applyAlignment="1">
      <alignment horizontal="left" vertical="top" wrapText="1"/>
    </xf>
    <xf numFmtId="165" fontId="17" fillId="0" borderId="30" xfId="0" applyNumberFormat="1" applyFont="1" applyBorder="1" applyAlignment="1" applyProtection="1">
      <alignment horizontal="center" vertical="top" wrapText="1"/>
      <protection locked="0"/>
    </xf>
    <xf numFmtId="0" fontId="94" fillId="0" borderId="0" xfId="0" applyFont="1" applyAlignment="1">
      <alignment horizontal="right" wrapText="1"/>
    </xf>
    <xf numFmtId="0" fontId="94" fillId="0" borderId="0" xfId="0" applyFont="1" applyAlignment="1">
      <alignment horizontal="right"/>
    </xf>
    <xf numFmtId="0" fontId="64" fillId="0" borderId="31" xfId="37" applyFont="1" applyBorder="1" applyAlignment="1">
      <alignment horizontal="center" vertical="center" wrapText="1"/>
    </xf>
    <xf numFmtId="0" fontId="64" fillId="0" borderId="31" xfId="37" applyFont="1" applyBorder="1" applyAlignment="1">
      <alignment horizontal="left" vertical="center" wrapText="1"/>
    </xf>
    <xf numFmtId="164" fontId="64" fillId="0" borderId="31" xfId="37" applyNumberFormat="1" applyFont="1" applyBorder="1" applyAlignment="1">
      <alignment horizontal="right" vertical="center" wrapText="1"/>
    </xf>
    <xf numFmtId="164" fontId="67" fillId="0" borderId="31" xfId="1911" applyNumberFormat="1" applyFont="1" applyBorder="1" applyAlignment="1">
      <alignment horizontal="right" vertical="center" wrapText="1"/>
    </xf>
    <xf numFmtId="0" fontId="64" fillId="33" borderId="31" xfId="1919" applyFont="1" applyFill="1" applyBorder="1" applyAlignment="1">
      <alignment horizontal="center" vertical="center" wrapText="1"/>
    </xf>
    <xf numFmtId="0" fontId="64" fillId="0" borderId="31" xfId="1911" applyFont="1" applyBorder="1" applyAlignment="1">
      <alignment horizontal="center" vertical="center" wrapText="1"/>
    </xf>
    <xf numFmtId="0" fontId="64" fillId="0" borderId="31" xfId="1911" applyFont="1" applyBorder="1" applyAlignment="1">
      <alignment horizontal="left" vertical="center" wrapText="1"/>
    </xf>
    <xf numFmtId="1" fontId="67" fillId="50" borderId="31" xfId="37" applyNumberFormat="1" applyFont="1" applyFill="1" applyBorder="1" applyAlignment="1" applyProtection="1">
      <alignment horizontal="center" vertical="center"/>
      <protection locked="0"/>
    </xf>
    <xf numFmtId="1" fontId="64" fillId="50" borderId="31" xfId="37" applyNumberFormat="1" applyFont="1" applyFill="1" applyBorder="1" applyAlignment="1" applyProtection="1">
      <alignment horizontal="center" vertical="center" wrapText="1"/>
      <protection locked="0"/>
    </xf>
    <xf numFmtId="0" fontId="64" fillId="50" borderId="31" xfId="37" applyFont="1" applyFill="1" applyBorder="1" applyAlignment="1" applyProtection="1">
      <alignment horizontal="left" vertical="center" wrapText="1"/>
      <protection locked="0"/>
    </xf>
    <xf numFmtId="166" fontId="67" fillId="50" borderId="31" xfId="37" applyNumberFormat="1" applyFont="1" applyFill="1" applyBorder="1" applyAlignment="1" applyProtection="1">
      <alignment horizontal="right" vertical="center" wrapText="1"/>
      <protection locked="0"/>
    </xf>
    <xf numFmtId="164" fontId="67" fillId="50" borderId="31" xfId="38" applyNumberFormat="1" applyFont="1" applyFill="1" applyBorder="1" applyAlignment="1">
      <alignment horizontal="right" vertical="center" wrapText="1"/>
    </xf>
    <xf numFmtId="164" fontId="67" fillId="50" borderId="31" xfId="1911" applyNumberFormat="1" applyFont="1" applyFill="1" applyBorder="1" applyAlignment="1">
      <alignment horizontal="right" vertical="center" wrapText="1"/>
    </xf>
    <xf numFmtId="164" fontId="64" fillId="50" borderId="31" xfId="37" applyNumberFormat="1" applyFont="1" applyFill="1" applyBorder="1" applyAlignment="1">
      <alignment horizontal="right" vertical="center" wrapText="1"/>
    </xf>
    <xf numFmtId="0" fontId="64" fillId="50" borderId="31" xfId="37" applyFont="1" applyFill="1" applyBorder="1" applyAlignment="1">
      <alignment horizontal="center" vertical="center" wrapText="1"/>
    </xf>
    <xf numFmtId="0" fontId="86" fillId="0" borderId="0" xfId="0" applyFont="1" applyAlignment="1">
      <alignment horizontal="center" vertical="center"/>
    </xf>
    <xf numFmtId="0" fontId="64" fillId="0" borderId="31" xfId="37" applyFont="1" applyBorder="1" applyAlignment="1">
      <alignment horizontal="left" vertical="center"/>
    </xf>
    <xf numFmtId="0" fontId="67" fillId="51" borderId="31" xfId="37" applyFont="1" applyFill="1" applyBorder="1" applyAlignment="1">
      <alignment horizontal="center" vertical="center" wrapText="1"/>
    </xf>
    <xf numFmtId="0" fontId="67" fillId="51" borderId="31" xfId="37" applyFont="1" applyFill="1" applyBorder="1" applyAlignment="1">
      <alignment horizontal="left" vertical="center" wrapText="1"/>
    </xf>
    <xf numFmtId="0" fontId="67" fillId="51" borderId="31" xfId="37" applyFont="1" applyFill="1" applyBorder="1" applyAlignment="1">
      <alignment horizontal="right" vertical="center" wrapText="1"/>
    </xf>
    <xf numFmtId="164" fontId="67" fillId="51" borderId="31" xfId="37" applyNumberFormat="1" applyFont="1" applyFill="1" applyBorder="1" applyAlignment="1">
      <alignment vertical="center"/>
    </xf>
    <xf numFmtId="164" fontId="67" fillId="51" borderId="31" xfId="37" applyNumberFormat="1" applyFont="1" applyFill="1" applyBorder="1" applyAlignment="1">
      <alignment horizontal="right" vertical="center" wrapText="1"/>
    </xf>
    <xf numFmtId="164" fontId="67" fillId="51" borderId="31" xfId="1911" applyNumberFormat="1" applyFont="1" applyFill="1" applyBorder="1" applyAlignment="1">
      <alignment horizontal="right" vertical="center" wrapText="1"/>
    </xf>
    <xf numFmtId="0" fontId="64" fillId="51" borderId="31" xfId="37" applyFont="1" applyFill="1" applyBorder="1" applyAlignment="1">
      <alignment horizontal="center" vertical="center" wrapText="1"/>
    </xf>
    <xf numFmtId="0" fontId="67" fillId="0" borderId="31" xfId="37" applyFont="1" applyBorder="1" applyAlignment="1">
      <alignment horizontal="left" vertical="center"/>
    </xf>
    <xf numFmtId="0" fontId="70" fillId="0" borderId="31" xfId="37" applyFont="1" applyBorder="1" applyAlignment="1">
      <alignment horizontal="center" vertical="center" wrapText="1"/>
    </xf>
    <xf numFmtId="0" fontId="64" fillId="0" borderId="31" xfId="37" applyFont="1" applyBorder="1" applyAlignment="1">
      <alignment vertical="center"/>
    </xf>
    <xf numFmtId="0" fontId="71" fillId="0" borderId="31" xfId="37" applyFont="1" applyBorder="1" applyAlignment="1">
      <alignment horizontal="right" vertical="center" wrapText="1"/>
    </xf>
    <xf numFmtId="164" fontId="71" fillId="0" borderId="31" xfId="37" applyNumberFormat="1" applyFont="1" applyBorder="1" applyAlignment="1">
      <alignment horizontal="right" vertical="center" wrapText="1"/>
    </xf>
    <xf numFmtId="0" fontId="72" fillId="51" borderId="31" xfId="37" applyFont="1" applyFill="1" applyBorder="1" applyAlignment="1">
      <alignment horizontal="center" vertical="center" wrapText="1"/>
    </xf>
    <xf numFmtId="0" fontId="72" fillId="51" borderId="31" xfId="37" applyFont="1" applyFill="1" applyBorder="1" applyAlignment="1">
      <alignment horizontal="left" vertical="center" wrapText="1"/>
    </xf>
    <xf numFmtId="0" fontId="71" fillId="51" borderId="31" xfId="37" applyFont="1" applyFill="1" applyBorder="1" applyAlignment="1">
      <alignment horizontal="right" vertical="center" wrapText="1"/>
    </xf>
    <xf numFmtId="164" fontId="71" fillId="51" borderId="31" xfId="37" applyNumberFormat="1" applyFont="1" applyFill="1" applyBorder="1" applyAlignment="1">
      <alignment horizontal="right" vertical="center" wrapText="1"/>
    </xf>
    <xf numFmtId="0" fontId="67" fillId="50" borderId="31" xfId="37" applyFont="1" applyFill="1" applyBorder="1" applyAlignment="1">
      <alignment horizontal="center" vertical="center" wrapText="1"/>
    </xf>
    <xf numFmtId="0" fontId="73" fillId="50" borderId="31" xfId="37" applyFont="1" applyFill="1" applyBorder="1" applyAlignment="1">
      <alignment horizontal="center" vertical="center" wrapText="1"/>
    </xf>
    <xf numFmtId="0" fontId="73" fillId="50" borderId="31" xfId="37" applyFont="1" applyFill="1" applyBorder="1" applyAlignment="1">
      <alignment horizontal="left" vertical="center" wrapText="1"/>
    </xf>
    <xf numFmtId="0" fontId="67" fillId="50" borderId="31" xfId="37" applyFont="1" applyFill="1" applyBorder="1" applyAlignment="1">
      <alignment horizontal="left" vertical="center" wrapText="1"/>
    </xf>
    <xf numFmtId="164" fontId="67" fillId="50" borderId="31" xfId="37" applyNumberFormat="1" applyFont="1" applyFill="1" applyBorder="1" applyAlignment="1">
      <alignment horizontal="right" vertical="center" wrapText="1"/>
    </xf>
    <xf numFmtId="164" fontId="73" fillId="50" borderId="31" xfId="37" applyNumberFormat="1" applyFont="1" applyFill="1" applyBorder="1" applyAlignment="1">
      <alignment horizontal="right" vertical="center" wrapText="1"/>
    </xf>
    <xf numFmtId="0" fontId="74" fillId="50" borderId="31" xfId="37" applyFont="1" applyFill="1" applyBorder="1" applyAlignment="1">
      <alignment horizontal="center" vertical="center" wrapText="1"/>
    </xf>
    <xf numFmtId="0" fontId="66" fillId="0" borderId="31" xfId="37" applyFont="1" applyBorder="1" applyAlignment="1">
      <alignment horizontal="center" vertical="center" wrapText="1"/>
    </xf>
    <xf numFmtId="164" fontId="66" fillId="0" borderId="31" xfId="37" applyNumberFormat="1" applyFont="1" applyBorder="1" applyAlignment="1">
      <alignment horizontal="center" vertical="center" wrapText="1"/>
    </xf>
    <xf numFmtId="0" fontId="66" fillId="0" borderId="31" xfId="37" applyFont="1" applyBorder="1" applyAlignment="1">
      <alignment horizontal="center" vertical="center"/>
    </xf>
    <xf numFmtId="0" fontId="65" fillId="33" borderId="37" xfId="37" applyFont="1" applyFill="1" applyBorder="1" applyAlignment="1">
      <alignment horizontal="center" vertical="center"/>
    </xf>
    <xf numFmtId="1" fontId="64" fillId="33" borderId="31" xfId="1919" applyNumberFormat="1" applyFont="1" applyFill="1" applyBorder="1" applyAlignment="1" applyProtection="1">
      <alignment horizontal="center" vertical="center" wrapText="1"/>
      <protection locked="0"/>
    </xf>
    <xf numFmtId="164" fontId="67" fillId="33" borderId="37" xfId="1911" applyNumberFormat="1" applyFont="1" applyFill="1" applyBorder="1" applyAlignment="1">
      <alignment horizontal="right" vertical="center" wrapText="1"/>
    </xf>
    <xf numFmtId="0" fontId="65" fillId="33" borderId="31" xfId="37" applyFont="1" applyFill="1" applyBorder="1" applyAlignment="1">
      <alignment horizontal="center" vertical="center"/>
    </xf>
    <xf numFmtId="0" fontId="64" fillId="33" borderId="31" xfId="1919" applyFont="1" applyFill="1" applyBorder="1" applyAlignment="1" applyProtection="1">
      <alignment horizontal="left" vertical="center" wrapText="1"/>
      <protection locked="0"/>
    </xf>
    <xf numFmtId="166" fontId="64" fillId="33" borderId="31" xfId="1919" applyNumberFormat="1" applyFont="1" applyFill="1" applyBorder="1" applyAlignment="1" applyProtection="1">
      <alignment horizontal="left" vertical="center" wrapText="1"/>
      <protection locked="0"/>
    </xf>
    <xf numFmtId="164" fontId="65" fillId="33" borderId="31" xfId="37" applyNumberFormat="1" applyFont="1" applyFill="1" applyBorder="1" applyAlignment="1">
      <alignment vertical="center"/>
    </xf>
    <xf numFmtId="164" fontId="67" fillId="33" borderId="31" xfId="1911" applyNumberFormat="1" applyFont="1" applyFill="1" applyBorder="1" applyAlignment="1">
      <alignment horizontal="right" vertical="center" wrapText="1"/>
    </xf>
    <xf numFmtId="0" fontId="64" fillId="33" borderId="31" xfId="1919" applyFont="1" applyFill="1" applyBorder="1" applyAlignment="1">
      <alignment horizontal="left" vertical="center" wrapText="1"/>
    </xf>
    <xf numFmtId="164" fontId="64" fillId="33" borderId="31" xfId="1919" applyNumberFormat="1" applyFont="1" applyFill="1" applyBorder="1" applyAlignment="1">
      <alignment horizontal="right" vertical="center" wrapText="1"/>
    </xf>
    <xf numFmtId="0" fontId="64" fillId="33" borderId="31" xfId="1919" applyFont="1" applyFill="1" applyBorder="1" applyAlignment="1">
      <alignment horizontal="center" vertical="center"/>
    </xf>
    <xf numFmtId="0" fontId="69" fillId="33" borderId="31" xfId="37" applyFont="1" applyFill="1" applyBorder="1" applyAlignment="1">
      <alignment vertical="center" wrapText="1"/>
    </xf>
    <xf numFmtId="164" fontId="69" fillId="33" borderId="31" xfId="37" applyNumberFormat="1" applyFont="1" applyFill="1" applyBorder="1" applyAlignment="1">
      <alignment horizontal="right" vertical="center"/>
    </xf>
    <xf numFmtId="0" fontId="69" fillId="33" borderId="31" xfId="37" applyFont="1" applyFill="1" applyBorder="1" applyAlignment="1">
      <alignment horizontal="center" vertical="center"/>
    </xf>
    <xf numFmtId="0" fontId="65" fillId="0" borderId="31" xfId="37" applyFont="1" applyBorder="1" applyAlignment="1">
      <alignment vertical="center" wrapText="1"/>
    </xf>
    <xf numFmtId="164" fontId="65" fillId="0" borderId="31" xfId="37" applyNumberFormat="1" applyFont="1" applyBorder="1" applyAlignment="1">
      <alignment vertical="center"/>
    </xf>
    <xf numFmtId="0" fontId="64" fillId="0" borderId="31" xfId="1919" applyFont="1" applyBorder="1" applyAlignment="1">
      <alignment horizontal="left" vertical="center" wrapText="1"/>
    </xf>
    <xf numFmtId="0" fontId="65" fillId="0" borderId="31" xfId="37" applyFont="1" applyBorder="1" applyAlignment="1">
      <alignment horizontal="center" vertical="center" wrapText="1"/>
    </xf>
    <xf numFmtId="0" fontId="65" fillId="33" borderId="31" xfId="37" applyFont="1" applyFill="1" applyBorder="1" applyAlignment="1">
      <alignment vertical="center" wrapText="1"/>
    </xf>
    <xf numFmtId="0" fontId="64" fillId="33" borderId="31" xfId="37" applyFont="1" applyFill="1" applyBorder="1" applyAlignment="1">
      <alignment vertical="center" wrapText="1"/>
    </xf>
    <xf numFmtId="164" fontId="64" fillId="33" borderId="31" xfId="37" applyNumberFormat="1" applyFont="1" applyFill="1" applyBorder="1" applyAlignment="1">
      <alignment vertical="center"/>
    </xf>
    <xf numFmtId="0" fontId="64" fillId="33" borderId="31" xfId="1911" applyFont="1" applyFill="1" applyBorder="1" applyAlignment="1">
      <alignment horizontal="left" vertical="center" wrapText="1"/>
    </xf>
    <xf numFmtId="0" fontId="64" fillId="33" borderId="31" xfId="1919" applyFont="1" applyFill="1" applyBorder="1" applyAlignment="1">
      <alignment vertical="center" wrapText="1"/>
    </xf>
    <xf numFmtId="0" fontId="65" fillId="33" borderId="31" xfId="37" applyFont="1" applyFill="1" applyBorder="1" applyAlignment="1">
      <alignment horizontal="left" vertical="center" wrapText="1"/>
    </xf>
    <xf numFmtId="0" fontId="64" fillId="33" borderId="31" xfId="1911" applyFont="1" applyFill="1" applyBorder="1" applyAlignment="1" applyProtection="1">
      <alignment horizontal="left" vertical="center" wrapText="1"/>
      <protection locked="0"/>
    </xf>
    <xf numFmtId="164" fontId="65" fillId="33" borderId="31" xfId="37" applyNumberFormat="1" applyFont="1" applyFill="1" applyBorder="1" applyAlignment="1">
      <alignment horizontal="center" vertical="center" wrapText="1"/>
    </xf>
    <xf numFmtId="0" fontId="64" fillId="33" borderId="31" xfId="1911" applyFont="1" applyFill="1" applyBorder="1" applyAlignment="1">
      <alignment horizontal="center" vertical="center" wrapText="1"/>
    </xf>
    <xf numFmtId="0" fontId="65" fillId="33" borderId="31" xfId="1911" applyFont="1" applyFill="1" applyBorder="1" applyAlignment="1">
      <alignment horizontal="left" vertical="center" wrapText="1"/>
    </xf>
    <xf numFmtId="0" fontId="65" fillId="33" borderId="31" xfId="1911" applyFont="1" applyFill="1" applyBorder="1" applyAlignment="1">
      <alignment horizontal="center" vertical="center" wrapText="1"/>
    </xf>
    <xf numFmtId="0" fontId="65" fillId="33" borderId="31" xfId="1604" applyFont="1" applyFill="1" applyBorder="1" applyAlignment="1">
      <alignment horizontal="left" vertical="center" wrapText="1"/>
    </xf>
    <xf numFmtId="0" fontId="65" fillId="33" borderId="31" xfId="37" applyFont="1" applyFill="1" applyBorder="1" applyAlignment="1">
      <alignment horizontal="center" vertical="center" wrapText="1"/>
    </xf>
    <xf numFmtId="0" fontId="64" fillId="33" borderId="31" xfId="1604" applyFont="1" applyFill="1" applyBorder="1" applyAlignment="1">
      <alignment horizontal="left" vertical="center" wrapText="1"/>
    </xf>
    <xf numFmtId="0" fontId="64" fillId="33" borderId="31" xfId="1305" applyFont="1" applyFill="1" applyBorder="1" applyAlignment="1">
      <alignment horizontal="left" vertical="center" wrapText="1"/>
    </xf>
    <xf numFmtId="164" fontId="64" fillId="33" borderId="31" xfId="1305" applyNumberFormat="1" applyFont="1" applyFill="1" applyBorder="1" applyAlignment="1">
      <alignment horizontal="center" vertical="center" wrapText="1"/>
    </xf>
    <xf numFmtId="0" fontId="64" fillId="33" borderId="31" xfId="1305" applyFont="1" applyFill="1" applyBorder="1" applyAlignment="1">
      <alignment horizontal="center" vertical="center" wrapText="1"/>
    </xf>
    <xf numFmtId="0" fontId="64" fillId="33" borderId="31" xfId="1319" applyFont="1" applyFill="1" applyBorder="1" applyAlignment="1">
      <alignment horizontal="center" vertical="center" wrapText="1"/>
    </xf>
    <xf numFmtId="0" fontId="64" fillId="33" borderId="37" xfId="1911" applyFont="1" applyFill="1" applyBorder="1" applyAlignment="1">
      <alignment horizontal="left" vertical="center" wrapText="1"/>
    </xf>
    <xf numFmtId="0" fontId="64" fillId="33" borderId="37" xfId="1911" applyFont="1" applyFill="1" applyBorder="1" applyAlignment="1" applyProtection="1">
      <alignment horizontal="left" vertical="center" wrapText="1"/>
      <protection locked="0"/>
    </xf>
    <xf numFmtId="164" fontId="65" fillId="33" borderId="37" xfId="37" applyNumberFormat="1" applyFont="1" applyFill="1" applyBorder="1" applyAlignment="1">
      <alignment horizontal="center" vertical="center" wrapText="1"/>
    </xf>
    <xf numFmtId="0" fontId="64" fillId="33" borderId="37" xfId="1911" applyFont="1" applyFill="1" applyBorder="1" applyAlignment="1">
      <alignment horizontal="center" vertical="center" wrapText="1"/>
    </xf>
    <xf numFmtId="0" fontId="64" fillId="33" borderId="31" xfId="1489" applyFont="1" applyFill="1" applyBorder="1" applyAlignment="1">
      <alignment horizontal="center" vertical="center" wrapText="1"/>
    </xf>
    <xf numFmtId="0" fontId="64" fillId="33" borderId="31" xfId="37" applyFont="1" applyFill="1" applyBorder="1" applyAlignment="1">
      <alignment horizontal="left" vertical="center" wrapText="1"/>
    </xf>
    <xf numFmtId="0" fontId="64" fillId="33" borderId="31" xfId="37" applyFont="1" applyFill="1" applyBorder="1" applyAlignment="1">
      <alignment horizontal="left" vertical="center"/>
    </xf>
    <xf numFmtId="0" fontId="71" fillId="50" borderId="31" xfId="37" applyFont="1" applyFill="1" applyBorder="1" applyAlignment="1">
      <alignment horizontal="center" vertical="center" wrapText="1"/>
    </xf>
    <xf numFmtId="0" fontId="71" fillId="50" borderId="31" xfId="37" applyFont="1" applyFill="1" applyBorder="1" applyAlignment="1">
      <alignment horizontal="left" vertical="center" wrapText="1"/>
    </xf>
    <xf numFmtId="0" fontId="71" fillId="50" borderId="31" xfId="37" applyFont="1" applyFill="1" applyBorder="1" applyAlignment="1">
      <alignment horizontal="right" vertical="center" wrapText="1"/>
    </xf>
    <xf numFmtId="164" fontId="71" fillId="50" borderId="31" xfId="37" applyNumberFormat="1" applyFont="1" applyFill="1" applyBorder="1" applyAlignment="1">
      <alignment horizontal="right" vertical="center" wrapText="1"/>
    </xf>
    <xf numFmtId="164" fontId="72" fillId="50" borderId="31" xfId="37" applyNumberFormat="1" applyFont="1" applyFill="1" applyBorder="1" applyAlignment="1">
      <alignment horizontal="right" vertical="center" wrapText="1"/>
    </xf>
    <xf numFmtId="0" fontId="72" fillId="50" borderId="31" xfId="37" applyFont="1" applyFill="1" applyBorder="1" applyAlignment="1">
      <alignment horizontal="center" vertical="center" wrapText="1"/>
    </xf>
    <xf numFmtId="168" fontId="64" fillId="33" borderId="31" xfId="1919" applyNumberFormat="1" applyFont="1" applyFill="1" applyBorder="1" applyAlignment="1" applyProtection="1">
      <alignment horizontal="left" vertical="center" wrapText="1"/>
      <protection locked="0"/>
    </xf>
    <xf numFmtId="164" fontId="64" fillId="33" borderId="31" xfId="1921" applyNumberFormat="1" applyFont="1" applyFill="1" applyBorder="1" applyAlignment="1">
      <alignment horizontal="right" vertical="center" wrapText="1"/>
    </xf>
    <xf numFmtId="164" fontId="64" fillId="33" borderId="31" xfId="1921" applyNumberFormat="1" applyFont="1" applyFill="1" applyBorder="1" applyAlignment="1" applyProtection="1">
      <alignment horizontal="right" vertical="center" wrapText="1"/>
      <protection locked="0"/>
    </xf>
    <xf numFmtId="166" fontId="64" fillId="33" borderId="31" xfId="1919" quotePrefix="1" applyNumberFormat="1" applyFont="1" applyFill="1" applyBorder="1" applyAlignment="1" applyProtection="1">
      <alignment horizontal="left" vertical="center" wrapText="1"/>
      <protection locked="0"/>
    </xf>
    <xf numFmtId="0" fontId="64" fillId="33" borderId="31" xfId="1919" quotePrefix="1" applyFont="1" applyFill="1" applyBorder="1" applyAlignment="1" applyProtection="1">
      <alignment horizontal="left" vertical="center" wrapText="1"/>
      <protection locked="0"/>
    </xf>
    <xf numFmtId="164" fontId="64" fillId="33" borderId="31" xfId="1919" applyNumberFormat="1" applyFont="1" applyFill="1" applyBorder="1" applyAlignment="1">
      <alignment vertical="center"/>
    </xf>
    <xf numFmtId="0" fontId="64" fillId="33" borderId="31" xfId="37" applyFont="1" applyFill="1" applyBorder="1" applyAlignment="1">
      <alignment vertical="center"/>
    </xf>
    <xf numFmtId="0" fontId="65" fillId="0" borderId="31" xfId="37" applyFont="1" applyBorder="1" applyAlignment="1">
      <alignment horizontal="center" vertical="center"/>
    </xf>
    <xf numFmtId="0" fontId="65" fillId="0" borderId="31" xfId="37" applyFont="1" applyBorder="1" applyAlignment="1">
      <alignment horizontal="left" vertical="center" wrapText="1"/>
    </xf>
    <xf numFmtId="164" fontId="65" fillId="0" borderId="31" xfId="1019" applyNumberFormat="1" applyFont="1" applyFill="1" applyBorder="1" applyAlignment="1">
      <alignment vertical="center"/>
    </xf>
    <xf numFmtId="0" fontId="64" fillId="0" borderId="31" xfId="1912" applyFont="1" applyBorder="1" applyAlignment="1">
      <alignment horizontal="left" vertical="center" wrapText="1"/>
    </xf>
    <xf numFmtId="0" fontId="64" fillId="0" borderId="31" xfId="1919" applyFont="1" applyBorder="1" applyAlignment="1">
      <alignment horizontal="center" vertical="center" wrapText="1"/>
    </xf>
    <xf numFmtId="0" fontId="65" fillId="0" borderId="31" xfId="37" applyFont="1" applyBorder="1" applyAlignment="1">
      <alignment vertical="center"/>
    </xf>
    <xf numFmtId="0" fontId="65" fillId="52" borderId="31" xfId="37" applyFont="1" applyFill="1" applyBorder="1" applyAlignment="1">
      <alignment vertical="center" wrapText="1"/>
    </xf>
    <xf numFmtId="0" fontId="64" fillId="52" borderId="31" xfId="1911" applyFont="1" applyFill="1" applyBorder="1" applyAlignment="1">
      <alignment horizontal="left" vertical="center" wrapText="1"/>
    </xf>
    <xf numFmtId="164" fontId="65" fillId="52" borderId="31" xfId="37" applyNumberFormat="1" applyFont="1" applyFill="1" applyBorder="1" applyAlignment="1">
      <alignment vertical="center"/>
    </xf>
    <xf numFmtId="0" fontId="65" fillId="52" borderId="31" xfId="37" applyFont="1" applyFill="1" applyBorder="1" applyAlignment="1">
      <alignment horizontal="center" vertical="center"/>
    </xf>
    <xf numFmtId="164" fontId="65" fillId="33" borderId="31" xfId="1019" applyNumberFormat="1" applyFont="1" applyFill="1" applyBorder="1" applyAlignment="1">
      <alignment vertical="center"/>
    </xf>
    <xf numFmtId="0" fontId="65" fillId="52" borderId="31" xfId="37" applyFont="1" applyFill="1" applyBorder="1" applyAlignment="1">
      <alignment horizontal="left" vertical="center" wrapText="1"/>
    </xf>
    <xf numFmtId="164" fontId="65" fillId="52" borderId="31" xfId="1019" applyNumberFormat="1" applyFont="1" applyFill="1" applyBorder="1" applyAlignment="1">
      <alignment vertical="center"/>
    </xf>
    <xf numFmtId="0" fontId="65" fillId="33" borderId="31" xfId="37" applyFont="1" applyFill="1" applyBorder="1" applyAlignment="1">
      <alignment horizontal="left" vertical="center" wrapText="1" shrinkToFit="1"/>
    </xf>
    <xf numFmtId="0" fontId="65" fillId="52" borderId="31" xfId="37" applyFont="1" applyFill="1" applyBorder="1" applyAlignment="1">
      <alignment horizontal="left" vertical="center" wrapText="1" shrinkToFit="1"/>
    </xf>
    <xf numFmtId="0" fontId="65" fillId="0" borderId="31" xfId="37" applyFont="1" applyBorder="1" applyAlignment="1">
      <alignment horizontal="left" vertical="center" wrapText="1" shrinkToFit="1"/>
    </xf>
    <xf numFmtId="0" fontId="65" fillId="52" borderId="31" xfId="37" applyFont="1" applyFill="1" applyBorder="1" applyAlignment="1">
      <alignment vertical="center"/>
    </xf>
    <xf numFmtId="0" fontId="64" fillId="52" borderId="31" xfId="1912" applyFont="1" applyFill="1" applyBorder="1" applyAlignment="1">
      <alignment horizontal="left" vertical="center" wrapText="1"/>
    </xf>
    <xf numFmtId="164" fontId="65" fillId="33" borderId="31" xfId="37" applyNumberFormat="1" applyFont="1" applyFill="1" applyBorder="1" applyAlignment="1">
      <alignment horizontal="center" vertical="center"/>
    </xf>
    <xf numFmtId="0" fontId="64" fillId="33" borderId="31" xfId="1911" applyFont="1" applyFill="1" applyBorder="1" applyAlignment="1" applyProtection="1">
      <alignment vertical="center" wrapText="1"/>
      <protection locked="0"/>
    </xf>
    <xf numFmtId="0" fontId="65" fillId="33" borderId="31" xfId="1911" applyFont="1" applyFill="1" applyBorder="1" applyAlignment="1">
      <alignment vertical="center" wrapText="1"/>
    </xf>
    <xf numFmtId="0" fontId="64" fillId="33" borderId="31" xfId="1915" applyFont="1" applyFill="1" applyBorder="1" applyAlignment="1">
      <alignment horizontal="left" vertical="center" wrapText="1"/>
    </xf>
    <xf numFmtId="164" fontId="64" fillId="33" borderId="31" xfId="37" applyNumberFormat="1" applyFont="1" applyFill="1" applyBorder="1" applyAlignment="1">
      <alignment horizontal="center" vertical="center" wrapText="1"/>
    </xf>
    <xf numFmtId="0" fontId="64" fillId="33" borderId="31" xfId="1304" applyFont="1" applyFill="1" applyBorder="1" applyAlignment="1">
      <alignment horizontal="center" vertical="center" wrapText="1"/>
    </xf>
    <xf numFmtId="0" fontId="64" fillId="33" borderId="31" xfId="1913" applyFont="1" applyFill="1" applyBorder="1" applyAlignment="1">
      <alignment horizontal="left" vertical="center" wrapText="1"/>
    </xf>
    <xf numFmtId="0" fontId="64" fillId="33" borderId="31" xfId="1912" applyFont="1" applyFill="1" applyBorder="1" applyAlignment="1">
      <alignment horizontal="left" vertical="center" wrapText="1"/>
    </xf>
    <xf numFmtId="16" fontId="64" fillId="33" borderId="31" xfId="1914" applyNumberFormat="1" applyFont="1" applyFill="1" applyBorder="1" applyAlignment="1">
      <alignment horizontal="center" vertical="center" wrapText="1"/>
    </xf>
    <xf numFmtId="0" fontId="64" fillId="33" borderId="31" xfId="37" applyFont="1" applyFill="1" applyBorder="1" applyAlignment="1">
      <alignment horizontal="center" vertical="center" wrapText="1"/>
    </xf>
    <xf numFmtId="0" fontId="64" fillId="33" borderId="31" xfId="1304" applyFont="1" applyFill="1" applyBorder="1" applyAlignment="1">
      <alignment horizontal="left" vertical="center" wrapText="1"/>
    </xf>
    <xf numFmtId="0" fontId="64" fillId="0" borderId="31" xfId="37" applyFont="1" applyBorder="1" applyAlignment="1">
      <alignment horizontal="center" vertical="center"/>
    </xf>
    <xf numFmtId="164" fontId="64" fillId="0" borderId="31" xfId="1019" applyNumberFormat="1" applyFont="1" applyFill="1" applyBorder="1" applyAlignment="1">
      <alignment vertical="center"/>
    </xf>
    <xf numFmtId="164" fontId="64" fillId="0" borderId="31" xfId="1921" applyNumberFormat="1" applyFont="1" applyFill="1" applyBorder="1" applyAlignment="1">
      <alignment vertical="center"/>
    </xf>
    <xf numFmtId="0" fontId="96" fillId="0" borderId="0" xfId="0" applyFont="1" applyAlignment="1">
      <alignment horizontal="right" vertical="center"/>
    </xf>
    <xf numFmtId="164" fontId="81" fillId="0" borderId="0" xfId="0" applyNumberFormat="1" applyFont="1" applyAlignment="1">
      <alignment horizontal="center" vertical="center"/>
    </xf>
    <xf numFmtId="1" fontId="18" fillId="33" borderId="39" xfId="1296" applyNumberFormat="1" applyFill="1" applyBorder="1" applyAlignment="1" applyProtection="1">
      <alignment horizontal="center" vertical="top"/>
      <protection locked="0"/>
    </xf>
    <xf numFmtId="1" fontId="18" fillId="33" borderId="39" xfId="1296" applyNumberFormat="1" applyFill="1" applyBorder="1" applyAlignment="1" applyProtection="1">
      <alignment horizontal="left" vertical="top"/>
      <protection locked="0"/>
    </xf>
    <xf numFmtId="0" fontId="18" fillId="33" borderId="39" xfId="1296" applyFill="1" applyBorder="1" applyAlignment="1" applyProtection="1">
      <alignment horizontal="left" vertical="top" wrapText="1"/>
      <protection locked="0"/>
    </xf>
    <xf numFmtId="168" fontId="18" fillId="33" borderId="39" xfId="1499" applyNumberFormat="1" applyFill="1" applyBorder="1" applyAlignment="1" applyProtection="1">
      <alignment horizontal="left" vertical="top" wrapText="1"/>
      <protection locked="0"/>
    </xf>
    <xf numFmtId="164" fontId="18" fillId="33" borderId="39" xfId="775" applyNumberFormat="1" applyFill="1" applyBorder="1" applyAlignment="1" applyProtection="1">
      <alignment horizontal="right" vertical="top" wrapText="1"/>
      <protection locked="0"/>
    </xf>
    <xf numFmtId="164" fontId="24" fillId="33" borderId="39" xfId="1499" applyNumberFormat="1" applyFont="1" applyFill="1" applyBorder="1" applyAlignment="1">
      <alignment horizontal="right" vertical="top" wrapText="1"/>
    </xf>
    <xf numFmtId="164" fontId="18" fillId="33" borderId="39" xfId="1499" quotePrefix="1" applyNumberFormat="1" applyFill="1" applyBorder="1" applyAlignment="1">
      <alignment horizontal="right" vertical="top" wrapText="1"/>
    </xf>
    <xf numFmtId="164" fontId="24" fillId="33" borderId="39" xfId="775" applyNumberFormat="1" applyFont="1" applyFill="1" applyBorder="1" applyAlignment="1">
      <alignment horizontal="right" vertical="top" wrapText="1"/>
    </xf>
    <xf numFmtId="0" fontId="18" fillId="33" borderId="39" xfId="1499" applyFill="1" applyBorder="1" applyAlignment="1">
      <alignment horizontal="center" vertical="top" wrapText="1"/>
    </xf>
    <xf numFmtId="0" fontId="18" fillId="33" borderId="39" xfId="1499" applyFill="1" applyBorder="1" applyAlignment="1">
      <alignment horizontal="center" vertical="top"/>
    </xf>
    <xf numFmtId="164" fontId="18" fillId="33" borderId="39" xfId="1296" applyNumberFormat="1" applyFill="1" applyBorder="1" applyAlignment="1">
      <alignment horizontal="right" vertical="top"/>
    </xf>
    <xf numFmtId="49" fontId="18" fillId="33" borderId="39" xfId="1499" applyNumberFormat="1" applyFill="1" applyBorder="1" applyAlignment="1">
      <alignment horizontal="center" vertical="top"/>
    </xf>
    <xf numFmtId="1" fontId="18" fillId="0" borderId="39" xfId="1296" applyNumberFormat="1" applyBorder="1" applyAlignment="1" applyProtection="1">
      <alignment horizontal="center" vertical="top"/>
      <protection locked="0"/>
    </xf>
    <xf numFmtId="1" fontId="18" fillId="0" borderId="39" xfId="1296" applyNumberFormat="1" applyBorder="1" applyAlignment="1" applyProtection="1">
      <alignment horizontal="left" vertical="top"/>
      <protection locked="0"/>
    </xf>
    <xf numFmtId="0" fontId="18" fillId="0" borderId="39" xfId="1296" applyBorder="1" applyAlignment="1" applyProtection="1">
      <alignment horizontal="left" vertical="top" wrapText="1"/>
      <protection locked="0"/>
    </xf>
    <xf numFmtId="0" fontId="18" fillId="0" borderId="39" xfId="1499" applyBorder="1" applyAlignment="1" applyProtection="1">
      <alignment horizontal="left" vertical="top" wrapText="1"/>
      <protection locked="0"/>
    </xf>
    <xf numFmtId="164" fontId="18" fillId="0" borderId="39" xfId="775" applyNumberFormat="1" applyFill="1" applyBorder="1" applyAlignment="1" applyProtection="1">
      <alignment horizontal="right" vertical="top" wrapText="1"/>
      <protection locked="0"/>
    </xf>
    <xf numFmtId="164" fontId="24" fillId="0" borderId="39" xfId="1499" applyNumberFormat="1" applyFont="1" applyBorder="1" applyAlignment="1">
      <alignment horizontal="right" vertical="top" wrapText="1"/>
    </xf>
    <xf numFmtId="164" fontId="18" fillId="0" borderId="39" xfId="1499" quotePrefix="1" applyNumberFormat="1" applyBorder="1" applyAlignment="1">
      <alignment horizontal="right" vertical="top" wrapText="1"/>
    </xf>
    <xf numFmtId="164" fontId="24" fillId="0" borderId="39" xfId="775" applyNumberFormat="1" applyFont="1" applyFill="1" applyBorder="1" applyAlignment="1">
      <alignment horizontal="right" vertical="top" wrapText="1"/>
    </xf>
    <xf numFmtId="0" fontId="18" fillId="33" borderId="39" xfId="1499" applyFill="1" applyBorder="1" applyAlignment="1" applyProtection="1">
      <alignment horizontal="left" vertical="top" wrapText="1"/>
      <protection locked="0"/>
    </xf>
    <xf numFmtId="1" fontId="18" fillId="33" borderId="39" xfId="1296" applyNumberFormat="1" applyFill="1" applyBorder="1" applyAlignment="1" applyProtection="1">
      <alignment horizontal="left" vertical="top" wrapText="1"/>
      <protection locked="0"/>
    </xf>
    <xf numFmtId="0" fontId="18" fillId="33" borderId="39" xfId="1296" quotePrefix="1" applyFill="1" applyBorder="1" applyAlignment="1" applyProtection="1">
      <alignment horizontal="left" vertical="top" wrapText="1"/>
      <protection locked="0"/>
    </xf>
    <xf numFmtId="168" fontId="18" fillId="0" borderId="39" xfId="1499" applyNumberFormat="1" applyBorder="1" applyAlignment="1" applyProtection="1">
      <alignment horizontal="left" vertical="top" wrapText="1"/>
      <protection locked="0"/>
    </xf>
    <xf numFmtId="0" fontId="18" fillId="0" borderId="39" xfId="1499" applyBorder="1" applyAlignment="1">
      <alignment horizontal="center" vertical="top" wrapText="1"/>
    </xf>
    <xf numFmtId="0" fontId="0" fillId="33" borderId="39" xfId="0" applyFill="1" applyBorder="1" applyAlignment="1">
      <alignment horizontal="left" vertical="top" wrapText="1"/>
    </xf>
    <xf numFmtId="166" fontId="18" fillId="0" borderId="39" xfId="0" applyNumberFormat="1" applyFont="1" applyBorder="1" applyAlignment="1">
      <alignment horizontal="left" vertical="top"/>
    </xf>
    <xf numFmtId="164" fontId="18" fillId="33" borderId="39" xfId="775" applyNumberFormat="1" applyFill="1" applyBorder="1" applyAlignment="1" applyProtection="1">
      <alignment horizontal="right" vertical="top"/>
      <protection locked="0"/>
    </xf>
    <xf numFmtId="164" fontId="18" fillId="33" borderId="39" xfId="1499" quotePrefix="1" applyNumberFormat="1" applyFill="1" applyBorder="1" applyAlignment="1">
      <alignment horizontal="right" vertical="top"/>
    </xf>
    <xf numFmtId="164" fontId="18" fillId="33" borderId="39" xfId="775" applyNumberFormat="1" applyFont="1" applyFill="1" applyBorder="1" applyAlignment="1" applyProtection="1">
      <alignment horizontal="right" vertical="top" wrapText="1"/>
      <protection locked="0"/>
    </xf>
    <xf numFmtId="166" fontId="18" fillId="33" borderId="39" xfId="1296" applyNumberFormat="1" applyFill="1" applyBorder="1" applyAlignment="1" applyProtection="1">
      <alignment horizontal="left" vertical="top" wrapText="1"/>
      <protection locked="0"/>
    </xf>
    <xf numFmtId="164" fontId="18" fillId="33" borderId="39" xfId="1296" applyNumberFormat="1" applyFill="1" applyBorder="1" applyAlignment="1">
      <alignment horizontal="right" vertical="top" wrapText="1"/>
    </xf>
    <xf numFmtId="166" fontId="18" fillId="0" borderId="39" xfId="0" applyNumberFormat="1" applyFont="1" applyBorder="1" applyAlignment="1" applyProtection="1">
      <alignment horizontal="left" vertical="top" wrapText="1"/>
      <protection locked="0"/>
    </xf>
    <xf numFmtId="164" fontId="18" fillId="33" borderId="39" xfId="775" applyNumberFormat="1" applyFill="1" applyBorder="1" applyAlignment="1" applyProtection="1">
      <alignment horizontal="left" vertical="top" wrapText="1"/>
      <protection locked="0"/>
    </xf>
    <xf numFmtId="164" fontId="18" fillId="33" borderId="39" xfId="1499" applyNumberFormat="1" applyFill="1" applyBorder="1" applyAlignment="1">
      <alignment horizontal="right" vertical="top" wrapText="1"/>
    </xf>
    <xf numFmtId="164" fontId="18" fillId="33" borderId="39" xfId="821" applyNumberFormat="1" applyFill="1" applyBorder="1" applyAlignment="1" applyProtection="1">
      <alignment horizontal="right" vertical="top"/>
      <protection locked="0"/>
    </xf>
    <xf numFmtId="166" fontId="18" fillId="33" borderId="39" xfId="0" applyNumberFormat="1" applyFont="1" applyFill="1" applyBorder="1" applyAlignment="1" applyProtection="1">
      <alignment horizontal="left" vertical="top" wrapText="1"/>
      <protection locked="0"/>
    </xf>
    <xf numFmtId="164" fontId="18" fillId="33" borderId="39" xfId="821" applyNumberFormat="1" applyFill="1" applyBorder="1" applyAlignment="1" applyProtection="1">
      <alignment horizontal="right" vertical="top" wrapText="1"/>
      <protection locked="0"/>
    </xf>
    <xf numFmtId="0" fontId="18" fillId="33" borderId="39" xfId="1499" applyFill="1" applyBorder="1" applyAlignment="1">
      <alignment horizontal="left" vertical="top" wrapText="1"/>
    </xf>
    <xf numFmtId="0" fontId="18" fillId="33" borderId="39" xfId="0" applyFont="1" applyFill="1" applyBorder="1" applyAlignment="1">
      <alignment vertical="top" wrapText="1"/>
    </xf>
    <xf numFmtId="0" fontId="64" fillId="0" borderId="36" xfId="37" applyFont="1" applyBorder="1" applyAlignment="1">
      <alignment horizontal="center" vertical="center" wrapText="1"/>
    </xf>
    <xf numFmtId="164" fontId="67" fillId="0" borderId="36" xfId="1911" applyNumberFormat="1" applyFont="1" applyBorder="1" applyAlignment="1">
      <alignment horizontal="right" vertical="center" wrapText="1"/>
    </xf>
    <xf numFmtId="0" fontId="64" fillId="0" borderId="36" xfId="37" applyFont="1" applyBorder="1" applyAlignment="1" applyProtection="1">
      <alignment horizontal="left" vertical="center" wrapText="1"/>
      <protection locked="0"/>
    </xf>
    <xf numFmtId="168" fontId="64" fillId="0" borderId="36" xfId="37" applyNumberFormat="1" applyFont="1" applyBorder="1" applyAlignment="1" applyProtection="1">
      <alignment horizontal="left" vertical="center" wrapText="1"/>
      <protection locked="0"/>
    </xf>
    <xf numFmtId="0" fontId="64" fillId="0" borderId="36" xfId="2169" applyFont="1" applyBorder="1" applyAlignment="1">
      <alignment horizontal="center" vertical="center" wrapText="1"/>
    </xf>
    <xf numFmtId="166" fontId="64" fillId="0" borderId="36" xfId="37" quotePrefix="1" applyNumberFormat="1" applyFont="1" applyBorder="1" applyAlignment="1" applyProtection="1">
      <alignment horizontal="left" vertical="center" wrapText="1"/>
      <protection locked="0"/>
    </xf>
    <xf numFmtId="0" fontId="64" fillId="0" borderId="36" xfId="1911" applyFont="1" applyBorder="1" applyAlignment="1">
      <alignment horizontal="center" vertical="center" wrapText="1"/>
    </xf>
    <xf numFmtId="164" fontId="64" fillId="0" borderId="36" xfId="1911" quotePrefix="1" applyNumberFormat="1" applyFont="1" applyBorder="1" applyAlignment="1">
      <alignment horizontal="right" vertical="center" wrapText="1"/>
    </xf>
    <xf numFmtId="0" fontId="64" fillId="0" borderId="36" xfId="1619" applyFont="1" applyBorder="1" applyAlignment="1">
      <alignment horizontal="left" vertical="center" wrapText="1"/>
    </xf>
    <xf numFmtId="0" fontId="64" fillId="0" borderId="36" xfId="37" applyFont="1" applyBorder="1" applyAlignment="1">
      <alignment horizontal="left" vertical="center" wrapText="1"/>
    </xf>
    <xf numFmtId="0" fontId="64" fillId="0" borderId="36" xfId="1618" applyFont="1" applyBorder="1" applyAlignment="1">
      <alignment horizontal="left" vertical="center" wrapText="1"/>
    </xf>
    <xf numFmtId="0" fontId="64" fillId="0" borderId="36" xfId="3287" applyFont="1" applyBorder="1" applyAlignment="1">
      <alignment horizontal="center" vertical="center" wrapText="1"/>
    </xf>
    <xf numFmtId="43" fontId="18" fillId="0" borderId="0" xfId="3484" applyFont="1" applyAlignment="1" applyProtection="1">
      <alignment horizontal="left" vertical="top"/>
      <protection locked="0"/>
    </xf>
    <xf numFmtId="0" fontId="64" fillId="0" borderId="36" xfId="1296" applyFont="1" applyFill="1" applyBorder="1" applyAlignment="1">
      <alignment horizontal="center" vertical="center" wrapText="1"/>
    </xf>
    <xf numFmtId="0" fontId="64" fillId="0" borderId="36" xfId="0" applyFont="1" applyFill="1" applyBorder="1" applyAlignment="1">
      <alignment horizontal="left" vertical="center"/>
    </xf>
    <xf numFmtId="0" fontId="64" fillId="0" borderId="36" xfId="0" applyFont="1" applyFill="1" applyBorder="1" applyAlignment="1">
      <alignment horizontal="left" vertical="center" wrapText="1"/>
    </xf>
    <xf numFmtId="167" fontId="18" fillId="0" borderId="0" xfId="3484" applyNumberFormat="1" applyFont="1" applyAlignment="1" applyProtection="1">
      <alignment horizontal="left" vertical="top"/>
      <protection locked="0"/>
    </xf>
    <xf numFmtId="0" fontId="66" fillId="0" borderId="0" xfId="0" applyFont="1" applyFill="1" applyAlignment="1">
      <alignment vertical="center"/>
    </xf>
    <xf numFmtId="0" fontId="65" fillId="0" borderId="36" xfId="0" applyFont="1" applyFill="1" applyBorder="1" applyAlignment="1">
      <alignment horizontal="center" vertical="center"/>
    </xf>
    <xf numFmtId="0" fontId="65" fillId="0" borderId="36" xfId="2137" applyFont="1" applyFill="1" applyBorder="1" applyAlignment="1">
      <alignment vertical="center" wrapText="1"/>
    </xf>
    <xf numFmtId="164" fontId="66" fillId="0" borderId="36" xfId="37" applyNumberFormat="1" applyFont="1" applyFill="1" applyBorder="1" applyAlignment="1">
      <alignment vertical="center" wrapText="1"/>
    </xf>
    <xf numFmtId="0" fontId="65" fillId="0" borderId="36" xfId="0" applyFont="1" applyFill="1" applyBorder="1" applyAlignment="1">
      <alignment horizontal="center" vertical="center" wrapText="1"/>
    </xf>
    <xf numFmtId="0" fontId="65" fillId="0" borderId="36" xfId="0" applyFont="1" applyFill="1" applyBorder="1" applyAlignment="1">
      <alignment horizontal="left" vertical="center" wrapText="1"/>
    </xf>
    <xf numFmtId="0" fontId="65" fillId="0" borderId="36" xfId="0" applyFont="1" applyFill="1" applyBorder="1" applyAlignment="1">
      <alignment vertical="center" wrapText="1"/>
    </xf>
    <xf numFmtId="164" fontId="65" fillId="0" borderId="36" xfId="37" applyNumberFormat="1" applyFont="1" applyFill="1" applyBorder="1" applyAlignment="1">
      <alignment vertical="center" wrapText="1"/>
    </xf>
    <xf numFmtId="0" fontId="65" fillId="0" borderId="36" xfId="1494" applyFont="1" applyFill="1" applyBorder="1" applyAlignment="1">
      <alignment vertical="center" wrapText="1"/>
    </xf>
    <xf numFmtId="0" fontId="65" fillId="0" borderId="36" xfId="1494" applyFont="1" applyFill="1" applyBorder="1" applyAlignment="1">
      <alignment horizontal="center" vertical="center" wrapText="1"/>
    </xf>
    <xf numFmtId="175" fontId="65" fillId="0" borderId="36" xfId="1494" applyNumberFormat="1" applyFont="1" applyFill="1" applyBorder="1" applyAlignment="1">
      <alignment horizontal="center" vertical="center" wrapText="1"/>
    </xf>
    <xf numFmtId="0" fontId="65" fillId="0" borderId="36" xfId="1526" applyFont="1" applyFill="1" applyBorder="1" applyAlignment="1">
      <alignment vertical="center" wrapText="1"/>
    </xf>
    <xf numFmtId="0" fontId="65" fillId="0" borderId="36" xfId="1526" applyFont="1" applyFill="1" applyBorder="1" applyAlignment="1">
      <alignment horizontal="center" vertical="center" wrapText="1"/>
    </xf>
    <xf numFmtId="175" fontId="65" fillId="0" borderId="36" xfId="1526" applyNumberFormat="1" applyFont="1" applyFill="1" applyBorder="1" applyAlignment="1">
      <alignment horizontal="center" vertical="center" wrapText="1"/>
    </xf>
    <xf numFmtId="0" fontId="65" fillId="0" borderId="36" xfId="1528" applyFont="1" applyFill="1" applyBorder="1" applyAlignment="1">
      <alignment vertical="center" wrapText="1"/>
    </xf>
    <xf numFmtId="175" fontId="65" fillId="0" borderId="36" xfId="1528" applyNumberFormat="1" applyFont="1" applyFill="1" applyBorder="1" applyAlignment="1">
      <alignment horizontal="center" vertical="center" wrapText="1"/>
    </xf>
    <xf numFmtId="0" fontId="65" fillId="0" borderId="36" xfId="2133" applyFont="1" applyFill="1" applyBorder="1" applyAlignment="1">
      <alignment vertical="center" wrapText="1"/>
    </xf>
    <xf numFmtId="175" fontId="65" fillId="0" borderId="36" xfId="2133" applyNumberFormat="1" applyFont="1" applyFill="1" applyBorder="1" applyAlignment="1">
      <alignment horizontal="center" vertical="center" wrapText="1"/>
    </xf>
    <xf numFmtId="0" fontId="65" fillId="0" borderId="36" xfId="1528" applyFont="1" applyFill="1" applyBorder="1" applyAlignment="1">
      <alignment horizontal="center" vertical="center" wrapText="1"/>
    </xf>
    <xf numFmtId="0" fontId="65" fillId="0" borderId="36" xfId="2133" applyFont="1" applyFill="1" applyBorder="1" applyAlignment="1">
      <alignment horizontal="center" vertical="center" wrapText="1"/>
    </xf>
    <xf numFmtId="0" fontId="65" fillId="0" borderId="36" xfId="2134" applyFont="1" applyFill="1" applyBorder="1" applyAlignment="1">
      <alignment vertical="center" wrapText="1"/>
    </xf>
    <xf numFmtId="0" fontId="65" fillId="0" borderId="36" xfId="2134" applyFont="1" applyFill="1" applyBorder="1" applyAlignment="1">
      <alignment horizontal="center" vertical="center" wrapText="1"/>
    </xf>
    <xf numFmtId="175" fontId="65" fillId="0" borderId="36" xfId="2134" applyNumberFormat="1" applyFont="1" applyFill="1" applyBorder="1" applyAlignment="1">
      <alignment horizontal="center" vertical="center" wrapText="1"/>
    </xf>
    <xf numFmtId="175" fontId="65" fillId="0" borderId="36" xfId="2134" quotePrefix="1" applyNumberFormat="1" applyFont="1" applyFill="1" applyBorder="1" applyAlignment="1">
      <alignment horizontal="center" vertical="center" wrapText="1"/>
    </xf>
    <xf numFmtId="0" fontId="65" fillId="0" borderId="36" xfId="2135" applyFont="1" applyFill="1" applyBorder="1" applyAlignment="1">
      <alignment vertical="center" wrapText="1"/>
    </xf>
    <xf numFmtId="0" fontId="65" fillId="0" borderId="36" xfId="2135" applyFont="1" applyFill="1" applyBorder="1" applyAlignment="1">
      <alignment horizontal="center" vertical="center" wrapText="1"/>
    </xf>
    <xf numFmtId="175" fontId="65" fillId="0" borderId="36" xfId="2135" applyNumberFormat="1" applyFont="1" applyFill="1" applyBorder="1" applyAlignment="1">
      <alignment horizontal="center" vertical="center" wrapText="1"/>
    </xf>
    <xf numFmtId="0" fontId="93" fillId="0" borderId="36" xfId="0" applyFont="1" applyFill="1" applyBorder="1" applyAlignment="1">
      <alignment horizontal="center" vertical="center"/>
    </xf>
    <xf numFmtId="0" fontId="93" fillId="0" borderId="36" xfId="2138" applyFont="1" applyFill="1" applyBorder="1" applyAlignment="1">
      <alignment vertical="center" wrapText="1"/>
    </xf>
    <xf numFmtId="0" fontId="93" fillId="0" borderId="36" xfId="0" applyFont="1" applyFill="1" applyBorder="1" applyAlignment="1">
      <alignment vertical="center" wrapText="1"/>
    </xf>
    <xf numFmtId="164" fontId="93" fillId="0" borderId="36" xfId="37" applyNumberFormat="1" applyFont="1" applyFill="1" applyBorder="1" applyAlignment="1">
      <alignment vertical="center" wrapText="1"/>
    </xf>
    <xf numFmtId="0" fontId="93" fillId="0" borderId="36" xfId="2138" applyFont="1" applyFill="1" applyBorder="1" applyAlignment="1">
      <alignment horizontal="center" vertical="center" wrapText="1"/>
    </xf>
    <xf numFmtId="175" fontId="93" fillId="0" borderId="36" xfId="2138" quotePrefix="1" applyNumberFormat="1" applyFont="1" applyFill="1" applyBorder="1" applyAlignment="1">
      <alignment horizontal="center" vertical="center" wrapText="1"/>
    </xf>
    <xf numFmtId="0" fontId="65" fillId="0" borderId="36" xfId="2138" applyFont="1" applyFill="1" applyBorder="1" applyAlignment="1">
      <alignment vertical="center" wrapText="1"/>
    </xf>
    <xf numFmtId="0" fontId="65" fillId="0" borderId="36" xfId="2138" applyFont="1" applyFill="1" applyBorder="1" applyAlignment="1">
      <alignment horizontal="center" vertical="center" wrapText="1"/>
    </xf>
    <xf numFmtId="175" fontId="65" fillId="0" borderId="36" xfId="2138" quotePrefix="1" applyNumberFormat="1" applyFont="1" applyFill="1" applyBorder="1" applyAlignment="1">
      <alignment horizontal="center" vertical="center" wrapText="1"/>
    </xf>
    <xf numFmtId="175" fontId="65" fillId="0" borderId="36" xfId="2138" applyNumberFormat="1" applyFont="1" applyFill="1" applyBorder="1" applyAlignment="1">
      <alignment horizontal="center" vertical="center" wrapText="1"/>
    </xf>
    <xf numFmtId="175" fontId="93" fillId="0" borderId="36" xfId="2138" applyNumberFormat="1" applyFont="1" applyFill="1" applyBorder="1" applyAlignment="1">
      <alignment horizontal="center" vertical="center" wrapText="1"/>
    </xf>
    <xf numFmtId="0" fontId="65" fillId="0" borderId="36" xfId="2136" applyFont="1" applyFill="1" applyBorder="1" applyAlignment="1">
      <alignment vertical="center" wrapText="1"/>
    </xf>
    <xf numFmtId="0" fontId="65" fillId="0" borderId="36" xfId="2136" applyFont="1" applyFill="1" applyBorder="1" applyAlignment="1">
      <alignment horizontal="center" vertical="center" wrapText="1"/>
    </xf>
    <xf numFmtId="175" fontId="65" fillId="0" borderId="36" xfId="2136" applyNumberFormat="1" applyFont="1" applyFill="1" applyBorder="1" applyAlignment="1">
      <alignment horizontal="center" vertical="center" wrapText="1"/>
    </xf>
    <xf numFmtId="49" fontId="65" fillId="0" borderId="36" xfId="1400" applyNumberFormat="1" applyFont="1" applyFill="1" applyBorder="1" applyAlignment="1">
      <alignment horizontal="left" vertical="center" wrapText="1"/>
    </xf>
    <xf numFmtId="0" fontId="65" fillId="0" borderId="36" xfId="1348" quotePrefix="1" applyFont="1" applyFill="1" applyBorder="1" applyAlignment="1">
      <alignment horizontal="left" vertical="center" wrapText="1"/>
    </xf>
    <xf numFmtId="0" fontId="93" fillId="0" borderId="36" xfId="2136" applyFont="1" applyFill="1" applyBorder="1" applyAlignment="1">
      <alignment vertical="center" wrapText="1"/>
    </xf>
    <xf numFmtId="0" fontId="93" fillId="0" borderId="36" xfId="2136" applyFont="1" applyFill="1" applyBorder="1" applyAlignment="1">
      <alignment horizontal="center" vertical="center" wrapText="1"/>
    </xf>
    <xf numFmtId="175" fontId="93" fillId="0" borderId="36" xfId="2136" applyNumberFormat="1" applyFont="1" applyFill="1" applyBorder="1" applyAlignment="1">
      <alignment horizontal="center" vertical="center" wrapText="1"/>
    </xf>
    <xf numFmtId="0" fontId="65" fillId="0" borderId="36" xfId="2137" applyFont="1" applyFill="1" applyBorder="1" applyAlignment="1">
      <alignment horizontal="center" vertical="center" wrapText="1"/>
    </xf>
    <xf numFmtId="175" fontId="65" fillId="0" borderId="36" xfId="2137" applyNumberFormat="1" applyFont="1" applyFill="1" applyBorder="1" applyAlignment="1">
      <alignment horizontal="center" vertical="center" wrapText="1"/>
    </xf>
    <xf numFmtId="0" fontId="65" fillId="0" borderId="36" xfId="1348" applyFont="1" applyFill="1" applyBorder="1" applyAlignment="1">
      <alignment horizontal="left" vertical="center" wrapText="1"/>
    </xf>
    <xf numFmtId="0" fontId="65" fillId="0" borderId="36" xfId="1348" applyFont="1" applyFill="1" applyBorder="1" applyAlignment="1">
      <alignment horizontal="center" vertical="center" wrapText="1"/>
    </xf>
    <xf numFmtId="0" fontId="65" fillId="0" borderId="0" xfId="0" applyFont="1" applyFill="1" applyAlignment="1">
      <alignment horizontal="left" vertical="center"/>
    </xf>
    <xf numFmtId="0" fontId="66" fillId="0" borderId="0" xfId="0" applyFont="1" applyFill="1" applyAlignment="1">
      <alignment horizontal="right" vertical="center"/>
    </xf>
    <xf numFmtId="172" fontId="66" fillId="0" borderId="0" xfId="0" applyNumberFormat="1" applyFont="1" applyFill="1" applyAlignment="1">
      <alignment horizontal="center" vertical="center"/>
    </xf>
    <xf numFmtId="0" fontId="64" fillId="0" borderId="36" xfId="2545" applyFont="1" applyFill="1" applyBorder="1" applyAlignment="1">
      <alignment vertical="center" wrapText="1"/>
    </xf>
    <xf numFmtId="0" fontId="64" fillId="0" borderId="36" xfId="2545" applyFont="1" applyFill="1" applyBorder="1" applyAlignment="1">
      <alignment horizontal="left" vertical="center"/>
    </xf>
    <xf numFmtId="0" fontId="64" fillId="0" borderId="36" xfId="2545" applyFont="1" applyFill="1" applyBorder="1" applyAlignment="1">
      <alignment horizontal="left" vertical="center" wrapText="1"/>
    </xf>
    <xf numFmtId="0" fontId="64" fillId="0" borderId="36" xfId="3022" applyFont="1" applyFill="1" applyBorder="1" applyAlignment="1">
      <alignment horizontal="left" vertical="center"/>
    </xf>
    <xf numFmtId="0" fontId="64" fillId="0" borderId="36" xfId="1917" applyFont="1" applyFill="1" applyBorder="1" applyAlignment="1">
      <alignment horizontal="left" vertical="center" wrapText="1"/>
    </xf>
    <xf numFmtId="0" fontId="64" fillId="0" borderId="36" xfId="3023" applyFont="1" applyFill="1" applyBorder="1" applyAlignment="1">
      <alignment horizontal="left" vertical="center" wrapText="1"/>
    </xf>
    <xf numFmtId="0" fontId="65" fillId="0" borderId="36" xfId="0" applyFont="1" applyFill="1" applyBorder="1" applyAlignment="1">
      <alignment horizontal="left" vertical="center"/>
    </xf>
    <xf numFmtId="0" fontId="64" fillId="0" borderId="36" xfId="2545" applyFont="1" applyFill="1" applyBorder="1" applyAlignment="1">
      <alignment vertical="center"/>
    </xf>
    <xf numFmtId="0" fontId="69" fillId="0" borderId="36" xfId="2545" applyFont="1" applyFill="1" applyBorder="1" applyAlignment="1">
      <alignment vertical="center" wrapText="1"/>
    </xf>
    <xf numFmtId="0" fontId="64" fillId="0" borderId="0" xfId="1296" applyFont="1" applyFill="1" applyAlignment="1">
      <alignment horizontal="center" vertical="center" wrapText="1"/>
    </xf>
    <xf numFmtId="0" fontId="64" fillId="0" borderId="50" xfId="0" applyFont="1" applyFill="1" applyBorder="1" applyAlignment="1">
      <alignment horizontal="left" vertical="center" wrapText="1"/>
    </xf>
    <xf numFmtId="172" fontId="66" fillId="0" borderId="0" xfId="0" applyNumberFormat="1" applyFont="1" applyFill="1" applyAlignment="1">
      <alignment horizontal="right" vertical="center"/>
    </xf>
    <xf numFmtId="177" fontId="66" fillId="0" borderId="0" xfId="0" applyNumberFormat="1" applyFont="1" applyFill="1" applyAlignment="1">
      <alignment horizontal="center" vertical="center"/>
    </xf>
    <xf numFmtId="170" fontId="65" fillId="0" borderId="0" xfId="0" applyNumberFormat="1" applyFont="1" applyFill="1" applyAlignment="1">
      <alignment horizontal="center" vertical="center"/>
    </xf>
    <xf numFmtId="0" fontId="65" fillId="0" borderId="49" xfId="0" applyFont="1" applyFill="1" applyBorder="1" applyAlignment="1">
      <alignment horizontal="center" vertical="center"/>
    </xf>
    <xf numFmtId="0" fontId="65" fillId="0" borderId="49" xfId="0" applyFont="1" applyFill="1" applyBorder="1" applyAlignment="1">
      <alignment horizontal="left" vertical="center"/>
    </xf>
    <xf numFmtId="0" fontId="65" fillId="0" borderId="49" xfId="0" applyFont="1" applyFill="1" applyBorder="1" applyAlignment="1">
      <alignment horizontal="left" vertical="center" wrapText="1"/>
    </xf>
    <xf numFmtId="170" fontId="65" fillId="0" borderId="49" xfId="1" applyNumberFormat="1" applyFont="1" applyFill="1" applyBorder="1" applyAlignment="1">
      <alignment horizontal="center" vertical="center"/>
    </xf>
    <xf numFmtId="170" fontId="66" fillId="0" borderId="0" xfId="0" applyNumberFormat="1" applyFont="1" applyFill="1" applyAlignment="1">
      <alignment horizontal="center" vertical="center"/>
    </xf>
    <xf numFmtId="0" fontId="65" fillId="0" borderId="36" xfId="2545" applyFont="1" applyFill="1" applyBorder="1" applyAlignment="1">
      <alignment horizontal="left" vertical="center" wrapText="1"/>
    </xf>
    <xf numFmtId="170" fontId="66" fillId="0" borderId="0" xfId="1" applyNumberFormat="1" applyFont="1" applyFill="1" applyAlignment="1">
      <alignment horizontal="center" vertical="center"/>
    </xf>
    <xf numFmtId="170" fontId="66" fillId="0" borderId="29" xfId="1" applyNumberFormat="1" applyFont="1" applyFill="1" applyBorder="1" applyAlignment="1">
      <alignment horizontal="center" vertical="center"/>
    </xf>
    <xf numFmtId="165" fontId="64" fillId="0" borderId="36" xfId="37" applyNumberFormat="1" applyFont="1" applyBorder="1" applyAlignment="1" applyProtection="1">
      <alignment horizontal="left" vertical="center" wrapText="1"/>
      <protection locked="0"/>
    </xf>
    <xf numFmtId="164" fontId="64" fillId="0" borderId="36" xfId="1619" applyNumberFormat="1" applyFont="1" applyBorder="1" applyAlignment="1">
      <alignment horizontal="right" vertical="center" wrapText="1"/>
    </xf>
    <xf numFmtId="164" fontId="0" fillId="0" borderId="0" xfId="0" applyNumberFormat="1" applyAlignment="1">
      <alignment vertical="top"/>
    </xf>
    <xf numFmtId="164" fontId="87" fillId="0" borderId="0" xfId="0" applyNumberFormat="1" applyFont="1" applyAlignment="1">
      <alignment horizontal="left" wrapText="1"/>
    </xf>
    <xf numFmtId="0" fontId="87" fillId="0" borderId="0" xfId="0" applyFont="1" applyAlignment="1">
      <alignment horizontal="center" vertical="center" wrapText="1"/>
    </xf>
    <xf numFmtId="164" fontId="87" fillId="0" borderId="0" xfId="0" applyNumberFormat="1" applyFont="1" applyAlignment="1">
      <alignment horizontal="left" vertical="top" wrapText="1"/>
    </xf>
    <xf numFmtId="0" fontId="87" fillId="0" borderId="0" xfId="0" applyFont="1" applyAlignment="1">
      <alignment horizontal="center" vertical="top" wrapText="1"/>
    </xf>
    <xf numFmtId="0" fontId="87" fillId="0" borderId="0" xfId="0" applyFont="1" applyAlignment="1">
      <alignment horizontal="left" vertical="top" wrapText="1"/>
    </xf>
    <xf numFmtId="0" fontId="87" fillId="0" borderId="0" xfId="0" applyFont="1" applyAlignment="1">
      <alignment horizontal="left" vertical="center" wrapText="1"/>
    </xf>
    <xf numFmtId="164" fontId="86" fillId="0" borderId="36" xfId="1" applyNumberFormat="1" applyFont="1" applyBorder="1" applyAlignment="1">
      <alignment horizontal="center" wrapText="1"/>
    </xf>
    <xf numFmtId="164" fontId="0" fillId="0" borderId="36" xfId="1" applyNumberFormat="1" applyFont="1" applyFill="1" applyBorder="1" applyAlignment="1">
      <alignment vertical="top"/>
    </xf>
    <xf numFmtId="0" fontId="0" fillId="0" borderId="36" xfId="0" applyBorder="1" applyAlignment="1">
      <alignment horizontal="right" vertical="top" wrapText="1"/>
    </xf>
    <xf numFmtId="164" fontId="0" fillId="0" borderId="36" xfId="1" applyNumberFormat="1" applyFont="1" applyBorder="1" applyAlignment="1">
      <alignment vertical="top"/>
    </xf>
    <xf numFmtId="164" fontId="0" fillId="0" borderId="36" xfId="0" applyNumberFormat="1" applyBorder="1" applyAlignment="1">
      <alignment vertical="top"/>
    </xf>
    <xf numFmtId="0" fontId="0" fillId="0" borderId="36" xfId="0" applyBorder="1" applyAlignment="1">
      <alignment horizontal="right" vertical="top"/>
    </xf>
    <xf numFmtId="0" fontId="0" fillId="0" borderId="36" xfId="0" applyBorder="1" applyAlignment="1">
      <alignment vertical="top"/>
    </xf>
    <xf numFmtId="0" fontId="15" fillId="0" borderId="36" xfId="0" applyFont="1" applyBorder="1"/>
    <xf numFmtId="0" fontId="87" fillId="0" borderId="0" xfId="0" applyFont="1"/>
    <xf numFmtId="0" fontId="86" fillId="0" borderId="36" xfId="0" applyFont="1" applyBorder="1" applyAlignment="1">
      <alignment wrapText="1"/>
    </xf>
    <xf numFmtId="0" fontId="86" fillId="0" borderId="36" xfId="0" applyFont="1" applyBorder="1" applyAlignment="1">
      <alignment horizontal="center"/>
    </xf>
    <xf numFmtId="172" fontId="86" fillId="0" borderId="36" xfId="1" applyNumberFormat="1" applyFont="1" applyBorder="1" applyAlignment="1">
      <alignment horizontal="center" wrapText="1"/>
    </xf>
    <xf numFmtId="164" fontId="86" fillId="0" borderId="36" xfId="0" applyNumberFormat="1" applyFont="1" applyBorder="1" applyAlignment="1">
      <alignment horizontal="center" wrapText="1"/>
    </xf>
    <xf numFmtId="0" fontId="86" fillId="0" borderId="36" xfId="0" applyFont="1" applyBorder="1" applyAlignment="1">
      <alignment horizontal="center" wrapText="1"/>
    </xf>
    <xf numFmtId="0" fontId="0" fillId="0" borderId="36" xfId="0" applyBorder="1" applyAlignment="1">
      <alignment horizontal="center"/>
    </xf>
    <xf numFmtId="172" fontId="0" fillId="0" borderId="36" xfId="1" applyNumberFormat="1" applyFont="1" applyBorder="1" applyAlignment="1">
      <alignment horizontal="center" wrapText="1"/>
    </xf>
    <xf numFmtId="164" fontId="0" fillId="0" borderId="36" xfId="0" applyNumberFormat="1" applyBorder="1" applyAlignment="1">
      <alignment horizontal="center" wrapText="1"/>
    </xf>
    <xf numFmtId="0" fontId="0" fillId="0" borderId="36" xfId="0" applyBorder="1" applyAlignment="1">
      <alignment horizontal="center" wrapText="1"/>
    </xf>
    <xf numFmtId="0" fontId="0" fillId="0" borderId="36" xfId="0" applyBorder="1" applyAlignment="1">
      <alignment horizontal="right" wrapText="1"/>
    </xf>
    <xf numFmtId="0" fontId="0" fillId="55" borderId="36" xfId="0" applyFill="1" applyBorder="1"/>
    <xf numFmtId="164" fontId="0" fillId="0" borderId="36" xfId="1" applyNumberFormat="1" applyFont="1" applyFill="1" applyBorder="1"/>
    <xf numFmtId="0" fontId="0" fillId="0" borderId="36" xfId="0" applyBorder="1" applyAlignment="1">
      <alignment wrapText="1"/>
    </xf>
    <xf numFmtId="164" fontId="0" fillId="0" borderId="36" xfId="1" applyNumberFormat="1" applyFont="1" applyBorder="1"/>
    <xf numFmtId="0" fontId="0" fillId="0" borderId="36" xfId="0" applyBorder="1" applyAlignment="1">
      <alignment horizontal="right"/>
    </xf>
    <xf numFmtId="0" fontId="15" fillId="0" borderId="36" xfId="0" applyFont="1" applyBorder="1" applyAlignment="1">
      <alignment wrapText="1"/>
    </xf>
    <xf numFmtId="164" fontId="15" fillId="0" borderId="36" xfId="1" applyNumberFormat="1" applyFont="1" applyBorder="1"/>
    <xf numFmtId="164" fontId="15" fillId="0" borderId="36" xfId="0" applyNumberFormat="1" applyFont="1" applyBorder="1"/>
    <xf numFmtId="164" fontId="0" fillId="0" borderId="36" xfId="0" applyNumberFormat="1" applyBorder="1"/>
    <xf numFmtId="0" fontId="0" fillId="0" borderId="36" xfId="0" applyBorder="1"/>
    <xf numFmtId="0" fontId="0" fillId="0" borderId="0" xfId="0" applyAlignment="1">
      <alignment wrapText="1"/>
    </xf>
    <xf numFmtId="172" fontId="0" fillId="0" borderId="0" xfId="1" applyNumberFormat="1" applyFont="1"/>
    <xf numFmtId="164" fontId="0" fillId="0" borderId="0" xfId="0" applyNumberFormat="1"/>
    <xf numFmtId="0" fontId="84" fillId="0" borderId="36" xfId="37" applyFont="1" applyBorder="1" applyAlignment="1">
      <alignment horizontal="left" vertical="center" wrapText="1"/>
    </xf>
    <xf numFmtId="166" fontId="85" fillId="0" borderId="36" xfId="37" applyNumberFormat="1" applyFont="1" applyBorder="1" applyAlignment="1">
      <alignment vertical="center" wrapText="1"/>
    </xf>
    <xf numFmtId="168" fontId="84" fillId="0" borderId="36" xfId="37" applyNumberFormat="1" applyFont="1" applyBorder="1" applyAlignment="1">
      <alignment horizontal="left" vertical="center" wrapText="1"/>
    </xf>
    <xf numFmtId="0" fontId="65" fillId="0" borderId="36" xfId="37" applyFont="1" applyBorder="1" applyAlignment="1">
      <alignment horizontal="center" vertical="center"/>
    </xf>
    <xf numFmtId="0" fontId="65" fillId="0" borderId="36" xfId="37" applyFont="1" applyBorder="1" applyAlignment="1">
      <alignment horizontal="center" vertical="center" wrapText="1"/>
    </xf>
    <xf numFmtId="164" fontId="67" fillId="0" borderId="36" xfId="775" applyNumberFormat="1" applyFont="1" applyFill="1" applyBorder="1" applyAlignment="1">
      <alignment horizontal="right" vertical="center" wrapText="1"/>
    </xf>
    <xf numFmtId="164" fontId="66" fillId="0" borderId="36" xfId="38" applyNumberFormat="1" applyFont="1" applyFill="1" applyBorder="1" applyAlignment="1">
      <alignment horizontal="right" vertical="center" wrapText="1"/>
    </xf>
    <xf numFmtId="164" fontId="64" fillId="0" borderId="36" xfId="1499" applyNumberFormat="1" applyFont="1" applyBorder="1" applyAlignment="1">
      <alignment horizontal="right" vertical="center" wrapText="1"/>
    </xf>
    <xf numFmtId="166" fontId="84" fillId="0" borderId="36" xfId="37" applyNumberFormat="1" applyFont="1" applyBorder="1" applyAlignment="1">
      <alignment vertical="center" wrapText="1"/>
    </xf>
    <xf numFmtId="1" fontId="65" fillId="0" borderId="36" xfId="37" applyNumberFormat="1" applyFont="1" applyBorder="1" applyAlignment="1" applyProtection="1">
      <alignment horizontal="left" vertical="center" wrapText="1"/>
      <protection locked="0"/>
    </xf>
    <xf numFmtId="1" fontId="65" fillId="0" borderId="36" xfId="37" applyNumberFormat="1" applyFont="1" applyBorder="1" applyAlignment="1" applyProtection="1">
      <alignment horizontal="center" vertical="center"/>
      <protection locked="0"/>
    </xf>
    <xf numFmtId="3" fontId="83" fillId="0" borderId="14" xfId="0" applyNumberFormat="1" applyFont="1" applyBorder="1" applyAlignment="1">
      <alignment vertical="top" wrapText="1"/>
    </xf>
    <xf numFmtId="3" fontId="83" fillId="33" borderId="14" xfId="0" applyNumberFormat="1" applyFont="1" applyFill="1" applyBorder="1" applyAlignment="1">
      <alignment vertical="top" wrapText="1"/>
    </xf>
    <xf numFmtId="3" fontId="83" fillId="33" borderId="47" xfId="0" applyNumberFormat="1" applyFont="1" applyFill="1" applyBorder="1" applyAlignment="1">
      <alignment vertical="top" wrapText="1"/>
    </xf>
    <xf numFmtId="3" fontId="83" fillId="0" borderId="12" xfId="0" applyNumberFormat="1" applyFont="1" applyBorder="1" applyAlignment="1">
      <alignment vertical="top" wrapText="1"/>
    </xf>
    <xf numFmtId="0" fontId="0" fillId="0" borderId="0" xfId="0" applyAlignment="1">
      <alignment vertical="top"/>
    </xf>
    <xf numFmtId="177" fontId="24" fillId="0" borderId="29" xfId="0" applyNumberFormat="1" applyFont="1" applyBorder="1" applyAlignment="1">
      <alignment vertical="top"/>
    </xf>
    <xf numFmtId="0" fontId="0" fillId="0" borderId="0" xfId="0" applyAlignment="1">
      <alignment horizontal="center" vertical="top"/>
    </xf>
    <xf numFmtId="0" fontId="0" fillId="0" borderId="46" xfId="0" applyBorder="1" applyAlignment="1">
      <alignment vertical="top"/>
    </xf>
    <xf numFmtId="0" fontId="24" fillId="0" borderId="47" xfId="0" applyFont="1" applyBorder="1" applyAlignment="1">
      <alignment vertical="top" wrapText="1"/>
    </xf>
    <xf numFmtId="0" fontId="18" fillId="0" borderId="14" xfId="0" applyFont="1" applyBorder="1" applyAlignment="1">
      <alignment vertical="top" wrapText="1"/>
    </xf>
    <xf numFmtId="3" fontId="83" fillId="0" borderId="14" xfId="0" applyNumberFormat="1" applyFont="1" applyBorder="1" applyAlignment="1">
      <alignment vertical="top"/>
    </xf>
    <xf numFmtId="0" fontId="24" fillId="0" borderId="14" xfId="1296" applyFont="1" applyBorder="1" applyAlignment="1">
      <alignment vertical="top" wrapText="1"/>
    </xf>
    <xf numFmtId="3" fontId="83" fillId="33" borderId="14" xfId="0" applyNumberFormat="1" applyFont="1" applyFill="1" applyBorder="1" applyAlignment="1">
      <alignment vertical="top"/>
    </xf>
    <xf numFmtId="0" fontId="24" fillId="0" borderId="14" xfId="0" applyFont="1" applyBorder="1" applyAlignment="1">
      <alignment vertical="top" wrapText="1"/>
    </xf>
    <xf numFmtId="0" fontId="18" fillId="33" borderId="14" xfId="40" applyFill="1" applyBorder="1" applyAlignment="1">
      <alignment vertical="top" wrapText="1"/>
    </xf>
    <xf numFmtId="0" fontId="0" fillId="0" borderId="15" xfId="0" applyBorder="1" applyAlignment="1">
      <alignment horizontal="center" vertical="top"/>
    </xf>
    <xf numFmtId="3" fontId="83" fillId="33" borderId="47" xfId="0" applyNumberFormat="1" applyFont="1" applyFill="1" applyBorder="1" applyAlignment="1">
      <alignment vertical="top"/>
    </xf>
    <xf numFmtId="0" fontId="18" fillId="33" borderId="47" xfId="40" applyFill="1" applyBorder="1" applyAlignment="1">
      <alignment vertical="top" wrapText="1"/>
    </xf>
    <xf numFmtId="0" fontId="0" fillId="0" borderId="48" xfId="0" applyBorder="1" applyAlignment="1">
      <alignment horizontal="center" vertical="top"/>
    </xf>
    <xf numFmtId="0" fontId="24" fillId="0" borderId="12" xfId="0" applyFont="1" applyBorder="1" applyAlignment="1">
      <alignment vertical="top" wrapText="1"/>
    </xf>
    <xf numFmtId="0" fontId="24" fillId="0" borderId="12" xfId="40" applyFont="1" applyBorder="1" applyAlignment="1">
      <alignment vertical="top" wrapText="1"/>
    </xf>
    <xf numFmtId="0" fontId="18" fillId="0" borderId="12" xfId="1296" applyBorder="1" applyAlignment="1">
      <alignment vertical="top" wrapText="1"/>
    </xf>
    <xf numFmtId="0" fontId="0" fillId="0" borderId="11" xfId="0" applyBorder="1" applyAlignment="1">
      <alignment horizontal="center" vertical="top"/>
    </xf>
    <xf numFmtId="3" fontId="83" fillId="0" borderId="12" xfId="0" applyNumberFormat="1" applyFont="1" applyBorder="1" applyAlignment="1">
      <alignment vertical="top"/>
    </xf>
    <xf numFmtId="0" fontId="24" fillId="0" borderId="12" xfId="1296" applyFont="1" applyBorder="1" applyAlignment="1">
      <alignment vertical="top" wrapText="1"/>
    </xf>
    <xf numFmtId="0" fontId="18" fillId="33" borderId="12" xfId="40" applyFill="1" applyBorder="1" applyAlignment="1">
      <alignment vertical="top" wrapText="1"/>
    </xf>
    <xf numFmtId="0" fontId="18" fillId="0" borderId="11" xfId="0" applyFont="1" applyBorder="1" applyAlignment="1">
      <alignment horizontal="center" vertical="top"/>
    </xf>
    <xf numFmtId="1" fontId="18" fillId="0" borderId="12" xfId="3486" applyNumberFormat="1" applyFont="1" applyBorder="1" applyAlignment="1">
      <alignment horizontal="center" vertical="top"/>
    </xf>
    <xf numFmtId="1" fontId="18" fillId="0" borderId="14" xfId="3486" applyNumberFormat="1" applyFont="1" applyBorder="1" applyAlignment="1">
      <alignment horizontal="center" vertical="top"/>
    </xf>
    <xf numFmtId="1" fontId="18" fillId="0" borderId="47" xfId="3486" applyNumberFormat="1" applyFont="1" applyBorder="1" applyAlignment="1">
      <alignment horizontal="center" vertical="top"/>
    </xf>
    <xf numFmtId="43" fontId="82" fillId="0" borderId="45" xfId="3486" applyFont="1" applyBorder="1" applyAlignment="1">
      <alignment horizontal="right"/>
    </xf>
    <xf numFmtId="0" fontId="91" fillId="0" borderId="0" xfId="0" applyFont="1" applyAlignment="1">
      <alignment horizontal="left" vertical="top"/>
    </xf>
    <xf numFmtId="49" fontId="0" fillId="0" borderId="0" xfId="0" applyNumberFormat="1" applyAlignment="1">
      <alignment vertical="top" wrapText="1"/>
    </xf>
    <xf numFmtId="164" fontId="26" fillId="0" borderId="0" xfId="0" applyNumberFormat="1" applyFont="1" applyAlignment="1">
      <alignment horizontal="right" vertical="top" wrapText="1"/>
    </xf>
    <xf numFmtId="164" fontId="17" fillId="0" borderId="0" xfId="0" applyNumberFormat="1" applyFont="1" applyAlignment="1">
      <alignment horizontal="right" vertical="top" wrapText="1"/>
    </xf>
    <xf numFmtId="166" fontId="26" fillId="0" borderId="0" xfId="0" applyNumberFormat="1" applyFont="1" applyAlignment="1">
      <alignment horizontal="center" vertical="top" wrapText="1"/>
    </xf>
    <xf numFmtId="0" fontId="90" fillId="0" borderId="0" xfId="0" applyFont="1" applyAlignment="1">
      <alignment horizontal="center" vertical="top"/>
    </xf>
    <xf numFmtId="0" fontId="18" fillId="0" borderId="0" xfId="0" applyFont="1" applyAlignment="1">
      <alignment horizontal="left" vertical="top" wrapText="1"/>
    </xf>
    <xf numFmtId="0" fontId="90" fillId="0" borderId="0" xfId="0" applyFont="1" applyAlignment="1">
      <alignment horizontal="left" vertical="top"/>
    </xf>
    <xf numFmtId="166" fontId="17" fillId="0" borderId="0" xfId="0" applyNumberFormat="1" applyFont="1" applyAlignment="1">
      <alignment horizontal="center" vertical="top" wrapText="1"/>
    </xf>
    <xf numFmtId="0" fontId="90" fillId="0" borderId="0" xfId="0" applyFont="1" applyAlignment="1">
      <alignment horizontal="center" vertical="top" wrapText="1"/>
    </xf>
    <xf numFmtId="0" fontId="21" fillId="0" borderId="0" xfId="0" applyFont="1" applyAlignment="1">
      <alignment horizontal="center" vertical="top" wrapText="1"/>
    </xf>
    <xf numFmtId="0" fontId="21" fillId="0" borderId="0" xfId="0" applyFont="1" applyAlignment="1">
      <alignment vertical="top" wrapText="1"/>
    </xf>
    <xf numFmtId="0" fontId="24" fillId="0" borderId="0" xfId="0" applyFont="1" applyAlignment="1">
      <alignment horizontal="center" vertical="top" wrapText="1"/>
    </xf>
    <xf numFmtId="0" fontId="24" fillId="0" borderId="0" xfId="0" applyFont="1" applyAlignment="1">
      <alignment horizontal="left" vertical="top" wrapText="1"/>
    </xf>
    <xf numFmtId="165" fontId="22" fillId="0" borderId="0" xfId="0" applyNumberFormat="1" applyFont="1" applyAlignment="1">
      <alignment horizontal="left" vertical="top"/>
    </xf>
    <xf numFmtId="0" fontId="22" fillId="0" borderId="0" xfId="0" applyFont="1" applyAlignment="1">
      <alignment horizontal="center" vertical="top" wrapText="1"/>
    </xf>
    <xf numFmtId="0" fontId="17" fillId="0" borderId="0" xfId="0" applyFont="1" applyAlignment="1">
      <alignment horizontal="center" vertical="top" wrapText="1"/>
    </xf>
    <xf numFmtId="0" fontId="17" fillId="0" borderId="0" xfId="0" applyFont="1" applyAlignment="1">
      <alignment horizontal="left" vertical="top" wrapText="1"/>
    </xf>
    <xf numFmtId="165" fontId="17" fillId="0" borderId="0" xfId="0" applyNumberFormat="1" applyFont="1" applyAlignment="1">
      <alignment horizontal="left" vertical="top"/>
    </xf>
    <xf numFmtId="0" fontId="18" fillId="0" borderId="0" xfId="0" applyFont="1" applyAlignment="1">
      <alignment horizontal="center" vertical="top" wrapText="1"/>
    </xf>
    <xf numFmtId="0" fontId="17" fillId="0" borderId="30" xfId="0" applyFont="1" applyBorder="1" applyAlignment="1">
      <alignment horizontal="center" vertical="top" wrapText="1"/>
    </xf>
    <xf numFmtId="165" fontId="17" fillId="0" borderId="30" xfId="0" applyNumberFormat="1" applyFont="1" applyBorder="1" applyAlignment="1" applyProtection="1">
      <alignment horizontal="center" vertical="top"/>
      <protection locked="0"/>
    </xf>
    <xf numFmtId="0" fontId="18" fillId="0" borderId="30" xfId="0" applyFont="1" applyBorder="1" applyAlignment="1">
      <alignment horizontal="center" vertical="top" wrapText="1"/>
    </xf>
    <xf numFmtId="0" fontId="23" fillId="0" borderId="0" xfId="0" applyFont="1" applyAlignment="1">
      <alignment vertical="top" wrapText="1"/>
    </xf>
    <xf numFmtId="164" fontId="89" fillId="0" borderId="0" xfId="0" applyNumberFormat="1" applyFont="1"/>
    <xf numFmtId="178" fontId="94" fillId="0" borderId="0" xfId="1" applyNumberFormat="1" applyFont="1" applyFill="1" applyBorder="1" applyAlignment="1">
      <alignment horizontal="right"/>
    </xf>
    <xf numFmtId="178" fontId="89" fillId="0" borderId="0" xfId="1" applyNumberFormat="1" applyFont="1" applyFill="1" applyBorder="1" applyAlignment="1">
      <alignment horizontal="right"/>
    </xf>
    <xf numFmtId="178" fontId="94" fillId="53" borderId="0" xfId="1" applyNumberFormat="1" applyFont="1" applyFill="1" applyBorder="1" applyAlignment="1">
      <alignment horizontal="right"/>
    </xf>
    <xf numFmtId="0" fontId="89" fillId="0" borderId="0" xfId="0" applyFont="1" applyAlignment="1">
      <alignment horizontal="center"/>
    </xf>
    <xf numFmtId="0" fontId="89" fillId="0" borderId="0" xfId="0" applyFont="1"/>
    <xf numFmtId="0" fontId="66" fillId="0" borderId="0" xfId="0" applyFont="1" applyAlignment="1">
      <alignment horizontal="right" vertical="center"/>
    </xf>
    <xf numFmtId="164" fontId="65" fillId="0" borderId="36" xfId="1" applyNumberFormat="1" applyFont="1" applyFill="1" applyBorder="1" applyAlignment="1">
      <alignment vertical="center"/>
    </xf>
    <xf numFmtId="164" fontId="93" fillId="0" borderId="36" xfId="1" applyNumberFormat="1" applyFont="1" applyFill="1" applyBorder="1" applyAlignment="1">
      <alignment vertical="center" wrapText="1"/>
    </xf>
    <xf numFmtId="164" fontId="65" fillId="0" borderId="36" xfId="1" applyNumberFormat="1" applyFont="1" applyFill="1" applyBorder="1" applyAlignment="1">
      <alignment vertical="center" wrapText="1"/>
    </xf>
    <xf numFmtId="0" fontId="66" fillId="0" borderId="0" xfId="0" applyFont="1" applyAlignment="1">
      <alignment horizontal="center" vertical="center"/>
    </xf>
    <xf numFmtId="0" fontId="65" fillId="0" borderId="0" xfId="0" applyFont="1" applyAlignment="1">
      <alignment horizontal="left" vertical="center"/>
    </xf>
    <xf numFmtId="0" fontId="65" fillId="0" borderId="0" xfId="0" applyFont="1" applyAlignment="1">
      <alignment horizontal="center" vertical="center"/>
    </xf>
    <xf numFmtId="0" fontId="66" fillId="0" borderId="0" xfId="0" applyFont="1" applyAlignment="1">
      <alignment vertical="center"/>
    </xf>
    <xf numFmtId="0" fontId="0" fillId="0" borderId="0" xfId="0"/>
    <xf numFmtId="164" fontId="24" fillId="0" borderId="36" xfId="1296" applyNumberFormat="1" applyFont="1" applyBorder="1" applyAlignment="1">
      <alignment horizontal="right" vertical="top" wrapText="1"/>
    </xf>
    <xf numFmtId="1" fontId="18" fillId="0" borderId="36" xfId="1296" applyNumberFormat="1" applyBorder="1" applyAlignment="1">
      <alignment horizontal="center" vertical="top" wrapText="1"/>
    </xf>
    <xf numFmtId="164" fontId="24" fillId="0" borderId="36" xfId="1499" applyNumberFormat="1" applyFont="1" applyBorder="1" applyAlignment="1">
      <alignment horizontal="right" vertical="top" wrapText="1"/>
    </xf>
    <xf numFmtId="164" fontId="18" fillId="0" borderId="36" xfId="1296" applyNumberFormat="1" applyBorder="1" applyAlignment="1">
      <alignment horizontal="right" vertical="top" wrapText="1"/>
    </xf>
    <xf numFmtId="0" fontId="0" fillId="0" borderId="36" xfId="1296" applyFont="1" applyBorder="1" applyAlignment="1">
      <alignment horizontal="left" vertical="top" wrapText="1"/>
    </xf>
    <xf numFmtId="0" fontId="18" fillId="0" borderId="36" xfId="1296" applyBorder="1" applyAlignment="1">
      <alignment horizontal="left" vertical="top" wrapText="1"/>
    </xf>
    <xf numFmtId="1" fontId="18" fillId="0" borderId="36" xfId="1296" applyNumberFormat="1" applyBorder="1" applyAlignment="1" applyProtection="1">
      <alignment horizontal="center" vertical="top"/>
      <protection locked="0"/>
    </xf>
    <xf numFmtId="170" fontId="65" fillId="0" borderId="49" xfId="1" applyNumberFormat="1" applyFont="1" applyFill="1" applyBorder="1" applyAlignment="1">
      <alignment vertical="center" wrapText="1"/>
    </xf>
    <xf numFmtId="170" fontId="65" fillId="0" borderId="36" xfId="1" applyNumberFormat="1" applyFont="1" applyFill="1" applyBorder="1" applyAlignment="1">
      <alignment horizontal="right" vertical="center"/>
    </xf>
    <xf numFmtId="170" fontId="64" fillId="0" borderId="36" xfId="1" applyNumberFormat="1" applyFont="1" applyFill="1" applyBorder="1" applyAlignment="1">
      <alignment vertical="center" wrapText="1"/>
    </xf>
    <xf numFmtId="170" fontId="84" fillId="0" borderId="36" xfId="1" applyNumberFormat="1" applyFont="1" applyFill="1" applyBorder="1" applyAlignment="1">
      <alignment horizontal="center" vertical="center"/>
    </xf>
    <xf numFmtId="170" fontId="65" fillId="0" borderId="36" xfId="1" applyNumberFormat="1" applyFont="1" applyFill="1" applyBorder="1" applyAlignment="1">
      <alignment vertical="center" wrapText="1"/>
    </xf>
    <xf numFmtId="170" fontId="65" fillId="0" borderId="36" xfId="1" applyNumberFormat="1" applyFont="1" applyFill="1" applyBorder="1" applyAlignment="1">
      <alignment horizontal="center" vertical="center"/>
    </xf>
    <xf numFmtId="0" fontId="18" fillId="0" borderId="36" xfId="0" applyFont="1" applyBorder="1" applyAlignment="1">
      <alignment horizontal="left" vertical="center" wrapText="1"/>
    </xf>
    <xf numFmtId="0" fontId="18" fillId="0" borderId="36" xfId="0" applyFont="1" applyBorder="1" applyAlignment="1">
      <alignment vertical="center" wrapText="1"/>
    </xf>
    <xf numFmtId="0" fontId="0" fillId="0" borderId="36" xfId="0" applyBorder="1" applyAlignment="1">
      <alignment horizontal="center" vertical="center" wrapText="1"/>
    </xf>
    <xf numFmtId="0" fontId="18" fillId="33" borderId="36" xfId="0" applyFont="1" applyFill="1" applyBorder="1" applyAlignment="1">
      <alignment vertical="top" wrapText="1"/>
    </xf>
    <xf numFmtId="0" fontId="18" fillId="33" borderId="36" xfId="0" applyFont="1" applyFill="1" applyBorder="1" applyAlignment="1">
      <alignment horizontal="left" vertical="center" wrapText="1"/>
    </xf>
    <xf numFmtId="0" fontId="0" fillId="33" borderId="36" xfId="0" applyFill="1" applyBorder="1" applyAlignment="1">
      <alignment vertical="center" wrapText="1"/>
    </xf>
    <xf numFmtId="0" fontId="0" fillId="33" borderId="36" xfId="0" applyFill="1" applyBorder="1" applyAlignment="1">
      <alignment vertical="top" wrapText="1"/>
    </xf>
    <xf numFmtId="0" fontId="0" fillId="33" borderId="36" xfId="0" applyFill="1" applyBorder="1" applyAlignment="1">
      <alignment horizontal="center" vertical="center" wrapText="1"/>
    </xf>
    <xf numFmtId="0" fontId="89" fillId="33" borderId="36" xfId="0" applyFont="1" applyFill="1" applyBorder="1" applyAlignment="1">
      <alignment vertical="top" wrapText="1"/>
    </xf>
    <xf numFmtId="1" fontId="18" fillId="33" borderId="36" xfId="2169" applyNumberFormat="1" applyFill="1" applyBorder="1" applyAlignment="1" applyProtection="1">
      <alignment horizontal="center" vertical="center" wrapText="1"/>
      <protection locked="0"/>
    </xf>
    <xf numFmtId="166" fontId="64" fillId="0" borderId="36" xfId="37" applyNumberFormat="1" applyFont="1" applyBorder="1" applyAlignment="1">
      <alignment horizontal="left" vertical="center" wrapText="1"/>
    </xf>
    <xf numFmtId="0" fontId="95" fillId="0" borderId="0" xfId="0" applyFont="1" applyAlignment="1">
      <alignment horizontal="left" vertical="top" wrapText="1"/>
    </xf>
    <xf numFmtId="49" fontId="18" fillId="0" borderId="39" xfId="1499" applyNumberFormat="1" applyBorder="1" applyAlignment="1">
      <alignment horizontal="center" vertical="top"/>
    </xf>
    <xf numFmtId="0" fontId="18" fillId="0" borderId="39" xfId="0" applyFont="1" applyBorder="1" applyAlignment="1" applyProtection="1">
      <alignment wrapText="1"/>
      <protection locked="0"/>
    </xf>
    <xf numFmtId="166" fontId="64" fillId="0" borderId="36" xfId="37" applyNumberFormat="1" applyFont="1" applyBorder="1" applyAlignment="1" applyProtection="1">
      <alignment horizontal="left" vertical="center" wrapText="1"/>
      <protection locked="0"/>
    </xf>
    <xf numFmtId="0" fontId="64" fillId="0" borderId="36" xfId="1911" applyFont="1" applyBorder="1" applyAlignment="1">
      <alignment horizontal="left" vertical="center" wrapText="1"/>
    </xf>
    <xf numFmtId="168" fontId="64" fillId="0" borderId="36" xfId="37" quotePrefix="1" applyNumberFormat="1" applyFont="1" applyBorder="1" applyAlignment="1" applyProtection="1">
      <alignment horizontal="left" vertical="center" wrapText="1"/>
      <protection locked="0"/>
    </xf>
    <xf numFmtId="0" fontId="64" fillId="0" borderId="31" xfId="37" applyFont="1" applyBorder="1" applyAlignment="1">
      <alignment vertical="center" wrapText="1"/>
    </xf>
    <xf numFmtId="0" fontId="64" fillId="0" borderId="36" xfId="37" quotePrefix="1" applyFont="1" applyBorder="1" applyAlignment="1" applyProtection="1">
      <alignment horizontal="left" vertical="center" wrapText="1"/>
      <protection locked="0"/>
    </xf>
    <xf numFmtId="0" fontId="89" fillId="0" borderId="0" xfId="0" applyFont="1" applyAlignment="1">
      <alignment wrapText="1"/>
    </xf>
    <xf numFmtId="177" fontId="18" fillId="0" borderId="0" xfId="1019" applyNumberFormat="1" applyFont="1" applyFill="1" applyBorder="1" applyAlignment="1">
      <alignment vertical="top" wrapText="1"/>
    </xf>
    <xf numFmtId="164" fontId="64" fillId="0" borderId="36" xfId="38" applyNumberFormat="1" applyFont="1" applyFill="1" applyBorder="1" applyAlignment="1">
      <alignment horizontal="right" vertical="center" wrapText="1"/>
    </xf>
    <xf numFmtId="164" fontId="23" fillId="0" borderId="0" xfId="0" applyNumberFormat="1" applyFont="1" applyAlignment="1">
      <alignment horizontal="right" vertical="top" wrapText="1"/>
    </xf>
    <xf numFmtId="164" fontId="18" fillId="33" borderId="39" xfId="775" applyNumberFormat="1" applyFill="1" applyBorder="1" applyAlignment="1">
      <alignment horizontal="right" vertical="top"/>
    </xf>
    <xf numFmtId="164" fontId="18" fillId="33" borderId="39" xfId="775" applyNumberFormat="1" applyFill="1" applyBorder="1" applyAlignment="1">
      <alignment horizontal="right" vertical="top" wrapText="1"/>
    </xf>
    <xf numFmtId="166" fontId="18" fillId="33" borderId="39" xfId="0" applyNumberFormat="1" applyFont="1" applyFill="1" applyBorder="1" applyAlignment="1" applyProtection="1">
      <alignment horizontal="left" wrapText="1"/>
      <protection locked="0"/>
    </xf>
    <xf numFmtId="164" fontId="64" fillId="0" borderId="36" xfId="38" applyNumberFormat="1" applyFont="1" applyFill="1" applyBorder="1" applyAlignment="1" applyProtection="1">
      <alignment horizontal="right" vertical="center" wrapText="1"/>
      <protection locked="0"/>
    </xf>
    <xf numFmtId="164" fontId="64" fillId="0" borderId="36" xfId="37" applyNumberFormat="1" applyFont="1" applyBorder="1" applyAlignment="1">
      <alignment horizontal="right" vertical="center" wrapText="1"/>
    </xf>
    <xf numFmtId="0" fontId="64" fillId="33" borderId="31" xfId="1911" applyFont="1" applyFill="1" applyBorder="1" applyAlignment="1">
      <alignment vertical="center" wrapText="1"/>
    </xf>
    <xf numFmtId="164" fontId="67" fillId="0" borderId="36" xfId="37" applyNumberFormat="1" applyFont="1" applyBorder="1" applyAlignment="1">
      <alignment horizontal="right" vertical="center" wrapText="1"/>
    </xf>
    <xf numFmtId="0" fontId="18" fillId="0" borderId="36" xfId="1296" applyBorder="1" applyAlignment="1">
      <alignment vertical="top" wrapText="1"/>
    </xf>
    <xf numFmtId="0" fontId="18" fillId="0" borderId="36" xfId="1296" applyBorder="1" applyAlignment="1">
      <alignment horizontal="center" vertical="top" wrapText="1"/>
    </xf>
    <xf numFmtId="1" fontId="18" fillId="33" borderId="36" xfId="2169" applyNumberFormat="1" applyFont="1" applyFill="1" applyBorder="1" applyAlignment="1" applyProtection="1">
      <alignment horizontal="center" vertical="top" wrapText="1"/>
      <protection locked="0"/>
    </xf>
    <xf numFmtId="1" fontId="18" fillId="33" borderId="36" xfId="2171" applyNumberFormat="1" applyFont="1" applyFill="1" applyBorder="1" applyAlignment="1">
      <alignment horizontal="left" vertical="center" wrapText="1"/>
    </xf>
    <xf numFmtId="164" fontId="18" fillId="33" borderId="36" xfId="2171" applyNumberFormat="1" applyFont="1" applyFill="1" applyBorder="1" applyAlignment="1">
      <alignment horizontal="left" vertical="center" wrapText="1"/>
    </xf>
    <xf numFmtId="165" fontId="18" fillId="33" borderId="36" xfId="2171" applyNumberFormat="1" applyFont="1" applyFill="1" applyBorder="1" applyAlignment="1" applyProtection="1">
      <alignment horizontal="left" vertical="center" wrapText="1"/>
      <protection locked="0"/>
    </xf>
    <xf numFmtId="172" fontId="18" fillId="33" borderId="36" xfId="1019" applyNumberFormat="1" applyFont="1" applyFill="1" applyBorder="1" applyAlignment="1">
      <alignment horizontal="right" vertical="center" wrapText="1"/>
    </xf>
    <xf numFmtId="164" fontId="18" fillId="33" borderId="36" xfId="2171" applyNumberFormat="1" applyFont="1" applyFill="1" applyBorder="1" applyAlignment="1">
      <alignment horizontal="center" vertical="center" wrapText="1"/>
    </xf>
    <xf numFmtId="1" fontId="18" fillId="33" borderId="36" xfId="2171" applyNumberFormat="1" applyFont="1" applyFill="1" applyBorder="1" applyAlignment="1">
      <alignment horizontal="center" vertical="center" wrapText="1"/>
    </xf>
    <xf numFmtId="0" fontId="18" fillId="33" borderId="36" xfId="1296" applyFill="1" applyBorder="1" applyAlignment="1">
      <alignment vertical="top" wrapText="1"/>
    </xf>
    <xf numFmtId="0" fontId="18" fillId="33" borderId="36" xfId="1296" applyFill="1" applyBorder="1" applyAlignment="1">
      <alignment horizontal="left" vertical="top" wrapText="1"/>
    </xf>
    <xf numFmtId="0" fontId="18" fillId="33" borderId="36" xfId="1296" applyFill="1" applyBorder="1" applyAlignment="1">
      <alignment horizontal="center" vertical="top" wrapText="1"/>
    </xf>
    <xf numFmtId="0" fontId="89" fillId="33" borderId="36" xfId="1296" applyFont="1" applyFill="1" applyBorder="1" applyAlignment="1">
      <alignment vertical="top" wrapText="1"/>
    </xf>
    <xf numFmtId="0" fontId="18" fillId="0" borderId="36" xfId="1296" applyBorder="1" applyAlignment="1">
      <alignment horizontal="center" wrapText="1"/>
    </xf>
    <xf numFmtId="0" fontId="18" fillId="0" borderId="36" xfId="1296" applyBorder="1" applyAlignment="1">
      <alignment wrapText="1"/>
    </xf>
    <xf numFmtId="1" fontId="18" fillId="33" borderId="36" xfId="2171" applyNumberFormat="1" applyFont="1" applyFill="1" applyBorder="1" applyAlignment="1">
      <alignment horizontal="left" vertical="center" wrapText="1"/>
    </xf>
    <xf numFmtId="164" fontId="18" fillId="33" borderId="36" xfId="2171" applyNumberFormat="1" applyFont="1" applyFill="1" applyBorder="1" applyAlignment="1">
      <alignment horizontal="left" vertical="center" wrapText="1"/>
    </xf>
    <xf numFmtId="165" fontId="18" fillId="33" borderId="36" xfId="2171" applyNumberFormat="1" applyFont="1" applyFill="1" applyBorder="1" applyAlignment="1" applyProtection="1">
      <alignment horizontal="left" vertical="center" wrapText="1"/>
      <protection locked="0"/>
    </xf>
    <xf numFmtId="172" fontId="18" fillId="33" borderId="36" xfId="1019" applyNumberFormat="1" applyFont="1" applyFill="1" applyBorder="1" applyAlignment="1">
      <alignment horizontal="right" vertical="center" wrapText="1"/>
    </xf>
    <xf numFmtId="164" fontId="18" fillId="33" borderId="36" xfId="2171" applyNumberFormat="1" applyFont="1" applyFill="1" applyBorder="1" applyAlignment="1">
      <alignment horizontal="center" vertical="center" wrapText="1"/>
    </xf>
    <xf numFmtId="1" fontId="18" fillId="33" borderId="36" xfId="2171" applyNumberFormat="1" applyFont="1" applyFill="1" applyBorder="1" applyAlignment="1">
      <alignment horizontal="center" vertical="center" wrapText="1"/>
    </xf>
    <xf numFmtId="177" fontId="18" fillId="33" borderId="36" xfId="1019" applyNumberFormat="1" applyFont="1" applyFill="1" applyBorder="1" applyAlignment="1">
      <alignment horizontal="right" vertical="center" wrapText="1"/>
    </xf>
    <xf numFmtId="1" fontId="18" fillId="0" borderId="0" xfId="1919" applyNumberFormat="1" applyAlignment="1" applyProtection="1">
      <alignment horizontal="left" vertical="top" wrapText="1"/>
      <protection locked="0"/>
    </xf>
    <xf numFmtId="164" fontId="17" fillId="0" borderId="0" xfId="1919" applyNumberFormat="1" applyFont="1" applyAlignment="1">
      <alignment horizontal="center" vertical="top" wrapText="1"/>
    </xf>
    <xf numFmtId="164" fontId="18" fillId="0" borderId="0" xfId="1919" applyNumberFormat="1" applyAlignment="1">
      <alignment horizontal="center" vertical="top" wrapText="1"/>
    </xf>
    <xf numFmtId="0" fontId="17" fillId="0" borderId="0" xfId="1919" applyFont="1" applyAlignment="1">
      <alignment horizontal="center" vertical="top" wrapText="1"/>
    </xf>
    <xf numFmtId="0" fontId="18" fillId="0" borderId="0" xfId="1296" applyAlignment="1">
      <alignment horizontal="center" vertical="top" wrapText="1"/>
    </xf>
    <xf numFmtId="0" fontId="66" fillId="0" borderId="0" xfId="0" applyFont="1" applyAlignment="1">
      <alignment horizontal="center" vertical="center"/>
    </xf>
    <xf numFmtId="0" fontId="67" fillId="0" borderId="16" xfId="37" applyFont="1" applyBorder="1" applyAlignment="1">
      <alignment horizontal="center" vertical="center"/>
    </xf>
    <xf numFmtId="0" fontId="67" fillId="0" borderId="17" xfId="37" applyFont="1" applyBorder="1" applyAlignment="1">
      <alignment horizontal="center" vertical="center"/>
    </xf>
    <xf numFmtId="0" fontId="87" fillId="0" borderId="0" xfId="0" applyFont="1" applyAlignment="1">
      <alignment horizontal="left"/>
    </xf>
    <xf numFmtId="0" fontId="88" fillId="0" borderId="0" xfId="0" applyFont="1" applyAlignment="1">
      <alignment horizontal="left"/>
    </xf>
    <xf numFmtId="0" fontId="15" fillId="0" borderId="0" xfId="0" applyFont="1" applyAlignment="1">
      <alignment horizontal="left"/>
    </xf>
    <xf numFmtId="0" fontId="87" fillId="0" borderId="0" xfId="0" applyFont="1" applyAlignment="1">
      <alignment horizontal="left" wrapText="1"/>
    </xf>
    <xf numFmtId="0" fontId="61" fillId="0" borderId="0" xfId="0" applyFont="1" applyAlignment="1">
      <alignment horizontal="left"/>
    </xf>
    <xf numFmtId="0" fontId="66" fillId="0" borderId="0" xfId="0" applyFont="1" applyAlignment="1">
      <alignment horizontal="left" vertical="center"/>
    </xf>
    <xf numFmtId="164" fontId="77" fillId="54" borderId="43" xfId="36" applyNumberFormat="1" applyFont="1" applyFill="1" applyBorder="1" applyAlignment="1">
      <alignment horizontal="left" vertical="center" wrapText="1"/>
    </xf>
    <xf numFmtId="0" fontId="0" fillId="0" borderId="44" xfId="0" applyBorder="1" applyAlignment="1">
      <alignment horizontal="left" vertical="center" wrapText="1"/>
    </xf>
    <xf numFmtId="164" fontId="77" fillId="54" borderId="31" xfId="36" applyNumberFormat="1" applyFont="1" applyFill="1" applyBorder="1" applyAlignment="1">
      <alignment horizontal="left" vertical="center" wrapText="1"/>
    </xf>
    <xf numFmtId="0" fontId="0" fillId="0" borderId="31" xfId="0" applyBorder="1" applyAlignment="1">
      <alignment horizontal="left" vertical="center" wrapText="1"/>
    </xf>
    <xf numFmtId="0" fontId="17" fillId="0" borderId="0" xfId="0" applyFont="1" applyAlignment="1">
      <alignment horizontal="center" vertical="top" wrapText="1"/>
    </xf>
    <xf numFmtId="0" fontId="18" fillId="0" borderId="30" xfId="0" applyFont="1" applyBorder="1" applyAlignment="1">
      <alignment horizontal="center" vertical="top" wrapText="1"/>
    </xf>
    <xf numFmtId="164" fontId="17" fillId="0" borderId="0" xfId="0" applyNumberFormat="1" applyFont="1" applyAlignment="1">
      <alignment horizontal="center" vertical="top" wrapText="1"/>
    </xf>
    <xf numFmtId="0" fontId="24" fillId="0" borderId="0" xfId="0" applyFont="1" applyAlignment="1">
      <alignment horizontal="center" vertical="top" wrapText="1"/>
    </xf>
    <xf numFmtId="164" fontId="18" fillId="0" borderId="0" xfId="0" applyNumberFormat="1" applyFont="1" applyAlignment="1">
      <alignment horizontal="center" vertical="top" wrapText="1"/>
    </xf>
    <xf numFmtId="164" fontId="18" fillId="0" borderId="30" xfId="0" applyNumberFormat="1" applyFont="1" applyBorder="1" applyAlignment="1">
      <alignment horizontal="center" vertical="top" wrapText="1"/>
    </xf>
    <xf numFmtId="164" fontId="17" fillId="0" borderId="0" xfId="0" applyNumberFormat="1" applyFont="1" applyAlignment="1">
      <alignment horizontal="center" wrapText="1"/>
    </xf>
    <xf numFmtId="164" fontId="18" fillId="0" borderId="0" xfId="0" applyNumberFormat="1" applyFont="1" applyAlignment="1">
      <alignment horizontal="center" wrapText="1"/>
    </xf>
    <xf numFmtId="164" fontId="18" fillId="0" borderId="30" xfId="0" applyNumberFormat="1" applyFont="1" applyBorder="1" applyAlignment="1">
      <alignment horizontal="center" wrapText="1"/>
    </xf>
    <xf numFmtId="164" fontId="17" fillId="53" borderId="0" xfId="0" applyNumberFormat="1" applyFont="1" applyFill="1" applyAlignment="1">
      <alignment horizontal="center" vertical="top" wrapText="1"/>
    </xf>
    <xf numFmtId="0" fontId="0" fillId="53" borderId="0" xfId="0" applyFill="1" applyAlignment="1">
      <alignment horizontal="center" vertical="top" wrapText="1"/>
    </xf>
    <xf numFmtId="0" fontId="0" fillId="53" borderId="30" xfId="0" applyFill="1" applyBorder="1" applyAlignment="1">
      <alignment horizontal="center" vertical="top" wrapText="1"/>
    </xf>
  </cellXfs>
  <cellStyles count="3487">
    <cellStyle name="20% - Accent1" xfId="19" builtinId="30" customBuiltin="1"/>
    <cellStyle name="20% - Accent1 10" xfId="42" xr:uid="{00000000-0005-0000-0000-000001000000}"/>
    <cellStyle name="20% - Accent1 11" xfId="43" xr:uid="{00000000-0005-0000-0000-000002000000}"/>
    <cellStyle name="20% - Accent1 12" xfId="44" xr:uid="{00000000-0005-0000-0000-000003000000}"/>
    <cellStyle name="20% - Accent1 13" xfId="45" xr:uid="{00000000-0005-0000-0000-000004000000}"/>
    <cellStyle name="20% - Accent1 14" xfId="46" xr:uid="{00000000-0005-0000-0000-000005000000}"/>
    <cellStyle name="20% - Accent1 15" xfId="47" xr:uid="{00000000-0005-0000-0000-000006000000}"/>
    <cellStyle name="20% - Accent1 16" xfId="48" xr:uid="{00000000-0005-0000-0000-000007000000}"/>
    <cellStyle name="20% - Accent1 17" xfId="49" xr:uid="{00000000-0005-0000-0000-000008000000}"/>
    <cellStyle name="20% - Accent1 18" xfId="50" xr:uid="{00000000-0005-0000-0000-000009000000}"/>
    <cellStyle name="20% - Accent1 19" xfId="51" xr:uid="{00000000-0005-0000-0000-00000A000000}"/>
    <cellStyle name="20% - Accent1 2" xfId="52" xr:uid="{00000000-0005-0000-0000-00000B000000}"/>
    <cellStyle name="20% - Accent1 2 2" xfId="53" xr:uid="{00000000-0005-0000-0000-00000C000000}"/>
    <cellStyle name="20% - Accent1 2 2 2" xfId="2278" xr:uid="{00000000-0005-0000-0000-00000D000000}"/>
    <cellStyle name="20% - Accent1 2 2 2 2" xfId="2879" xr:uid="{00000000-0005-0000-0000-00000E000000}"/>
    <cellStyle name="20% - Accent1 2 2 2 3" xfId="3117" xr:uid="{00000000-0005-0000-0000-00000F000000}"/>
    <cellStyle name="20% - Accent1 2 2 3" xfId="2363" xr:uid="{00000000-0005-0000-0000-000010000000}"/>
    <cellStyle name="20% - Accent1 2 2 3 2" xfId="2964" xr:uid="{00000000-0005-0000-0000-000011000000}"/>
    <cellStyle name="20% - Accent1 2 2 3 3" xfId="3199" xr:uid="{00000000-0005-0000-0000-000012000000}"/>
    <cellStyle name="20% - Accent1 2 2 4" xfId="2787" xr:uid="{00000000-0005-0000-0000-000013000000}"/>
    <cellStyle name="20% - Accent1 2 2 5" xfId="3025" xr:uid="{00000000-0005-0000-0000-000014000000}"/>
    <cellStyle name="20% - Accent1 20" xfId="54" xr:uid="{00000000-0005-0000-0000-000015000000}"/>
    <cellStyle name="20% - Accent1 21" xfId="55" xr:uid="{00000000-0005-0000-0000-000016000000}"/>
    <cellStyle name="20% - Accent1 22" xfId="56" xr:uid="{00000000-0005-0000-0000-000017000000}"/>
    <cellStyle name="20% - Accent1 23" xfId="57" xr:uid="{00000000-0005-0000-0000-000018000000}"/>
    <cellStyle name="20% - Accent1 24" xfId="58" xr:uid="{00000000-0005-0000-0000-000019000000}"/>
    <cellStyle name="20% - Accent1 25" xfId="59" xr:uid="{00000000-0005-0000-0000-00001A000000}"/>
    <cellStyle name="20% - Accent1 26" xfId="60" xr:uid="{00000000-0005-0000-0000-00001B000000}"/>
    <cellStyle name="20% - Accent1 27" xfId="61" xr:uid="{00000000-0005-0000-0000-00001C000000}"/>
    <cellStyle name="20% - Accent1 28" xfId="2277" xr:uid="{00000000-0005-0000-0000-00001D000000}"/>
    <cellStyle name="20% - Accent1 28 2" xfId="2878" xr:uid="{00000000-0005-0000-0000-00001E000000}"/>
    <cellStyle name="20% - Accent1 28 3" xfId="3116" xr:uid="{00000000-0005-0000-0000-00001F000000}"/>
    <cellStyle name="20% - Accent1 29" xfId="2350" xr:uid="{00000000-0005-0000-0000-000020000000}"/>
    <cellStyle name="20% - Accent1 29 2" xfId="2952" xr:uid="{00000000-0005-0000-0000-000021000000}"/>
    <cellStyle name="20% - Accent1 29 3" xfId="3187" xr:uid="{00000000-0005-0000-0000-000022000000}"/>
    <cellStyle name="20% - Accent1 3" xfId="62" xr:uid="{00000000-0005-0000-0000-000023000000}"/>
    <cellStyle name="20% - Accent1 30" xfId="2786" xr:uid="{00000000-0005-0000-0000-000024000000}"/>
    <cellStyle name="20% - Accent1 31" xfId="3024" xr:uid="{00000000-0005-0000-0000-000025000000}"/>
    <cellStyle name="20% - Accent1 4" xfId="63" xr:uid="{00000000-0005-0000-0000-000026000000}"/>
    <cellStyle name="20% - Accent1 5" xfId="64" xr:uid="{00000000-0005-0000-0000-000027000000}"/>
    <cellStyle name="20% - Accent1 6" xfId="65" xr:uid="{00000000-0005-0000-0000-000028000000}"/>
    <cellStyle name="20% - Accent1 7" xfId="66" xr:uid="{00000000-0005-0000-0000-000029000000}"/>
    <cellStyle name="20% - Accent1 8" xfId="67" xr:uid="{00000000-0005-0000-0000-00002A000000}"/>
    <cellStyle name="20% - Accent1 9" xfId="68" xr:uid="{00000000-0005-0000-0000-00002B000000}"/>
    <cellStyle name="20% - Accent2" xfId="22" builtinId="34" customBuiltin="1"/>
    <cellStyle name="20% - Accent2 10" xfId="69" xr:uid="{00000000-0005-0000-0000-00002D000000}"/>
    <cellStyle name="20% - Accent2 11" xfId="70" xr:uid="{00000000-0005-0000-0000-00002E000000}"/>
    <cellStyle name="20% - Accent2 12" xfId="71" xr:uid="{00000000-0005-0000-0000-00002F000000}"/>
    <cellStyle name="20% - Accent2 13" xfId="72" xr:uid="{00000000-0005-0000-0000-000030000000}"/>
    <cellStyle name="20% - Accent2 14" xfId="73" xr:uid="{00000000-0005-0000-0000-000031000000}"/>
    <cellStyle name="20% - Accent2 15" xfId="74" xr:uid="{00000000-0005-0000-0000-000032000000}"/>
    <cellStyle name="20% - Accent2 16" xfId="75" xr:uid="{00000000-0005-0000-0000-000033000000}"/>
    <cellStyle name="20% - Accent2 17" xfId="76" xr:uid="{00000000-0005-0000-0000-000034000000}"/>
    <cellStyle name="20% - Accent2 18" xfId="77" xr:uid="{00000000-0005-0000-0000-000035000000}"/>
    <cellStyle name="20% - Accent2 19" xfId="78" xr:uid="{00000000-0005-0000-0000-000036000000}"/>
    <cellStyle name="20% - Accent2 2" xfId="79" xr:uid="{00000000-0005-0000-0000-000037000000}"/>
    <cellStyle name="20% - Accent2 2 2" xfId="80" xr:uid="{00000000-0005-0000-0000-000038000000}"/>
    <cellStyle name="20% - Accent2 2 2 2" xfId="2280" xr:uid="{00000000-0005-0000-0000-000039000000}"/>
    <cellStyle name="20% - Accent2 2 2 2 2" xfId="2881" xr:uid="{00000000-0005-0000-0000-00003A000000}"/>
    <cellStyle name="20% - Accent2 2 2 2 3" xfId="3119" xr:uid="{00000000-0005-0000-0000-00003B000000}"/>
    <cellStyle name="20% - Accent2 2 2 3" xfId="2364" xr:uid="{00000000-0005-0000-0000-00003C000000}"/>
    <cellStyle name="20% - Accent2 2 2 3 2" xfId="2965" xr:uid="{00000000-0005-0000-0000-00003D000000}"/>
    <cellStyle name="20% - Accent2 2 2 3 3" xfId="3200" xr:uid="{00000000-0005-0000-0000-00003E000000}"/>
    <cellStyle name="20% - Accent2 2 2 4" xfId="2789" xr:uid="{00000000-0005-0000-0000-00003F000000}"/>
    <cellStyle name="20% - Accent2 2 2 5" xfId="3027" xr:uid="{00000000-0005-0000-0000-000040000000}"/>
    <cellStyle name="20% - Accent2 20" xfId="81" xr:uid="{00000000-0005-0000-0000-000041000000}"/>
    <cellStyle name="20% - Accent2 21" xfId="82" xr:uid="{00000000-0005-0000-0000-000042000000}"/>
    <cellStyle name="20% - Accent2 22" xfId="83" xr:uid="{00000000-0005-0000-0000-000043000000}"/>
    <cellStyle name="20% - Accent2 23" xfId="84" xr:uid="{00000000-0005-0000-0000-000044000000}"/>
    <cellStyle name="20% - Accent2 24" xfId="85" xr:uid="{00000000-0005-0000-0000-000045000000}"/>
    <cellStyle name="20% - Accent2 25" xfId="86" xr:uid="{00000000-0005-0000-0000-000046000000}"/>
    <cellStyle name="20% - Accent2 26" xfId="87" xr:uid="{00000000-0005-0000-0000-000047000000}"/>
    <cellStyle name="20% - Accent2 27" xfId="88" xr:uid="{00000000-0005-0000-0000-000048000000}"/>
    <cellStyle name="20% - Accent2 28" xfId="2279" xr:uid="{00000000-0005-0000-0000-000049000000}"/>
    <cellStyle name="20% - Accent2 28 2" xfId="2880" xr:uid="{00000000-0005-0000-0000-00004A000000}"/>
    <cellStyle name="20% - Accent2 28 3" xfId="3118" xr:uid="{00000000-0005-0000-0000-00004B000000}"/>
    <cellStyle name="20% - Accent2 29" xfId="2352" xr:uid="{00000000-0005-0000-0000-00004C000000}"/>
    <cellStyle name="20% - Accent2 29 2" xfId="2954" xr:uid="{00000000-0005-0000-0000-00004D000000}"/>
    <cellStyle name="20% - Accent2 29 3" xfId="3189" xr:uid="{00000000-0005-0000-0000-00004E000000}"/>
    <cellStyle name="20% - Accent2 3" xfId="89" xr:uid="{00000000-0005-0000-0000-00004F000000}"/>
    <cellStyle name="20% - Accent2 30" xfId="2788" xr:uid="{00000000-0005-0000-0000-000050000000}"/>
    <cellStyle name="20% - Accent2 31" xfId="3026" xr:uid="{00000000-0005-0000-0000-000051000000}"/>
    <cellStyle name="20% - Accent2 4" xfId="90" xr:uid="{00000000-0005-0000-0000-000052000000}"/>
    <cellStyle name="20% - Accent2 5" xfId="91" xr:uid="{00000000-0005-0000-0000-000053000000}"/>
    <cellStyle name="20% - Accent2 6" xfId="92" xr:uid="{00000000-0005-0000-0000-000054000000}"/>
    <cellStyle name="20% - Accent2 7" xfId="93" xr:uid="{00000000-0005-0000-0000-000055000000}"/>
    <cellStyle name="20% - Accent2 8" xfId="94" xr:uid="{00000000-0005-0000-0000-000056000000}"/>
    <cellStyle name="20% - Accent2 9" xfId="95" xr:uid="{00000000-0005-0000-0000-000057000000}"/>
    <cellStyle name="20% - Accent3" xfId="25" builtinId="38" customBuiltin="1"/>
    <cellStyle name="20% - Accent3 10" xfId="96" xr:uid="{00000000-0005-0000-0000-000059000000}"/>
    <cellStyle name="20% - Accent3 11" xfId="97" xr:uid="{00000000-0005-0000-0000-00005A000000}"/>
    <cellStyle name="20% - Accent3 12" xfId="98" xr:uid="{00000000-0005-0000-0000-00005B000000}"/>
    <cellStyle name="20% - Accent3 13" xfId="99" xr:uid="{00000000-0005-0000-0000-00005C000000}"/>
    <cellStyle name="20% - Accent3 14" xfId="100" xr:uid="{00000000-0005-0000-0000-00005D000000}"/>
    <cellStyle name="20% - Accent3 15" xfId="101" xr:uid="{00000000-0005-0000-0000-00005E000000}"/>
    <cellStyle name="20% - Accent3 16" xfId="102" xr:uid="{00000000-0005-0000-0000-00005F000000}"/>
    <cellStyle name="20% - Accent3 17" xfId="103" xr:uid="{00000000-0005-0000-0000-000060000000}"/>
    <cellStyle name="20% - Accent3 18" xfId="104" xr:uid="{00000000-0005-0000-0000-000061000000}"/>
    <cellStyle name="20% - Accent3 19" xfId="105" xr:uid="{00000000-0005-0000-0000-000062000000}"/>
    <cellStyle name="20% - Accent3 2" xfId="106" xr:uid="{00000000-0005-0000-0000-000063000000}"/>
    <cellStyle name="20% - Accent3 2 2" xfId="107" xr:uid="{00000000-0005-0000-0000-000064000000}"/>
    <cellStyle name="20% - Accent3 2 2 2" xfId="2282" xr:uid="{00000000-0005-0000-0000-000065000000}"/>
    <cellStyle name="20% - Accent3 2 2 2 2" xfId="2883" xr:uid="{00000000-0005-0000-0000-000066000000}"/>
    <cellStyle name="20% - Accent3 2 2 2 3" xfId="3121" xr:uid="{00000000-0005-0000-0000-000067000000}"/>
    <cellStyle name="20% - Accent3 2 2 3" xfId="2365" xr:uid="{00000000-0005-0000-0000-000068000000}"/>
    <cellStyle name="20% - Accent3 2 2 3 2" xfId="2966" xr:uid="{00000000-0005-0000-0000-000069000000}"/>
    <cellStyle name="20% - Accent3 2 2 3 3" xfId="3201" xr:uid="{00000000-0005-0000-0000-00006A000000}"/>
    <cellStyle name="20% - Accent3 2 2 4" xfId="2791" xr:uid="{00000000-0005-0000-0000-00006B000000}"/>
    <cellStyle name="20% - Accent3 2 2 5" xfId="3029" xr:uid="{00000000-0005-0000-0000-00006C000000}"/>
    <cellStyle name="20% - Accent3 20" xfId="108" xr:uid="{00000000-0005-0000-0000-00006D000000}"/>
    <cellStyle name="20% - Accent3 21" xfId="109" xr:uid="{00000000-0005-0000-0000-00006E000000}"/>
    <cellStyle name="20% - Accent3 22" xfId="110" xr:uid="{00000000-0005-0000-0000-00006F000000}"/>
    <cellStyle name="20% - Accent3 23" xfId="111" xr:uid="{00000000-0005-0000-0000-000070000000}"/>
    <cellStyle name="20% - Accent3 24" xfId="112" xr:uid="{00000000-0005-0000-0000-000071000000}"/>
    <cellStyle name="20% - Accent3 25" xfId="113" xr:uid="{00000000-0005-0000-0000-000072000000}"/>
    <cellStyle name="20% - Accent3 26" xfId="114" xr:uid="{00000000-0005-0000-0000-000073000000}"/>
    <cellStyle name="20% - Accent3 27" xfId="115" xr:uid="{00000000-0005-0000-0000-000074000000}"/>
    <cellStyle name="20% - Accent3 28" xfId="2281" xr:uid="{00000000-0005-0000-0000-000075000000}"/>
    <cellStyle name="20% - Accent3 28 2" xfId="2882" xr:uid="{00000000-0005-0000-0000-000076000000}"/>
    <cellStyle name="20% - Accent3 28 3" xfId="3120" xr:uid="{00000000-0005-0000-0000-000077000000}"/>
    <cellStyle name="20% - Accent3 29" xfId="2354" xr:uid="{00000000-0005-0000-0000-000078000000}"/>
    <cellStyle name="20% - Accent3 29 2" xfId="2956" xr:uid="{00000000-0005-0000-0000-000079000000}"/>
    <cellStyle name="20% - Accent3 29 3" xfId="3191" xr:uid="{00000000-0005-0000-0000-00007A000000}"/>
    <cellStyle name="20% - Accent3 3" xfId="116" xr:uid="{00000000-0005-0000-0000-00007B000000}"/>
    <cellStyle name="20% - Accent3 30" xfId="2790" xr:uid="{00000000-0005-0000-0000-00007C000000}"/>
    <cellStyle name="20% - Accent3 31" xfId="3028" xr:uid="{00000000-0005-0000-0000-00007D000000}"/>
    <cellStyle name="20% - Accent3 4" xfId="117" xr:uid="{00000000-0005-0000-0000-00007E000000}"/>
    <cellStyle name="20% - Accent3 5" xfId="118" xr:uid="{00000000-0005-0000-0000-00007F000000}"/>
    <cellStyle name="20% - Accent3 6" xfId="119" xr:uid="{00000000-0005-0000-0000-000080000000}"/>
    <cellStyle name="20% - Accent3 7" xfId="120" xr:uid="{00000000-0005-0000-0000-000081000000}"/>
    <cellStyle name="20% - Accent3 8" xfId="121" xr:uid="{00000000-0005-0000-0000-000082000000}"/>
    <cellStyle name="20% - Accent3 9" xfId="122" xr:uid="{00000000-0005-0000-0000-000083000000}"/>
    <cellStyle name="20% - Accent4" xfId="28" builtinId="42" customBuiltin="1"/>
    <cellStyle name="20% - Accent4 10" xfId="123" xr:uid="{00000000-0005-0000-0000-000085000000}"/>
    <cellStyle name="20% - Accent4 11" xfId="124" xr:uid="{00000000-0005-0000-0000-000086000000}"/>
    <cellStyle name="20% - Accent4 12" xfId="125" xr:uid="{00000000-0005-0000-0000-000087000000}"/>
    <cellStyle name="20% - Accent4 13" xfId="126" xr:uid="{00000000-0005-0000-0000-000088000000}"/>
    <cellStyle name="20% - Accent4 14" xfId="127" xr:uid="{00000000-0005-0000-0000-000089000000}"/>
    <cellStyle name="20% - Accent4 15" xfId="128" xr:uid="{00000000-0005-0000-0000-00008A000000}"/>
    <cellStyle name="20% - Accent4 16" xfId="129" xr:uid="{00000000-0005-0000-0000-00008B000000}"/>
    <cellStyle name="20% - Accent4 17" xfId="130" xr:uid="{00000000-0005-0000-0000-00008C000000}"/>
    <cellStyle name="20% - Accent4 18" xfId="131" xr:uid="{00000000-0005-0000-0000-00008D000000}"/>
    <cellStyle name="20% - Accent4 19" xfId="132" xr:uid="{00000000-0005-0000-0000-00008E000000}"/>
    <cellStyle name="20% - Accent4 2" xfId="133" xr:uid="{00000000-0005-0000-0000-00008F000000}"/>
    <cellStyle name="20% - Accent4 2 2" xfId="134" xr:uid="{00000000-0005-0000-0000-000090000000}"/>
    <cellStyle name="20% - Accent4 2 2 2" xfId="2284" xr:uid="{00000000-0005-0000-0000-000091000000}"/>
    <cellStyle name="20% - Accent4 2 2 2 2" xfId="2885" xr:uid="{00000000-0005-0000-0000-000092000000}"/>
    <cellStyle name="20% - Accent4 2 2 2 3" xfId="3123" xr:uid="{00000000-0005-0000-0000-000093000000}"/>
    <cellStyle name="20% - Accent4 2 2 3" xfId="2366" xr:uid="{00000000-0005-0000-0000-000094000000}"/>
    <cellStyle name="20% - Accent4 2 2 3 2" xfId="2967" xr:uid="{00000000-0005-0000-0000-000095000000}"/>
    <cellStyle name="20% - Accent4 2 2 3 3" xfId="3202" xr:uid="{00000000-0005-0000-0000-000096000000}"/>
    <cellStyle name="20% - Accent4 2 2 4" xfId="2793" xr:uid="{00000000-0005-0000-0000-000097000000}"/>
    <cellStyle name="20% - Accent4 2 2 5" xfId="3031" xr:uid="{00000000-0005-0000-0000-000098000000}"/>
    <cellStyle name="20% - Accent4 20" xfId="135" xr:uid="{00000000-0005-0000-0000-000099000000}"/>
    <cellStyle name="20% - Accent4 21" xfId="136" xr:uid="{00000000-0005-0000-0000-00009A000000}"/>
    <cellStyle name="20% - Accent4 22" xfId="137" xr:uid="{00000000-0005-0000-0000-00009B000000}"/>
    <cellStyle name="20% - Accent4 23" xfId="138" xr:uid="{00000000-0005-0000-0000-00009C000000}"/>
    <cellStyle name="20% - Accent4 24" xfId="139" xr:uid="{00000000-0005-0000-0000-00009D000000}"/>
    <cellStyle name="20% - Accent4 25" xfId="140" xr:uid="{00000000-0005-0000-0000-00009E000000}"/>
    <cellStyle name="20% - Accent4 26" xfId="141" xr:uid="{00000000-0005-0000-0000-00009F000000}"/>
    <cellStyle name="20% - Accent4 27" xfId="142" xr:uid="{00000000-0005-0000-0000-0000A0000000}"/>
    <cellStyle name="20% - Accent4 28" xfId="2283" xr:uid="{00000000-0005-0000-0000-0000A1000000}"/>
    <cellStyle name="20% - Accent4 28 2" xfId="2884" xr:uid="{00000000-0005-0000-0000-0000A2000000}"/>
    <cellStyle name="20% - Accent4 28 3" xfId="3122" xr:uid="{00000000-0005-0000-0000-0000A3000000}"/>
    <cellStyle name="20% - Accent4 29" xfId="2356" xr:uid="{00000000-0005-0000-0000-0000A4000000}"/>
    <cellStyle name="20% - Accent4 29 2" xfId="2958" xr:uid="{00000000-0005-0000-0000-0000A5000000}"/>
    <cellStyle name="20% - Accent4 29 3" xfId="3193" xr:uid="{00000000-0005-0000-0000-0000A6000000}"/>
    <cellStyle name="20% - Accent4 3" xfId="143" xr:uid="{00000000-0005-0000-0000-0000A7000000}"/>
    <cellStyle name="20% - Accent4 30" xfId="2792" xr:uid="{00000000-0005-0000-0000-0000A8000000}"/>
    <cellStyle name="20% - Accent4 31" xfId="3030" xr:uid="{00000000-0005-0000-0000-0000A9000000}"/>
    <cellStyle name="20% - Accent4 4" xfId="144" xr:uid="{00000000-0005-0000-0000-0000AA000000}"/>
    <cellStyle name="20% - Accent4 5" xfId="145" xr:uid="{00000000-0005-0000-0000-0000AB000000}"/>
    <cellStyle name="20% - Accent4 6" xfId="146" xr:uid="{00000000-0005-0000-0000-0000AC000000}"/>
    <cellStyle name="20% - Accent4 7" xfId="147" xr:uid="{00000000-0005-0000-0000-0000AD000000}"/>
    <cellStyle name="20% - Accent4 8" xfId="148" xr:uid="{00000000-0005-0000-0000-0000AE000000}"/>
    <cellStyle name="20% - Accent4 9" xfId="149" xr:uid="{00000000-0005-0000-0000-0000AF000000}"/>
    <cellStyle name="20% - Accent5" xfId="31" builtinId="46" customBuiltin="1"/>
    <cellStyle name="20% - Accent5 10" xfId="150" xr:uid="{00000000-0005-0000-0000-0000B1000000}"/>
    <cellStyle name="20% - Accent5 11" xfId="151" xr:uid="{00000000-0005-0000-0000-0000B2000000}"/>
    <cellStyle name="20% - Accent5 12" xfId="152" xr:uid="{00000000-0005-0000-0000-0000B3000000}"/>
    <cellStyle name="20% - Accent5 13" xfId="153" xr:uid="{00000000-0005-0000-0000-0000B4000000}"/>
    <cellStyle name="20% - Accent5 14" xfId="154" xr:uid="{00000000-0005-0000-0000-0000B5000000}"/>
    <cellStyle name="20% - Accent5 15" xfId="155" xr:uid="{00000000-0005-0000-0000-0000B6000000}"/>
    <cellStyle name="20% - Accent5 16" xfId="156" xr:uid="{00000000-0005-0000-0000-0000B7000000}"/>
    <cellStyle name="20% - Accent5 17" xfId="157" xr:uid="{00000000-0005-0000-0000-0000B8000000}"/>
    <cellStyle name="20% - Accent5 18" xfId="158" xr:uid="{00000000-0005-0000-0000-0000B9000000}"/>
    <cellStyle name="20% - Accent5 19" xfId="159" xr:uid="{00000000-0005-0000-0000-0000BA000000}"/>
    <cellStyle name="20% - Accent5 2" xfId="160" xr:uid="{00000000-0005-0000-0000-0000BB000000}"/>
    <cellStyle name="20% - Accent5 2 2" xfId="161" xr:uid="{00000000-0005-0000-0000-0000BC000000}"/>
    <cellStyle name="20% - Accent5 2 2 2" xfId="2286" xr:uid="{00000000-0005-0000-0000-0000BD000000}"/>
    <cellStyle name="20% - Accent5 2 2 2 2" xfId="2887" xr:uid="{00000000-0005-0000-0000-0000BE000000}"/>
    <cellStyle name="20% - Accent5 2 2 2 3" xfId="3125" xr:uid="{00000000-0005-0000-0000-0000BF000000}"/>
    <cellStyle name="20% - Accent5 2 2 3" xfId="2367" xr:uid="{00000000-0005-0000-0000-0000C0000000}"/>
    <cellStyle name="20% - Accent5 2 2 3 2" xfId="2968" xr:uid="{00000000-0005-0000-0000-0000C1000000}"/>
    <cellStyle name="20% - Accent5 2 2 3 3" xfId="3203" xr:uid="{00000000-0005-0000-0000-0000C2000000}"/>
    <cellStyle name="20% - Accent5 2 2 4" xfId="2795" xr:uid="{00000000-0005-0000-0000-0000C3000000}"/>
    <cellStyle name="20% - Accent5 2 2 5" xfId="3033" xr:uid="{00000000-0005-0000-0000-0000C4000000}"/>
    <cellStyle name="20% - Accent5 20" xfId="162" xr:uid="{00000000-0005-0000-0000-0000C5000000}"/>
    <cellStyle name="20% - Accent5 21" xfId="163" xr:uid="{00000000-0005-0000-0000-0000C6000000}"/>
    <cellStyle name="20% - Accent5 22" xfId="164" xr:uid="{00000000-0005-0000-0000-0000C7000000}"/>
    <cellStyle name="20% - Accent5 23" xfId="165" xr:uid="{00000000-0005-0000-0000-0000C8000000}"/>
    <cellStyle name="20% - Accent5 24" xfId="166" xr:uid="{00000000-0005-0000-0000-0000C9000000}"/>
    <cellStyle name="20% - Accent5 25" xfId="167" xr:uid="{00000000-0005-0000-0000-0000CA000000}"/>
    <cellStyle name="20% - Accent5 26" xfId="168" xr:uid="{00000000-0005-0000-0000-0000CB000000}"/>
    <cellStyle name="20% - Accent5 27" xfId="169" xr:uid="{00000000-0005-0000-0000-0000CC000000}"/>
    <cellStyle name="20% - Accent5 28" xfId="2285" xr:uid="{00000000-0005-0000-0000-0000CD000000}"/>
    <cellStyle name="20% - Accent5 28 2" xfId="2886" xr:uid="{00000000-0005-0000-0000-0000CE000000}"/>
    <cellStyle name="20% - Accent5 28 3" xfId="3124" xr:uid="{00000000-0005-0000-0000-0000CF000000}"/>
    <cellStyle name="20% - Accent5 29" xfId="2358" xr:uid="{00000000-0005-0000-0000-0000D0000000}"/>
    <cellStyle name="20% - Accent5 29 2" xfId="2960" xr:uid="{00000000-0005-0000-0000-0000D1000000}"/>
    <cellStyle name="20% - Accent5 29 3" xfId="3195" xr:uid="{00000000-0005-0000-0000-0000D2000000}"/>
    <cellStyle name="20% - Accent5 3" xfId="170" xr:uid="{00000000-0005-0000-0000-0000D3000000}"/>
    <cellStyle name="20% - Accent5 30" xfId="2794" xr:uid="{00000000-0005-0000-0000-0000D4000000}"/>
    <cellStyle name="20% - Accent5 31" xfId="3032" xr:uid="{00000000-0005-0000-0000-0000D5000000}"/>
    <cellStyle name="20% - Accent5 4" xfId="171" xr:uid="{00000000-0005-0000-0000-0000D6000000}"/>
    <cellStyle name="20% - Accent5 5" xfId="172" xr:uid="{00000000-0005-0000-0000-0000D7000000}"/>
    <cellStyle name="20% - Accent5 6" xfId="173" xr:uid="{00000000-0005-0000-0000-0000D8000000}"/>
    <cellStyle name="20% - Accent5 7" xfId="174" xr:uid="{00000000-0005-0000-0000-0000D9000000}"/>
    <cellStyle name="20% - Accent5 8" xfId="175" xr:uid="{00000000-0005-0000-0000-0000DA000000}"/>
    <cellStyle name="20% - Accent5 9" xfId="176" xr:uid="{00000000-0005-0000-0000-0000DB000000}"/>
    <cellStyle name="20% - Accent6" xfId="34" builtinId="50" customBuiltin="1"/>
    <cellStyle name="20% - Accent6 10" xfId="177" xr:uid="{00000000-0005-0000-0000-0000DD000000}"/>
    <cellStyle name="20% - Accent6 11" xfId="178" xr:uid="{00000000-0005-0000-0000-0000DE000000}"/>
    <cellStyle name="20% - Accent6 12" xfId="179" xr:uid="{00000000-0005-0000-0000-0000DF000000}"/>
    <cellStyle name="20% - Accent6 13" xfId="180" xr:uid="{00000000-0005-0000-0000-0000E0000000}"/>
    <cellStyle name="20% - Accent6 14" xfId="181" xr:uid="{00000000-0005-0000-0000-0000E1000000}"/>
    <cellStyle name="20% - Accent6 15" xfId="182" xr:uid="{00000000-0005-0000-0000-0000E2000000}"/>
    <cellStyle name="20% - Accent6 16" xfId="183" xr:uid="{00000000-0005-0000-0000-0000E3000000}"/>
    <cellStyle name="20% - Accent6 17" xfId="184" xr:uid="{00000000-0005-0000-0000-0000E4000000}"/>
    <cellStyle name="20% - Accent6 18" xfId="185" xr:uid="{00000000-0005-0000-0000-0000E5000000}"/>
    <cellStyle name="20% - Accent6 19" xfId="186" xr:uid="{00000000-0005-0000-0000-0000E6000000}"/>
    <cellStyle name="20% - Accent6 2" xfId="187" xr:uid="{00000000-0005-0000-0000-0000E7000000}"/>
    <cellStyle name="20% - Accent6 2 2" xfId="188" xr:uid="{00000000-0005-0000-0000-0000E8000000}"/>
    <cellStyle name="20% - Accent6 2 2 2" xfId="2288" xr:uid="{00000000-0005-0000-0000-0000E9000000}"/>
    <cellStyle name="20% - Accent6 2 2 2 2" xfId="2889" xr:uid="{00000000-0005-0000-0000-0000EA000000}"/>
    <cellStyle name="20% - Accent6 2 2 2 3" xfId="3127" xr:uid="{00000000-0005-0000-0000-0000EB000000}"/>
    <cellStyle name="20% - Accent6 2 2 3" xfId="2368" xr:uid="{00000000-0005-0000-0000-0000EC000000}"/>
    <cellStyle name="20% - Accent6 2 2 3 2" xfId="2969" xr:uid="{00000000-0005-0000-0000-0000ED000000}"/>
    <cellStyle name="20% - Accent6 2 2 3 3" xfId="3204" xr:uid="{00000000-0005-0000-0000-0000EE000000}"/>
    <cellStyle name="20% - Accent6 2 2 4" xfId="2797" xr:uid="{00000000-0005-0000-0000-0000EF000000}"/>
    <cellStyle name="20% - Accent6 2 2 5" xfId="3035" xr:uid="{00000000-0005-0000-0000-0000F0000000}"/>
    <cellStyle name="20% - Accent6 20" xfId="189" xr:uid="{00000000-0005-0000-0000-0000F1000000}"/>
    <cellStyle name="20% - Accent6 21" xfId="190" xr:uid="{00000000-0005-0000-0000-0000F2000000}"/>
    <cellStyle name="20% - Accent6 22" xfId="191" xr:uid="{00000000-0005-0000-0000-0000F3000000}"/>
    <cellStyle name="20% - Accent6 23" xfId="192" xr:uid="{00000000-0005-0000-0000-0000F4000000}"/>
    <cellStyle name="20% - Accent6 24" xfId="193" xr:uid="{00000000-0005-0000-0000-0000F5000000}"/>
    <cellStyle name="20% - Accent6 25" xfId="194" xr:uid="{00000000-0005-0000-0000-0000F6000000}"/>
    <cellStyle name="20% - Accent6 26" xfId="195" xr:uid="{00000000-0005-0000-0000-0000F7000000}"/>
    <cellStyle name="20% - Accent6 27" xfId="196" xr:uid="{00000000-0005-0000-0000-0000F8000000}"/>
    <cellStyle name="20% - Accent6 28" xfId="2287" xr:uid="{00000000-0005-0000-0000-0000F9000000}"/>
    <cellStyle name="20% - Accent6 28 2" xfId="2888" xr:uid="{00000000-0005-0000-0000-0000FA000000}"/>
    <cellStyle name="20% - Accent6 28 3" xfId="3126" xr:uid="{00000000-0005-0000-0000-0000FB000000}"/>
    <cellStyle name="20% - Accent6 29" xfId="2360" xr:uid="{00000000-0005-0000-0000-0000FC000000}"/>
    <cellStyle name="20% - Accent6 29 2" xfId="2962" xr:uid="{00000000-0005-0000-0000-0000FD000000}"/>
    <cellStyle name="20% - Accent6 29 3" xfId="3197" xr:uid="{00000000-0005-0000-0000-0000FE000000}"/>
    <cellStyle name="20% - Accent6 3" xfId="197" xr:uid="{00000000-0005-0000-0000-0000FF000000}"/>
    <cellStyle name="20% - Accent6 30" xfId="2796" xr:uid="{00000000-0005-0000-0000-000000010000}"/>
    <cellStyle name="20% - Accent6 31" xfId="3034" xr:uid="{00000000-0005-0000-0000-000001010000}"/>
    <cellStyle name="20% - Accent6 4" xfId="198" xr:uid="{00000000-0005-0000-0000-000002010000}"/>
    <cellStyle name="20% - Accent6 5" xfId="199" xr:uid="{00000000-0005-0000-0000-000003010000}"/>
    <cellStyle name="20% - Accent6 6" xfId="200" xr:uid="{00000000-0005-0000-0000-000004010000}"/>
    <cellStyle name="20% - Accent6 7" xfId="201" xr:uid="{00000000-0005-0000-0000-000005010000}"/>
    <cellStyle name="20% - Accent6 8" xfId="202" xr:uid="{00000000-0005-0000-0000-000006010000}"/>
    <cellStyle name="20% - Accent6 9" xfId="203" xr:uid="{00000000-0005-0000-0000-000007010000}"/>
    <cellStyle name="40% - Accent1" xfId="20" builtinId="31" customBuiltin="1"/>
    <cellStyle name="40% - Accent1 10" xfId="204" xr:uid="{00000000-0005-0000-0000-000009010000}"/>
    <cellStyle name="40% - Accent1 11" xfId="205" xr:uid="{00000000-0005-0000-0000-00000A010000}"/>
    <cellStyle name="40% - Accent1 12" xfId="206" xr:uid="{00000000-0005-0000-0000-00000B010000}"/>
    <cellStyle name="40% - Accent1 13" xfId="207" xr:uid="{00000000-0005-0000-0000-00000C010000}"/>
    <cellStyle name="40% - Accent1 14" xfId="208" xr:uid="{00000000-0005-0000-0000-00000D010000}"/>
    <cellStyle name="40% - Accent1 15" xfId="209" xr:uid="{00000000-0005-0000-0000-00000E010000}"/>
    <cellStyle name="40% - Accent1 16" xfId="210" xr:uid="{00000000-0005-0000-0000-00000F010000}"/>
    <cellStyle name="40% - Accent1 17" xfId="211" xr:uid="{00000000-0005-0000-0000-000010010000}"/>
    <cellStyle name="40% - Accent1 18" xfId="212" xr:uid="{00000000-0005-0000-0000-000011010000}"/>
    <cellStyle name="40% - Accent1 19" xfId="213" xr:uid="{00000000-0005-0000-0000-000012010000}"/>
    <cellStyle name="40% - Accent1 2" xfId="214" xr:uid="{00000000-0005-0000-0000-000013010000}"/>
    <cellStyle name="40% - Accent1 2 2" xfId="215" xr:uid="{00000000-0005-0000-0000-000014010000}"/>
    <cellStyle name="40% - Accent1 2 2 2" xfId="2290" xr:uid="{00000000-0005-0000-0000-000015010000}"/>
    <cellStyle name="40% - Accent1 2 2 2 2" xfId="2891" xr:uid="{00000000-0005-0000-0000-000016010000}"/>
    <cellStyle name="40% - Accent1 2 2 2 3" xfId="3129" xr:uid="{00000000-0005-0000-0000-000017010000}"/>
    <cellStyle name="40% - Accent1 2 2 3" xfId="2369" xr:uid="{00000000-0005-0000-0000-000018010000}"/>
    <cellStyle name="40% - Accent1 2 2 3 2" xfId="2970" xr:uid="{00000000-0005-0000-0000-000019010000}"/>
    <cellStyle name="40% - Accent1 2 2 3 3" xfId="3205" xr:uid="{00000000-0005-0000-0000-00001A010000}"/>
    <cellStyle name="40% - Accent1 2 2 4" xfId="2799" xr:uid="{00000000-0005-0000-0000-00001B010000}"/>
    <cellStyle name="40% - Accent1 2 2 5" xfId="3037" xr:uid="{00000000-0005-0000-0000-00001C010000}"/>
    <cellStyle name="40% - Accent1 20" xfId="216" xr:uid="{00000000-0005-0000-0000-00001D010000}"/>
    <cellStyle name="40% - Accent1 21" xfId="217" xr:uid="{00000000-0005-0000-0000-00001E010000}"/>
    <cellStyle name="40% - Accent1 22" xfId="218" xr:uid="{00000000-0005-0000-0000-00001F010000}"/>
    <cellStyle name="40% - Accent1 23" xfId="219" xr:uid="{00000000-0005-0000-0000-000020010000}"/>
    <cellStyle name="40% - Accent1 24" xfId="220" xr:uid="{00000000-0005-0000-0000-000021010000}"/>
    <cellStyle name="40% - Accent1 25" xfId="221" xr:uid="{00000000-0005-0000-0000-000022010000}"/>
    <cellStyle name="40% - Accent1 26" xfId="222" xr:uid="{00000000-0005-0000-0000-000023010000}"/>
    <cellStyle name="40% - Accent1 27" xfId="223" xr:uid="{00000000-0005-0000-0000-000024010000}"/>
    <cellStyle name="40% - Accent1 28" xfId="2289" xr:uid="{00000000-0005-0000-0000-000025010000}"/>
    <cellStyle name="40% - Accent1 28 2" xfId="2890" xr:uid="{00000000-0005-0000-0000-000026010000}"/>
    <cellStyle name="40% - Accent1 28 3" xfId="3128" xr:uid="{00000000-0005-0000-0000-000027010000}"/>
    <cellStyle name="40% - Accent1 29" xfId="2351" xr:uid="{00000000-0005-0000-0000-000028010000}"/>
    <cellStyle name="40% - Accent1 29 2" xfId="2953" xr:uid="{00000000-0005-0000-0000-000029010000}"/>
    <cellStyle name="40% - Accent1 29 3" xfId="3188" xr:uid="{00000000-0005-0000-0000-00002A010000}"/>
    <cellStyle name="40% - Accent1 3" xfId="224" xr:uid="{00000000-0005-0000-0000-00002B010000}"/>
    <cellStyle name="40% - Accent1 30" xfId="2798" xr:uid="{00000000-0005-0000-0000-00002C010000}"/>
    <cellStyle name="40% - Accent1 31" xfId="3036" xr:uid="{00000000-0005-0000-0000-00002D010000}"/>
    <cellStyle name="40% - Accent1 4" xfId="225" xr:uid="{00000000-0005-0000-0000-00002E010000}"/>
    <cellStyle name="40% - Accent1 5" xfId="226" xr:uid="{00000000-0005-0000-0000-00002F010000}"/>
    <cellStyle name="40% - Accent1 6" xfId="227" xr:uid="{00000000-0005-0000-0000-000030010000}"/>
    <cellStyle name="40% - Accent1 7" xfId="228" xr:uid="{00000000-0005-0000-0000-000031010000}"/>
    <cellStyle name="40% - Accent1 8" xfId="229" xr:uid="{00000000-0005-0000-0000-000032010000}"/>
    <cellStyle name="40% - Accent1 9" xfId="230" xr:uid="{00000000-0005-0000-0000-000033010000}"/>
    <cellStyle name="40% - Accent2" xfId="23" builtinId="35" customBuiltin="1"/>
    <cellStyle name="40% - Accent2 10" xfId="231" xr:uid="{00000000-0005-0000-0000-000035010000}"/>
    <cellStyle name="40% - Accent2 11" xfId="232" xr:uid="{00000000-0005-0000-0000-000036010000}"/>
    <cellStyle name="40% - Accent2 12" xfId="233" xr:uid="{00000000-0005-0000-0000-000037010000}"/>
    <cellStyle name="40% - Accent2 13" xfId="234" xr:uid="{00000000-0005-0000-0000-000038010000}"/>
    <cellStyle name="40% - Accent2 14" xfId="235" xr:uid="{00000000-0005-0000-0000-000039010000}"/>
    <cellStyle name="40% - Accent2 15" xfId="236" xr:uid="{00000000-0005-0000-0000-00003A010000}"/>
    <cellStyle name="40% - Accent2 16" xfId="237" xr:uid="{00000000-0005-0000-0000-00003B010000}"/>
    <cellStyle name="40% - Accent2 17" xfId="238" xr:uid="{00000000-0005-0000-0000-00003C010000}"/>
    <cellStyle name="40% - Accent2 18" xfId="239" xr:uid="{00000000-0005-0000-0000-00003D010000}"/>
    <cellStyle name="40% - Accent2 19" xfId="240" xr:uid="{00000000-0005-0000-0000-00003E010000}"/>
    <cellStyle name="40% - Accent2 2" xfId="241" xr:uid="{00000000-0005-0000-0000-00003F010000}"/>
    <cellStyle name="40% - Accent2 2 2" xfId="242" xr:uid="{00000000-0005-0000-0000-000040010000}"/>
    <cellStyle name="40% - Accent2 2 2 2" xfId="2292" xr:uid="{00000000-0005-0000-0000-000041010000}"/>
    <cellStyle name="40% - Accent2 2 2 2 2" xfId="2893" xr:uid="{00000000-0005-0000-0000-000042010000}"/>
    <cellStyle name="40% - Accent2 2 2 2 3" xfId="3131" xr:uid="{00000000-0005-0000-0000-000043010000}"/>
    <cellStyle name="40% - Accent2 2 2 3" xfId="2370" xr:uid="{00000000-0005-0000-0000-000044010000}"/>
    <cellStyle name="40% - Accent2 2 2 3 2" xfId="2971" xr:uid="{00000000-0005-0000-0000-000045010000}"/>
    <cellStyle name="40% - Accent2 2 2 3 3" xfId="3206" xr:uid="{00000000-0005-0000-0000-000046010000}"/>
    <cellStyle name="40% - Accent2 2 2 4" xfId="2801" xr:uid="{00000000-0005-0000-0000-000047010000}"/>
    <cellStyle name="40% - Accent2 2 2 5" xfId="3039" xr:uid="{00000000-0005-0000-0000-000048010000}"/>
    <cellStyle name="40% - Accent2 20" xfId="243" xr:uid="{00000000-0005-0000-0000-000049010000}"/>
    <cellStyle name="40% - Accent2 21" xfId="244" xr:uid="{00000000-0005-0000-0000-00004A010000}"/>
    <cellStyle name="40% - Accent2 22" xfId="245" xr:uid="{00000000-0005-0000-0000-00004B010000}"/>
    <cellStyle name="40% - Accent2 23" xfId="246" xr:uid="{00000000-0005-0000-0000-00004C010000}"/>
    <cellStyle name="40% - Accent2 24" xfId="247" xr:uid="{00000000-0005-0000-0000-00004D010000}"/>
    <cellStyle name="40% - Accent2 25" xfId="248" xr:uid="{00000000-0005-0000-0000-00004E010000}"/>
    <cellStyle name="40% - Accent2 26" xfId="249" xr:uid="{00000000-0005-0000-0000-00004F010000}"/>
    <cellStyle name="40% - Accent2 27" xfId="250" xr:uid="{00000000-0005-0000-0000-000050010000}"/>
    <cellStyle name="40% - Accent2 28" xfId="2291" xr:uid="{00000000-0005-0000-0000-000051010000}"/>
    <cellStyle name="40% - Accent2 28 2" xfId="2892" xr:uid="{00000000-0005-0000-0000-000052010000}"/>
    <cellStyle name="40% - Accent2 28 3" xfId="3130" xr:uid="{00000000-0005-0000-0000-000053010000}"/>
    <cellStyle name="40% - Accent2 29" xfId="2353" xr:uid="{00000000-0005-0000-0000-000054010000}"/>
    <cellStyle name="40% - Accent2 29 2" xfId="2955" xr:uid="{00000000-0005-0000-0000-000055010000}"/>
    <cellStyle name="40% - Accent2 29 3" xfId="3190" xr:uid="{00000000-0005-0000-0000-000056010000}"/>
    <cellStyle name="40% - Accent2 3" xfId="251" xr:uid="{00000000-0005-0000-0000-000057010000}"/>
    <cellStyle name="40% - Accent2 30" xfId="2800" xr:uid="{00000000-0005-0000-0000-000058010000}"/>
    <cellStyle name="40% - Accent2 31" xfId="3038" xr:uid="{00000000-0005-0000-0000-000059010000}"/>
    <cellStyle name="40% - Accent2 4" xfId="252" xr:uid="{00000000-0005-0000-0000-00005A010000}"/>
    <cellStyle name="40% - Accent2 5" xfId="253" xr:uid="{00000000-0005-0000-0000-00005B010000}"/>
    <cellStyle name="40% - Accent2 6" xfId="254" xr:uid="{00000000-0005-0000-0000-00005C010000}"/>
    <cellStyle name="40% - Accent2 7" xfId="255" xr:uid="{00000000-0005-0000-0000-00005D010000}"/>
    <cellStyle name="40% - Accent2 8" xfId="256" xr:uid="{00000000-0005-0000-0000-00005E010000}"/>
    <cellStyle name="40% - Accent2 9" xfId="257" xr:uid="{00000000-0005-0000-0000-00005F010000}"/>
    <cellStyle name="40% - Accent3" xfId="26" builtinId="39" customBuiltin="1"/>
    <cellStyle name="40% - Accent3 10" xfId="258" xr:uid="{00000000-0005-0000-0000-000061010000}"/>
    <cellStyle name="40% - Accent3 11" xfId="259" xr:uid="{00000000-0005-0000-0000-000062010000}"/>
    <cellStyle name="40% - Accent3 12" xfId="260" xr:uid="{00000000-0005-0000-0000-000063010000}"/>
    <cellStyle name="40% - Accent3 13" xfId="261" xr:uid="{00000000-0005-0000-0000-000064010000}"/>
    <cellStyle name="40% - Accent3 14" xfId="262" xr:uid="{00000000-0005-0000-0000-000065010000}"/>
    <cellStyle name="40% - Accent3 15" xfId="263" xr:uid="{00000000-0005-0000-0000-000066010000}"/>
    <cellStyle name="40% - Accent3 16" xfId="264" xr:uid="{00000000-0005-0000-0000-000067010000}"/>
    <cellStyle name="40% - Accent3 17" xfId="265" xr:uid="{00000000-0005-0000-0000-000068010000}"/>
    <cellStyle name="40% - Accent3 18" xfId="266" xr:uid="{00000000-0005-0000-0000-000069010000}"/>
    <cellStyle name="40% - Accent3 19" xfId="267" xr:uid="{00000000-0005-0000-0000-00006A010000}"/>
    <cellStyle name="40% - Accent3 2" xfId="268" xr:uid="{00000000-0005-0000-0000-00006B010000}"/>
    <cellStyle name="40% - Accent3 2 2" xfId="269" xr:uid="{00000000-0005-0000-0000-00006C010000}"/>
    <cellStyle name="40% - Accent3 2 2 2" xfId="2294" xr:uid="{00000000-0005-0000-0000-00006D010000}"/>
    <cellStyle name="40% - Accent3 2 2 2 2" xfId="2895" xr:uid="{00000000-0005-0000-0000-00006E010000}"/>
    <cellStyle name="40% - Accent3 2 2 2 3" xfId="3133" xr:uid="{00000000-0005-0000-0000-00006F010000}"/>
    <cellStyle name="40% - Accent3 2 2 3" xfId="2371" xr:uid="{00000000-0005-0000-0000-000070010000}"/>
    <cellStyle name="40% - Accent3 2 2 3 2" xfId="2972" xr:uid="{00000000-0005-0000-0000-000071010000}"/>
    <cellStyle name="40% - Accent3 2 2 3 3" xfId="3207" xr:uid="{00000000-0005-0000-0000-000072010000}"/>
    <cellStyle name="40% - Accent3 2 2 4" xfId="2803" xr:uid="{00000000-0005-0000-0000-000073010000}"/>
    <cellStyle name="40% - Accent3 2 2 5" xfId="3041" xr:uid="{00000000-0005-0000-0000-000074010000}"/>
    <cellStyle name="40% - Accent3 20" xfId="270" xr:uid="{00000000-0005-0000-0000-000075010000}"/>
    <cellStyle name="40% - Accent3 21" xfId="271" xr:uid="{00000000-0005-0000-0000-000076010000}"/>
    <cellStyle name="40% - Accent3 22" xfId="272" xr:uid="{00000000-0005-0000-0000-000077010000}"/>
    <cellStyle name="40% - Accent3 23" xfId="273" xr:uid="{00000000-0005-0000-0000-000078010000}"/>
    <cellStyle name="40% - Accent3 24" xfId="274" xr:uid="{00000000-0005-0000-0000-000079010000}"/>
    <cellStyle name="40% - Accent3 25" xfId="275" xr:uid="{00000000-0005-0000-0000-00007A010000}"/>
    <cellStyle name="40% - Accent3 26" xfId="276" xr:uid="{00000000-0005-0000-0000-00007B010000}"/>
    <cellStyle name="40% - Accent3 27" xfId="277" xr:uid="{00000000-0005-0000-0000-00007C010000}"/>
    <cellStyle name="40% - Accent3 28" xfId="2293" xr:uid="{00000000-0005-0000-0000-00007D010000}"/>
    <cellStyle name="40% - Accent3 28 2" xfId="2894" xr:uid="{00000000-0005-0000-0000-00007E010000}"/>
    <cellStyle name="40% - Accent3 28 3" xfId="3132" xr:uid="{00000000-0005-0000-0000-00007F010000}"/>
    <cellStyle name="40% - Accent3 29" xfId="2355" xr:uid="{00000000-0005-0000-0000-000080010000}"/>
    <cellStyle name="40% - Accent3 29 2" xfId="2957" xr:uid="{00000000-0005-0000-0000-000081010000}"/>
    <cellStyle name="40% - Accent3 29 3" xfId="3192" xr:uid="{00000000-0005-0000-0000-000082010000}"/>
    <cellStyle name="40% - Accent3 3" xfId="278" xr:uid="{00000000-0005-0000-0000-000083010000}"/>
    <cellStyle name="40% - Accent3 30" xfId="2802" xr:uid="{00000000-0005-0000-0000-000084010000}"/>
    <cellStyle name="40% - Accent3 31" xfId="3040" xr:uid="{00000000-0005-0000-0000-000085010000}"/>
    <cellStyle name="40% - Accent3 4" xfId="279" xr:uid="{00000000-0005-0000-0000-000086010000}"/>
    <cellStyle name="40% - Accent3 5" xfId="280" xr:uid="{00000000-0005-0000-0000-000087010000}"/>
    <cellStyle name="40% - Accent3 6" xfId="281" xr:uid="{00000000-0005-0000-0000-000088010000}"/>
    <cellStyle name="40% - Accent3 7" xfId="282" xr:uid="{00000000-0005-0000-0000-000089010000}"/>
    <cellStyle name="40% - Accent3 8" xfId="283" xr:uid="{00000000-0005-0000-0000-00008A010000}"/>
    <cellStyle name="40% - Accent3 9" xfId="284" xr:uid="{00000000-0005-0000-0000-00008B010000}"/>
    <cellStyle name="40% - Accent4" xfId="29" builtinId="43" customBuiltin="1"/>
    <cellStyle name="40% - Accent4 10" xfId="285" xr:uid="{00000000-0005-0000-0000-00008D010000}"/>
    <cellStyle name="40% - Accent4 11" xfId="286" xr:uid="{00000000-0005-0000-0000-00008E010000}"/>
    <cellStyle name="40% - Accent4 12" xfId="287" xr:uid="{00000000-0005-0000-0000-00008F010000}"/>
    <cellStyle name="40% - Accent4 13" xfId="288" xr:uid="{00000000-0005-0000-0000-000090010000}"/>
    <cellStyle name="40% - Accent4 14" xfId="289" xr:uid="{00000000-0005-0000-0000-000091010000}"/>
    <cellStyle name="40% - Accent4 15" xfId="290" xr:uid="{00000000-0005-0000-0000-000092010000}"/>
    <cellStyle name="40% - Accent4 16" xfId="291" xr:uid="{00000000-0005-0000-0000-000093010000}"/>
    <cellStyle name="40% - Accent4 17" xfId="292" xr:uid="{00000000-0005-0000-0000-000094010000}"/>
    <cellStyle name="40% - Accent4 18" xfId="293" xr:uid="{00000000-0005-0000-0000-000095010000}"/>
    <cellStyle name="40% - Accent4 19" xfId="294" xr:uid="{00000000-0005-0000-0000-000096010000}"/>
    <cellStyle name="40% - Accent4 2" xfId="295" xr:uid="{00000000-0005-0000-0000-000097010000}"/>
    <cellStyle name="40% - Accent4 2 2" xfId="296" xr:uid="{00000000-0005-0000-0000-000098010000}"/>
    <cellStyle name="40% - Accent4 2 2 2" xfId="2296" xr:uid="{00000000-0005-0000-0000-000099010000}"/>
    <cellStyle name="40% - Accent4 2 2 2 2" xfId="2897" xr:uid="{00000000-0005-0000-0000-00009A010000}"/>
    <cellStyle name="40% - Accent4 2 2 2 3" xfId="3135" xr:uid="{00000000-0005-0000-0000-00009B010000}"/>
    <cellStyle name="40% - Accent4 2 2 3" xfId="2372" xr:uid="{00000000-0005-0000-0000-00009C010000}"/>
    <cellStyle name="40% - Accent4 2 2 3 2" xfId="2973" xr:uid="{00000000-0005-0000-0000-00009D010000}"/>
    <cellStyle name="40% - Accent4 2 2 3 3" xfId="3208" xr:uid="{00000000-0005-0000-0000-00009E010000}"/>
    <cellStyle name="40% - Accent4 2 2 4" xfId="2805" xr:uid="{00000000-0005-0000-0000-00009F010000}"/>
    <cellStyle name="40% - Accent4 2 2 5" xfId="3043" xr:uid="{00000000-0005-0000-0000-0000A0010000}"/>
    <cellStyle name="40% - Accent4 20" xfId="297" xr:uid="{00000000-0005-0000-0000-0000A1010000}"/>
    <cellStyle name="40% - Accent4 21" xfId="298" xr:uid="{00000000-0005-0000-0000-0000A2010000}"/>
    <cellStyle name="40% - Accent4 22" xfId="299" xr:uid="{00000000-0005-0000-0000-0000A3010000}"/>
    <cellStyle name="40% - Accent4 23" xfId="300" xr:uid="{00000000-0005-0000-0000-0000A4010000}"/>
    <cellStyle name="40% - Accent4 24" xfId="301" xr:uid="{00000000-0005-0000-0000-0000A5010000}"/>
    <cellStyle name="40% - Accent4 25" xfId="302" xr:uid="{00000000-0005-0000-0000-0000A6010000}"/>
    <cellStyle name="40% - Accent4 26" xfId="303" xr:uid="{00000000-0005-0000-0000-0000A7010000}"/>
    <cellStyle name="40% - Accent4 27" xfId="304" xr:uid="{00000000-0005-0000-0000-0000A8010000}"/>
    <cellStyle name="40% - Accent4 28" xfId="2295" xr:uid="{00000000-0005-0000-0000-0000A9010000}"/>
    <cellStyle name="40% - Accent4 28 2" xfId="2896" xr:uid="{00000000-0005-0000-0000-0000AA010000}"/>
    <cellStyle name="40% - Accent4 28 3" xfId="3134" xr:uid="{00000000-0005-0000-0000-0000AB010000}"/>
    <cellStyle name="40% - Accent4 29" xfId="2357" xr:uid="{00000000-0005-0000-0000-0000AC010000}"/>
    <cellStyle name="40% - Accent4 29 2" xfId="2959" xr:uid="{00000000-0005-0000-0000-0000AD010000}"/>
    <cellStyle name="40% - Accent4 29 3" xfId="3194" xr:uid="{00000000-0005-0000-0000-0000AE010000}"/>
    <cellStyle name="40% - Accent4 3" xfId="305" xr:uid="{00000000-0005-0000-0000-0000AF010000}"/>
    <cellStyle name="40% - Accent4 30" xfId="2804" xr:uid="{00000000-0005-0000-0000-0000B0010000}"/>
    <cellStyle name="40% - Accent4 31" xfId="3042" xr:uid="{00000000-0005-0000-0000-0000B1010000}"/>
    <cellStyle name="40% - Accent4 4" xfId="306" xr:uid="{00000000-0005-0000-0000-0000B2010000}"/>
    <cellStyle name="40% - Accent4 5" xfId="307" xr:uid="{00000000-0005-0000-0000-0000B3010000}"/>
    <cellStyle name="40% - Accent4 6" xfId="308" xr:uid="{00000000-0005-0000-0000-0000B4010000}"/>
    <cellStyle name="40% - Accent4 7" xfId="309" xr:uid="{00000000-0005-0000-0000-0000B5010000}"/>
    <cellStyle name="40% - Accent4 8" xfId="310" xr:uid="{00000000-0005-0000-0000-0000B6010000}"/>
    <cellStyle name="40% - Accent4 9" xfId="311" xr:uid="{00000000-0005-0000-0000-0000B7010000}"/>
    <cellStyle name="40% - Accent5" xfId="32" builtinId="47" customBuiltin="1"/>
    <cellStyle name="40% - Accent5 10" xfId="312" xr:uid="{00000000-0005-0000-0000-0000B9010000}"/>
    <cellStyle name="40% - Accent5 11" xfId="313" xr:uid="{00000000-0005-0000-0000-0000BA010000}"/>
    <cellStyle name="40% - Accent5 12" xfId="314" xr:uid="{00000000-0005-0000-0000-0000BB010000}"/>
    <cellStyle name="40% - Accent5 13" xfId="315" xr:uid="{00000000-0005-0000-0000-0000BC010000}"/>
    <cellStyle name="40% - Accent5 14" xfId="316" xr:uid="{00000000-0005-0000-0000-0000BD010000}"/>
    <cellStyle name="40% - Accent5 15" xfId="317" xr:uid="{00000000-0005-0000-0000-0000BE010000}"/>
    <cellStyle name="40% - Accent5 16" xfId="318" xr:uid="{00000000-0005-0000-0000-0000BF010000}"/>
    <cellStyle name="40% - Accent5 17" xfId="319" xr:uid="{00000000-0005-0000-0000-0000C0010000}"/>
    <cellStyle name="40% - Accent5 18" xfId="320" xr:uid="{00000000-0005-0000-0000-0000C1010000}"/>
    <cellStyle name="40% - Accent5 19" xfId="321" xr:uid="{00000000-0005-0000-0000-0000C2010000}"/>
    <cellStyle name="40% - Accent5 2" xfId="322" xr:uid="{00000000-0005-0000-0000-0000C3010000}"/>
    <cellStyle name="40% - Accent5 2 2" xfId="323" xr:uid="{00000000-0005-0000-0000-0000C4010000}"/>
    <cellStyle name="40% - Accent5 2 2 2" xfId="2298" xr:uid="{00000000-0005-0000-0000-0000C5010000}"/>
    <cellStyle name="40% - Accent5 2 2 2 2" xfId="2899" xr:uid="{00000000-0005-0000-0000-0000C6010000}"/>
    <cellStyle name="40% - Accent5 2 2 2 3" xfId="3137" xr:uid="{00000000-0005-0000-0000-0000C7010000}"/>
    <cellStyle name="40% - Accent5 2 2 3" xfId="2373" xr:uid="{00000000-0005-0000-0000-0000C8010000}"/>
    <cellStyle name="40% - Accent5 2 2 3 2" xfId="2974" xr:uid="{00000000-0005-0000-0000-0000C9010000}"/>
    <cellStyle name="40% - Accent5 2 2 3 3" xfId="3209" xr:uid="{00000000-0005-0000-0000-0000CA010000}"/>
    <cellStyle name="40% - Accent5 2 2 4" xfId="2807" xr:uid="{00000000-0005-0000-0000-0000CB010000}"/>
    <cellStyle name="40% - Accent5 2 2 5" xfId="3045" xr:uid="{00000000-0005-0000-0000-0000CC010000}"/>
    <cellStyle name="40% - Accent5 20" xfId="324" xr:uid="{00000000-0005-0000-0000-0000CD010000}"/>
    <cellStyle name="40% - Accent5 21" xfId="325" xr:uid="{00000000-0005-0000-0000-0000CE010000}"/>
    <cellStyle name="40% - Accent5 22" xfId="326" xr:uid="{00000000-0005-0000-0000-0000CF010000}"/>
    <cellStyle name="40% - Accent5 23" xfId="327" xr:uid="{00000000-0005-0000-0000-0000D0010000}"/>
    <cellStyle name="40% - Accent5 24" xfId="328" xr:uid="{00000000-0005-0000-0000-0000D1010000}"/>
    <cellStyle name="40% - Accent5 25" xfId="329" xr:uid="{00000000-0005-0000-0000-0000D2010000}"/>
    <cellStyle name="40% - Accent5 26" xfId="330" xr:uid="{00000000-0005-0000-0000-0000D3010000}"/>
    <cellStyle name="40% - Accent5 27" xfId="331" xr:uid="{00000000-0005-0000-0000-0000D4010000}"/>
    <cellStyle name="40% - Accent5 28" xfId="2297" xr:uid="{00000000-0005-0000-0000-0000D5010000}"/>
    <cellStyle name="40% - Accent5 28 2" xfId="2898" xr:uid="{00000000-0005-0000-0000-0000D6010000}"/>
    <cellStyle name="40% - Accent5 28 3" xfId="3136" xr:uid="{00000000-0005-0000-0000-0000D7010000}"/>
    <cellStyle name="40% - Accent5 29" xfId="2359" xr:uid="{00000000-0005-0000-0000-0000D8010000}"/>
    <cellStyle name="40% - Accent5 29 2" xfId="2961" xr:uid="{00000000-0005-0000-0000-0000D9010000}"/>
    <cellStyle name="40% - Accent5 29 3" xfId="3196" xr:uid="{00000000-0005-0000-0000-0000DA010000}"/>
    <cellStyle name="40% - Accent5 3" xfId="332" xr:uid="{00000000-0005-0000-0000-0000DB010000}"/>
    <cellStyle name="40% - Accent5 30" xfId="2806" xr:uid="{00000000-0005-0000-0000-0000DC010000}"/>
    <cellStyle name="40% - Accent5 31" xfId="3044" xr:uid="{00000000-0005-0000-0000-0000DD010000}"/>
    <cellStyle name="40% - Accent5 4" xfId="333" xr:uid="{00000000-0005-0000-0000-0000DE010000}"/>
    <cellStyle name="40% - Accent5 5" xfId="334" xr:uid="{00000000-0005-0000-0000-0000DF010000}"/>
    <cellStyle name="40% - Accent5 6" xfId="335" xr:uid="{00000000-0005-0000-0000-0000E0010000}"/>
    <cellStyle name="40% - Accent5 7" xfId="336" xr:uid="{00000000-0005-0000-0000-0000E1010000}"/>
    <cellStyle name="40% - Accent5 8" xfId="337" xr:uid="{00000000-0005-0000-0000-0000E2010000}"/>
    <cellStyle name="40% - Accent5 9" xfId="338" xr:uid="{00000000-0005-0000-0000-0000E3010000}"/>
    <cellStyle name="40% - Accent6" xfId="35" builtinId="51" customBuiltin="1"/>
    <cellStyle name="40% - Accent6 10" xfId="339" xr:uid="{00000000-0005-0000-0000-0000E5010000}"/>
    <cellStyle name="40% - Accent6 11" xfId="340" xr:uid="{00000000-0005-0000-0000-0000E6010000}"/>
    <cellStyle name="40% - Accent6 12" xfId="341" xr:uid="{00000000-0005-0000-0000-0000E7010000}"/>
    <cellStyle name="40% - Accent6 13" xfId="342" xr:uid="{00000000-0005-0000-0000-0000E8010000}"/>
    <cellStyle name="40% - Accent6 14" xfId="343" xr:uid="{00000000-0005-0000-0000-0000E9010000}"/>
    <cellStyle name="40% - Accent6 15" xfId="344" xr:uid="{00000000-0005-0000-0000-0000EA010000}"/>
    <cellStyle name="40% - Accent6 16" xfId="345" xr:uid="{00000000-0005-0000-0000-0000EB010000}"/>
    <cellStyle name="40% - Accent6 17" xfId="346" xr:uid="{00000000-0005-0000-0000-0000EC010000}"/>
    <cellStyle name="40% - Accent6 18" xfId="347" xr:uid="{00000000-0005-0000-0000-0000ED010000}"/>
    <cellStyle name="40% - Accent6 19" xfId="348" xr:uid="{00000000-0005-0000-0000-0000EE010000}"/>
    <cellStyle name="40% - Accent6 2" xfId="349" xr:uid="{00000000-0005-0000-0000-0000EF010000}"/>
    <cellStyle name="40% - Accent6 2 2" xfId="350" xr:uid="{00000000-0005-0000-0000-0000F0010000}"/>
    <cellStyle name="40% - Accent6 2 2 2" xfId="2300" xr:uid="{00000000-0005-0000-0000-0000F1010000}"/>
    <cellStyle name="40% - Accent6 2 2 2 2" xfId="2901" xr:uid="{00000000-0005-0000-0000-0000F2010000}"/>
    <cellStyle name="40% - Accent6 2 2 2 3" xfId="3139" xr:uid="{00000000-0005-0000-0000-0000F3010000}"/>
    <cellStyle name="40% - Accent6 2 2 3" xfId="2374" xr:uid="{00000000-0005-0000-0000-0000F4010000}"/>
    <cellStyle name="40% - Accent6 2 2 3 2" xfId="2975" xr:uid="{00000000-0005-0000-0000-0000F5010000}"/>
    <cellStyle name="40% - Accent6 2 2 3 3" xfId="3210" xr:uid="{00000000-0005-0000-0000-0000F6010000}"/>
    <cellStyle name="40% - Accent6 2 2 4" xfId="2809" xr:uid="{00000000-0005-0000-0000-0000F7010000}"/>
    <cellStyle name="40% - Accent6 2 2 5" xfId="3047" xr:uid="{00000000-0005-0000-0000-0000F8010000}"/>
    <cellStyle name="40% - Accent6 20" xfId="351" xr:uid="{00000000-0005-0000-0000-0000F9010000}"/>
    <cellStyle name="40% - Accent6 21" xfId="352" xr:uid="{00000000-0005-0000-0000-0000FA010000}"/>
    <cellStyle name="40% - Accent6 22" xfId="353" xr:uid="{00000000-0005-0000-0000-0000FB010000}"/>
    <cellStyle name="40% - Accent6 23" xfId="354" xr:uid="{00000000-0005-0000-0000-0000FC010000}"/>
    <cellStyle name="40% - Accent6 24" xfId="355" xr:uid="{00000000-0005-0000-0000-0000FD010000}"/>
    <cellStyle name="40% - Accent6 25" xfId="356" xr:uid="{00000000-0005-0000-0000-0000FE010000}"/>
    <cellStyle name="40% - Accent6 26" xfId="357" xr:uid="{00000000-0005-0000-0000-0000FF010000}"/>
    <cellStyle name="40% - Accent6 27" xfId="358" xr:uid="{00000000-0005-0000-0000-000000020000}"/>
    <cellStyle name="40% - Accent6 28" xfId="2299" xr:uid="{00000000-0005-0000-0000-000001020000}"/>
    <cellStyle name="40% - Accent6 28 2" xfId="2900" xr:uid="{00000000-0005-0000-0000-000002020000}"/>
    <cellStyle name="40% - Accent6 28 3" xfId="3138" xr:uid="{00000000-0005-0000-0000-000003020000}"/>
    <cellStyle name="40% - Accent6 29" xfId="2361" xr:uid="{00000000-0005-0000-0000-000004020000}"/>
    <cellStyle name="40% - Accent6 29 2" xfId="2963" xr:uid="{00000000-0005-0000-0000-000005020000}"/>
    <cellStyle name="40% - Accent6 29 3" xfId="3198" xr:uid="{00000000-0005-0000-0000-000006020000}"/>
    <cellStyle name="40% - Accent6 3" xfId="359" xr:uid="{00000000-0005-0000-0000-000007020000}"/>
    <cellStyle name="40% - Accent6 30" xfId="2808" xr:uid="{00000000-0005-0000-0000-000008020000}"/>
    <cellStyle name="40% - Accent6 31" xfId="3046" xr:uid="{00000000-0005-0000-0000-000009020000}"/>
    <cellStyle name="40% - Accent6 4" xfId="360" xr:uid="{00000000-0005-0000-0000-00000A020000}"/>
    <cellStyle name="40% - Accent6 5" xfId="361" xr:uid="{00000000-0005-0000-0000-00000B020000}"/>
    <cellStyle name="40% - Accent6 6" xfId="362" xr:uid="{00000000-0005-0000-0000-00000C020000}"/>
    <cellStyle name="40% - Accent6 7" xfId="363" xr:uid="{00000000-0005-0000-0000-00000D020000}"/>
    <cellStyle name="40% - Accent6 8" xfId="364" xr:uid="{00000000-0005-0000-0000-00000E020000}"/>
    <cellStyle name="40% - Accent6 9" xfId="365" xr:uid="{00000000-0005-0000-0000-00000F020000}"/>
    <cellStyle name="60% - Accent1 10" xfId="367" xr:uid="{00000000-0005-0000-0000-000010020000}"/>
    <cellStyle name="60% - Accent1 11" xfId="368" xr:uid="{00000000-0005-0000-0000-000011020000}"/>
    <cellStyle name="60% - Accent1 12" xfId="369" xr:uid="{00000000-0005-0000-0000-000012020000}"/>
    <cellStyle name="60% - Accent1 13" xfId="370" xr:uid="{00000000-0005-0000-0000-000013020000}"/>
    <cellStyle name="60% - Accent1 14" xfId="371" xr:uid="{00000000-0005-0000-0000-000014020000}"/>
    <cellStyle name="60% - Accent1 15" xfId="372" xr:uid="{00000000-0005-0000-0000-000015020000}"/>
    <cellStyle name="60% - Accent1 16" xfId="373" xr:uid="{00000000-0005-0000-0000-000016020000}"/>
    <cellStyle name="60% - Accent1 17" xfId="374" xr:uid="{00000000-0005-0000-0000-000017020000}"/>
    <cellStyle name="60% - Accent1 18" xfId="375" xr:uid="{00000000-0005-0000-0000-000018020000}"/>
    <cellStyle name="60% - Accent1 19" xfId="376" xr:uid="{00000000-0005-0000-0000-000019020000}"/>
    <cellStyle name="60% - Accent1 2" xfId="377" xr:uid="{00000000-0005-0000-0000-00001A020000}"/>
    <cellStyle name="60% - Accent1 20" xfId="378" xr:uid="{00000000-0005-0000-0000-00001B020000}"/>
    <cellStyle name="60% - Accent1 21" xfId="379" xr:uid="{00000000-0005-0000-0000-00001C020000}"/>
    <cellStyle name="60% - Accent1 22" xfId="380" xr:uid="{00000000-0005-0000-0000-00001D020000}"/>
    <cellStyle name="60% - Accent1 23" xfId="381" xr:uid="{00000000-0005-0000-0000-00001E020000}"/>
    <cellStyle name="60% - Accent1 24" xfId="382" xr:uid="{00000000-0005-0000-0000-00001F020000}"/>
    <cellStyle name="60% - Accent1 25" xfId="383" xr:uid="{00000000-0005-0000-0000-000020020000}"/>
    <cellStyle name="60% - Accent1 26" xfId="384" xr:uid="{00000000-0005-0000-0000-000021020000}"/>
    <cellStyle name="60% - Accent1 27" xfId="385" xr:uid="{00000000-0005-0000-0000-000022020000}"/>
    <cellStyle name="60% - Accent1 28" xfId="366" xr:uid="{00000000-0005-0000-0000-000023020000}"/>
    <cellStyle name="60% - Accent1 3" xfId="386" xr:uid="{00000000-0005-0000-0000-000024020000}"/>
    <cellStyle name="60% - Accent1 4" xfId="387" xr:uid="{00000000-0005-0000-0000-000025020000}"/>
    <cellStyle name="60% - Accent1 5" xfId="388" xr:uid="{00000000-0005-0000-0000-000026020000}"/>
    <cellStyle name="60% - Accent1 6" xfId="389" xr:uid="{00000000-0005-0000-0000-000027020000}"/>
    <cellStyle name="60% - Accent1 7" xfId="390" xr:uid="{00000000-0005-0000-0000-000028020000}"/>
    <cellStyle name="60% - Accent1 8" xfId="391" xr:uid="{00000000-0005-0000-0000-000029020000}"/>
    <cellStyle name="60% - Accent1 9" xfId="392" xr:uid="{00000000-0005-0000-0000-00002A020000}"/>
    <cellStyle name="60% - Accent2 10" xfId="394" xr:uid="{00000000-0005-0000-0000-00002B020000}"/>
    <cellStyle name="60% - Accent2 11" xfId="395" xr:uid="{00000000-0005-0000-0000-00002C020000}"/>
    <cellStyle name="60% - Accent2 12" xfId="396" xr:uid="{00000000-0005-0000-0000-00002D020000}"/>
    <cellStyle name="60% - Accent2 13" xfId="397" xr:uid="{00000000-0005-0000-0000-00002E020000}"/>
    <cellStyle name="60% - Accent2 14" xfId="398" xr:uid="{00000000-0005-0000-0000-00002F020000}"/>
    <cellStyle name="60% - Accent2 15" xfId="399" xr:uid="{00000000-0005-0000-0000-000030020000}"/>
    <cellStyle name="60% - Accent2 16" xfId="400" xr:uid="{00000000-0005-0000-0000-000031020000}"/>
    <cellStyle name="60% - Accent2 17" xfId="401" xr:uid="{00000000-0005-0000-0000-000032020000}"/>
    <cellStyle name="60% - Accent2 18" xfId="402" xr:uid="{00000000-0005-0000-0000-000033020000}"/>
    <cellStyle name="60% - Accent2 19" xfId="403" xr:uid="{00000000-0005-0000-0000-000034020000}"/>
    <cellStyle name="60% - Accent2 2" xfId="404" xr:uid="{00000000-0005-0000-0000-000035020000}"/>
    <cellStyle name="60% - Accent2 20" xfId="405" xr:uid="{00000000-0005-0000-0000-000036020000}"/>
    <cellStyle name="60% - Accent2 21" xfId="406" xr:uid="{00000000-0005-0000-0000-000037020000}"/>
    <cellStyle name="60% - Accent2 22" xfId="407" xr:uid="{00000000-0005-0000-0000-000038020000}"/>
    <cellStyle name="60% - Accent2 23" xfId="408" xr:uid="{00000000-0005-0000-0000-000039020000}"/>
    <cellStyle name="60% - Accent2 24" xfId="409" xr:uid="{00000000-0005-0000-0000-00003A020000}"/>
    <cellStyle name="60% - Accent2 25" xfId="410" xr:uid="{00000000-0005-0000-0000-00003B020000}"/>
    <cellStyle name="60% - Accent2 26" xfId="411" xr:uid="{00000000-0005-0000-0000-00003C020000}"/>
    <cellStyle name="60% - Accent2 27" xfId="412" xr:uid="{00000000-0005-0000-0000-00003D020000}"/>
    <cellStyle name="60% - Accent2 28" xfId="393" xr:uid="{00000000-0005-0000-0000-00003E020000}"/>
    <cellStyle name="60% - Accent2 3" xfId="413" xr:uid="{00000000-0005-0000-0000-00003F020000}"/>
    <cellStyle name="60% - Accent2 4" xfId="414" xr:uid="{00000000-0005-0000-0000-000040020000}"/>
    <cellStyle name="60% - Accent2 5" xfId="415" xr:uid="{00000000-0005-0000-0000-000041020000}"/>
    <cellStyle name="60% - Accent2 6" xfId="416" xr:uid="{00000000-0005-0000-0000-000042020000}"/>
    <cellStyle name="60% - Accent2 7" xfId="417" xr:uid="{00000000-0005-0000-0000-000043020000}"/>
    <cellStyle name="60% - Accent2 8" xfId="418" xr:uid="{00000000-0005-0000-0000-000044020000}"/>
    <cellStyle name="60% - Accent2 9" xfId="419" xr:uid="{00000000-0005-0000-0000-000045020000}"/>
    <cellStyle name="60% - Accent3 10" xfId="421" xr:uid="{00000000-0005-0000-0000-000046020000}"/>
    <cellStyle name="60% - Accent3 11" xfId="422" xr:uid="{00000000-0005-0000-0000-000047020000}"/>
    <cellStyle name="60% - Accent3 12" xfId="423" xr:uid="{00000000-0005-0000-0000-000048020000}"/>
    <cellStyle name="60% - Accent3 13" xfId="424" xr:uid="{00000000-0005-0000-0000-000049020000}"/>
    <cellStyle name="60% - Accent3 14" xfId="425" xr:uid="{00000000-0005-0000-0000-00004A020000}"/>
    <cellStyle name="60% - Accent3 15" xfId="426" xr:uid="{00000000-0005-0000-0000-00004B020000}"/>
    <cellStyle name="60% - Accent3 16" xfId="427" xr:uid="{00000000-0005-0000-0000-00004C020000}"/>
    <cellStyle name="60% - Accent3 17" xfId="428" xr:uid="{00000000-0005-0000-0000-00004D020000}"/>
    <cellStyle name="60% - Accent3 18" xfId="429" xr:uid="{00000000-0005-0000-0000-00004E020000}"/>
    <cellStyle name="60% - Accent3 19" xfId="430" xr:uid="{00000000-0005-0000-0000-00004F020000}"/>
    <cellStyle name="60% - Accent3 2" xfId="431" xr:uid="{00000000-0005-0000-0000-000050020000}"/>
    <cellStyle name="60% - Accent3 20" xfId="432" xr:uid="{00000000-0005-0000-0000-000051020000}"/>
    <cellStyle name="60% - Accent3 21" xfId="433" xr:uid="{00000000-0005-0000-0000-000052020000}"/>
    <cellStyle name="60% - Accent3 22" xfId="434" xr:uid="{00000000-0005-0000-0000-000053020000}"/>
    <cellStyle name="60% - Accent3 23" xfId="435" xr:uid="{00000000-0005-0000-0000-000054020000}"/>
    <cellStyle name="60% - Accent3 24" xfId="436" xr:uid="{00000000-0005-0000-0000-000055020000}"/>
    <cellStyle name="60% - Accent3 25" xfId="437" xr:uid="{00000000-0005-0000-0000-000056020000}"/>
    <cellStyle name="60% - Accent3 26" xfId="438" xr:uid="{00000000-0005-0000-0000-000057020000}"/>
    <cellStyle name="60% - Accent3 27" xfId="439" xr:uid="{00000000-0005-0000-0000-000058020000}"/>
    <cellStyle name="60% - Accent3 28" xfId="420" xr:uid="{00000000-0005-0000-0000-000059020000}"/>
    <cellStyle name="60% - Accent3 3" xfId="440" xr:uid="{00000000-0005-0000-0000-00005A020000}"/>
    <cellStyle name="60% - Accent3 4" xfId="441" xr:uid="{00000000-0005-0000-0000-00005B020000}"/>
    <cellStyle name="60% - Accent3 5" xfId="442" xr:uid="{00000000-0005-0000-0000-00005C020000}"/>
    <cellStyle name="60% - Accent3 6" xfId="443" xr:uid="{00000000-0005-0000-0000-00005D020000}"/>
    <cellStyle name="60% - Accent3 7" xfId="444" xr:uid="{00000000-0005-0000-0000-00005E020000}"/>
    <cellStyle name="60% - Accent3 8" xfId="445" xr:uid="{00000000-0005-0000-0000-00005F020000}"/>
    <cellStyle name="60% - Accent3 9" xfId="446" xr:uid="{00000000-0005-0000-0000-000060020000}"/>
    <cellStyle name="60% - Accent4 10" xfId="448" xr:uid="{00000000-0005-0000-0000-000061020000}"/>
    <cellStyle name="60% - Accent4 11" xfId="449" xr:uid="{00000000-0005-0000-0000-000062020000}"/>
    <cellStyle name="60% - Accent4 12" xfId="450" xr:uid="{00000000-0005-0000-0000-000063020000}"/>
    <cellStyle name="60% - Accent4 13" xfId="451" xr:uid="{00000000-0005-0000-0000-000064020000}"/>
    <cellStyle name="60% - Accent4 14" xfId="452" xr:uid="{00000000-0005-0000-0000-000065020000}"/>
    <cellStyle name="60% - Accent4 15" xfId="453" xr:uid="{00000000-0005-0000-0000-000066020000}"/>
    <cellStyle name="60% - Accent4 16" xfId="454" xr:uid="{00000000-0005-0000-0000-000067020000}"/>
    <cellStyle name="60% - Accent4 17" xfId="455" xr:uid="{00000000-0005-0000-0000-000068020000}"/>
    <cellStyle name="60% - Accent4 18" xfId="456" xr:uid="{00000000-0005-0000-0000-000069020000}"/>
    <cellStyle name="60% - Accent4 19" xfId="457" xr:uid="{00000000-0005-0000-0000-00006A020000}"/>
    <cellStyle name="60% - Accent4 2" xfId="458" xr:uid="{00000000-0005-0000-0000-00006B020000}"/>
    <cellStyle name="60% - Accent4 20" xfId="459" xr:uid="{00000000-0005-0000-0000-00006C020000}"/>
    <cellStyle name="60% - Accent4 21" xfId="460" xr:uid="{00000000-0005-0000-0000-00006D020000}"/>
    <cellStyle name="60% - Accent4 22" xfId="461" xr:uid="{00000000-0005-0000-0000-00006E020000}"/>
    <cellStyle name="60% - Accent4 23" xfId="462" xr:uid="{00000000-0005-0000-0000-00006F020000}"/>
    <cellStyle name="60% - Accent4 24" xfId="463" xr:uid="{00000000-0005-0000-0000-000070020000}"/>
    <cellStyle name="60% - Accent4 25" xfId="464" xr:uid="{00000000-0005-0000-0000-000071020000}"/>
    <cellStyle name="60% - Accent4 26" xfId="465" xr:uid="{00000000-0005-0000-0000-000072020000}"/>
    <cellStyle name="60% - Accent4 27" xfId="466" xr:uid="{00000000-0005-0000-0000-000073020000}"/>
    <cellStyle name="60% - Accent4 28" xfId="447" xr:uid="{00000000-0005-0000-0000-000074020000}"/>
    <cellStyle name="60% - Accent4 3" xfId="467" xr:uid="{00000000-0005-0000-0000-000075020000}"/>
    <cellStyle name="60% - Accent4 4" xfId="468" xr:uid="{00000000-0005-0000-0000-000076020000}"/>
    <cellStyle name="60% - Accent4 5" xfId="469" xr:uid="{00000000-0005-0000-0000-000077020000}"/>
    <cellStyle name="60% - Accent4 6" xfId="470" xr:uid="{00000000-0005-0000-0000-000078020000}"/>
    <cellStyle name="60% - Accent4 7" xfId="471" xr:uid="{00000000-0005-0000-0000-000079020000}"/>
    <cellStyle name="60% - Accent4 8" xfId="472" xr:uid="{00000000-0005-0000-0000-00007A020000}"/>
    <cellStyle name="60% - Accent4 9" xfId="473" xr:uid="{00000000-0005-0000-0000-00007B020000}"/>
    <cellStyle name="60% - Accent5 10" xfId="475" xr:uid="{00000000-0005-0000-0000-00007C020000}"/>
    <cellStyle name="60% - Accent5 11" xfId="476" xr:uid="{00000000-0005-0000-0000-00007D020000}"/>
    <cellStyle name="60% - Accent5 12" xfId="477" xr:uid="{00000000-0005-0000-0000-00007E020000}"/>
    <cellStyle name="60% - Accent5 13" xfId="478" xr:uid="{00000000-0005-0000-0000-00007F020000}"/>
    <cellStyle name="60% - Accent5 14" xfId="479" xr:uid="{00000000-0005-0000-0000-000080020000}"/>
    <cellStyle name="60% - Accent5 15" xfId="480" xr:uid="{00000000-0005-0000-0000-000081020000}"/>
    <cellStyle name="60% - Accent5 16" xfId="481" xr:uid="{00000000-0005-0000-0000-000082020000}"/>
    <cellStyle name="60% - Accent5 17" xfId="482" xr:uid="{00000000-0005-0000-0000-000083020000}"/>
    <cellStyle name="60% - Accent5 18" xfId="483" xr:uid="{00000000-0005-0000-0000-000084020000}"/>
    <cellStyle name="60% - Accent5 19" xfId="484" xr:uid="{00000000-0005-0000-0000-000085020000}"/>
    <cellStyle name="60% - Accent5 2" xfId="485" xr:uid="{00000000-0005-0000-0000-000086020000}"/>
    <cellStyle name="60% - Accent5 20" xfId="486" xr:uid="{00000000-0005-0000-0000-000087020000}"/>
    <cellStyle name="60% - Accent5 21" xfId="487" xr:uid="{00000000-0005-0000-0000-000088020000}"/>
    <cellStyle name="60% - Accent5 22" xfId="488" xr:uid="{00000000-0005-0000-0000-000089020000}"/>
    <cellStyle name="60% - Accent5 23" xfId="489" xr:uid="{00000000-0005-0000-0000-00008A020000}"/>
    <cellStyle name="60% - Accent5 24" xfId="490" xr:uid="{00000000-0005-0000-0000-00008B020000}"/>
    <cellStyle name="60% - Accent5 25" xfId="491" xr:uid="{00000000-0005-0000-0000-00008C020000}"/>
    <cellStyle name="60% - Accent5 26" xfId="492" xr:uid="{00000000-0005-0000-0000-00008D020000}"/>
    <cellStyle name="60% - Accent5 27" xfId="493" xr:uid="{00000000-0005-0000-0000-00008E020000}"/>
    <cellStyle name="60% - Accent5 28" xfId="474" xr:uid="{00000000-0005-0000-0000-00008F020000}"/>
    <cellStyle name="60% - Accent5 3" xfId="494" xr:uid="{00000000-0005-0000-0000-000090020000}"/>
    <cellStyle name="60% - Accent5 4" xfId="495" xr:uid="{00000000-0005-0000-0000-000091020000}"/>
    <cellStyle name="60% - Accent5 5" xfId="496" xr:uid="{00000000-0005-0000-0000-000092020000}"/>
    <cellStyle name="60% - Accent5 6" xfId="497" xr:uid="{00000000-0005-0000-0000-000093020000}"/>
    <cellStyle name="60% - Accent5 7" xfId="498" xr:uid="{00000000-0005-0000-0000-000094020000}"/>
    <cellStyle name="60% - Accent5 8" xfId="499" xr:uid="{00000000-0005-0000-0000-000095020000}"/>
    <cellStyle name="60% - Accent5 9" xfId="500" xr:uid="{00000000-0005-0000-0000-000096020000}"/>
    <cellStyle name="60% - Accent6 10" xfId="502" xr:uid="{00000000-0005-0000-0000-000097020000}"/>
    <cellStyle name="60% - Accent6 11" xfId="503" xr:uid="{00000000-0005-0000-0000-000098020000}"/>
    <cellStyle name="60% - Accent6 12" xfId="504" xr:uid="{00000000-0005-0000-0000-000099020000}"/>
    <cellStyle name="60% - Accent6 13" xfId="505" xr:uid="{00000000-0005-0000-0000-00009A020000}"/>
    <cellStyle name="60% - Accent6 14" xfId="506" xr:uid="{00000000-0005-0000-0000-00009B020000}"/>
    <cellStyle name="60% - Accent6 15" xfId="507" xr:uid="{00000000-0005-0000-0000-00009C020000}"/>
    <cellStyle name="60% - Accent6 16" xfId="508" xr:uid="{00000000-0005-0000-0000-00009D020000}"/>
    <cellStyle name="60% - Accent6 17" xfId="509" xr:uid="{00000000-0005-0000-0000-00009E020000}"/>
    <cellStyle name="60% - Accent6 18" xfId="510" xr:uid="{00000000-0005-0000-0000-00009F020000}"/>
    <cellStyle name="60% - Accent6 19" xfId="511" xr:uid="{00000000-0005-0000-0000-0000A0020000}"/>
    <cellStyle name="60% - Accent6 2" xfId="512" xr:uid="{00000000-0005-0000-0000-0000A1020000}"/>
    <cellStyle name="60% - Accent6 20" xfId="513" xr:uid="{00000000-0005-0000-0000-0000A2020000}"/>
    <cellStyle name="60% - Accent6 21" xfId="514" xr:uid="{00000000-0005-0000-0000-0000A3020000}"/>
    <cellStyle name="60% - Accent6 22" xfId="515" xr:uid="{00000000-0005-0000-0000-0000A4020000}"/>
    <cellStyle name="60% - Accent6 23" xfId="516" xr:uid="{00000000-0005-0000-0000-0000A5020000}"/>
    <cellStyle name="60% - Accent6 24" xfId="517" xr:uid="{00000000-0005-0000-0000-0000A6020000}"/>
    <cellStyle name="60% - Accent6 25" xfId="518" xr:uid="{00000000-0005-0000-0000-0000A7020000}"/>
    <cellStyle name="60% - Accent6 26" xfId="519" xr:uid="{00000000-0005-0000-0000-0000A8020000}"/>
    <cellStyle name="60% - Accent6 27" xfId="520" xr:uid="{00000000-0005-0000-0000-0000A9020000}"/>
    <cellStyle name="60% - Accent6 28" xfId="501" xr:uid="{00000000-0005-0000-0000-0000AA020000}"/>
    <cellStyle name="60% - Accent6 3" xfId="521" xr:uid="{00000000-0005-0000-0000-0000AB020000}"/>
    <cellStyle name="60% - Accent6 4" xfId="522" xr:uid="{00000000-0005-0000-0000-0000AC020000}"/>
    <cellStyle name="60% - Accent6 5" xfId="523" xr:uid="{00000000-0005-0000-0000-0000AD020000}"/>
    <cellStyle name="60% - Accent6 6" xfId="524" xr:uid="{00000000-0005-0000-0000-0000AE020000}"/>
    <cellStyle name="60% - Accent6 7" xfId="525" xr:uid="{00000000-0005-0000-0000-0000AF020000}"/>
    <cellStyle name="60% - Accent6 8" xfId="526" xr:uid="{00000000-0005-0000-0000-0000B0020000}"/>
    <cellStyle name="60% - Accent6 9" xfId="527" xr:uid="{00000000-0005-0000-0000-0000B1020000}"/>
    <cellStyle name="Accent1" xfId="18" builtinId="29" customBuiltin="1"/>
    <cellStyle name="Accent1 10" xfId="528" xr:uid="{00000000-0005-0000-0000-0000B3020000}"/>
    <cellStyle name="Accent1 11" xfId="529" xr:uid="{00000000-0005-0000-0000-0000B4020000}"/>
    <cellStyle name="Accent1 12" xfId="530" xr:uid="{00000000-0005-0000-0000-0000B5020000}"/>
    <cellStyle name="Accent1 13" xfId="531" xr:uid="{00000000-0005-0000-0000-0000B6020000}"/>
    <cellStyle name="Accent1 14" xfId="532" xr:uid="{00000000-0005-0000-0000-0000B7020000}"/>
    <cellStyle name="Accent1 15" xfId="533" xr:uid="{00000000-0005-0000-0000-0000B8020000}"/>
    <cellStyle name="Accent1 16" xfId="534" xr:uid="{00000000-0005-0000-0000-0000B9020000}"/>
    <cellStyle name="Accent1 17" xfId="535" xr:uid="{00000000-0005-0000-0000-0000BA020000}"/>
    <cellStyle name="Accent1 18" xfId="536" xr:uid="{00000000-0005-0000-0000-0000BB020000}"/>
    <cellStyle name="Accent1 19" xfId="537" xr:uid="{00000000-0005-0000-0000-0000BC020000}"/>
    <cellStyle name="Accent1 2" xfId="538" xr:uid="{00000000-0005-0000-0000-0000BD020000}"/>
    <cellStyle name="Accent1 20" xfId="539" xr:uid="{00000000-0005-0000-0000-0000BE020000}"/>
    <cellStyle name="Accent1 21" xfId="540" xr:uid="{00000000-0005-0000-0000-0000BF020000}"/>
    <cellStyle name="Accent1 22" xfId="541" xr:uid="{00000000-0005-0000-0000-0000C0020000}"/>
    <cellStyle name="Accent1 23" xfId="542" xr:uid="{00000000-0005-0000-0000-0000C1020000}"/>
    <cellStyle name="Accent1 24" xfId="543" xr:uid="{00000000-0005-0000-0000-0000C2020000}"/>
    <cellStyle name="Accent1 25" xfId="544" xr:uid="{00000000-0005-0000-0000-0000C3020000}"/>
    <cellStyle name="Accent1 26" xfId="545" xr:uid="{00000000-0005-0000-0000-0000C4020000}"/>
    <cellStyle name="Accent1 27" xfId="546" xr:uid="{00000000-0005-0000-0000-0000C5020000}"/>
    <cellStyle name="Accent1 3" xfId="547" xr:uid="{00000000-0005-0000-0000-0000C6020000}"/>
    <cellStyle name="Accent1 4" xfId="548" xr:uid="{00000000-0005-0000-0000-0000C7020000}"/>
    <cellStyle name="Accent1 5" xfId="549" xr:uid="{00000000-0005-0000-0000-0000C8020000}"/>
    <cellStyle name="Accent1 6" xfId="550" xr:uid="{00000000-0005-0000-0000-0000C9020000}"/>
    <cellStyle name="Accent1 7" xfId="551" xr:uid="{00000000-0005-0000-0000-0000CA020000}"/>
    <cellStyle name="Accent1 8" xfId="552" xr:uid="{00000000-0005-0000-0000-0000CB020000}"/>
    <cellStyle name="Accent1 9" xfId="553" xr:uid="{00000000-0005-0000-0000-0000CC020000}"/>
    <cellStyle name="Accent2" xfId="21" builtinId="33" customBuiltin="1"/>
    <cellStyle name="Accent2 10" xfId="554" xr:uid="{00000000-0005-0000-0000-0000CE020000}"/>
    <cellStyle name="Accent2 11" xfId="555" xr:uid="{00000000-0005-0000-0000-0000CF020000}"/>
    <cellStyle name="Accent2 12" xfId="556" xr:uid="{00000000-0005-0000-0000-0000D0020000}"/>
    <cellStyle name="Accent2 13" xfId="557" xr:uid="{00000000-0005-0000-0000-0000D1020000}"/>
    <cellStyle name="Accent2 14" xfId="558" xr:uid="{00000000-0005-0000-0000-0000D2020000}"/>
    <cellStyle name="Accent2 15" xfId="559" xr:uid="{00000000-0005-0000-0000-0000D3020000}"/>
    <cellStyle name="Accent2 16" xfId="560" xr:uid="{00000000-0005-0000-0000-0000D4020000}"/>
    <cellStyle name="Accent2 17" xfId="561" xr:uid="{00000000-0005-0000-0000-0000D5020000}"/>
    <cellStyle name="Accent2 18" xfId="562" xr:uid="{00000000-0005-0000-0000-0000D6020000}"/>
    <cellStyle name="Accent2 19" xfId="563" xr:uid="{00000000-0005-0000-0000-0000D7020000}"/>
    <cellStyle name="Accent2 2" xfId="564" xr:uid="{00000000-0005-0000-0000-0000D8020000}"/>
    <cellStyle name="Accent2 20" xfId="565" xr:uid="{00000000-0005-0000-0000-0000D9020000}"/>
    <cellStyle name="Accent2 21" xfId="566" xr:uid="{00000000-0005-0000-0000-0000DA020000}"/>
    <cellStyle name="Accent2 22" xfId="567" xr:uid="{00000000-0005-0000-0000-0000DB020000}"/>
    <cellStyle name="Accent2 23" xfId="568" xr:uid="{00000000-0005-0000-0000-0000DC020000}"/>
    <cellStyle name="Accent2 24" xfId="569" xr:uid="{00000000-0005-0000-0000-0000DD020000}"/>
    <cellStyle name="Accent2 25" xfId="570" xr:uid="{00000000-0005-0000-0000-0000DE020000}"/>
    <cellStyle name="Accent2 26" xfId="571" xr:uid="{00000000-0005-0000-0000-0000DF020000}"/>
    <cellStyle name="Accent2 27" xfId="572" xr:uid="{00000000-0005-0000-0000-0000E0020000}"/>
    <cellStyle name="Accent2 3" xfId="573" xr:uid="{00000000-0005-0000-0000-0000E1020000}"/>
    <cellStyle name="Accent2 4" xfId="574" xr:uid="{00000000-0005-0000-0000-0000E2020000}"/>
    <cellStyle name="Accent2 5" xfId="575" xr:uid="{00000000-0005-0000-0000-0000E3020000}"/>
    <cellStyle name="Accent2 6" xfId="576" xr:uid="{00000000-0005-0000-0000-0000E4020000}"/>
    <cellStyle name="Accent2 7" xfId="577" xr:uid="{00000000-0005-0000-0000-0000E5020000}"/>
    <cellStyle name="Accent2 8" xfId="578" xr:uid="{00000000-0005-0000-0000-0000E6020000}"/>
    <cellStyle name="Accent2 9" xfId="579" xr:uid="{00000000-0005-0000-0000-0000E7020000}"/>
    <cellStyle name="Accent3" xfId="24" builtinId="37" customBuiltin="1"/>
    <cellStyle name="Accent3 10" xfId="580" xr:uid="{00000000-0005-0000-0000-0000E9020000}"/>
    <cellStyle name="Accent3 11" xfId="581" xr:uid="{00000000-0005-0000-0000-0000EA020000}"/>
    <cellStyle name="Accent3 12" xfId="582" xr:uid="{00000000-0005-0000-0000-0000EB020000}"/>
    <cellStyle name="Accent3 13" xfId="583" xr:uid="{00000000-0005-0000-0000-0000EC020000}"/>
    <cellStyle name="Accent3 14" xfId="584" xr:uid="{00000000-0005-0000-0000-0000ED020000}"/>
    <cellStyle name="Accent3 15" xfId="585" xr:uid="{00000000-0005-0000-0000-0000EE020000}"/>
    <cellStyle name="Accent3 16" xfId="586" xr:uid="{00000000-0005-0000-0000-0000EF020000}"/>
    <cellStyle name="Accent3 17" xfId="587" xr:uid="{00000000-0005-0000-0000-0000F0020000}"/>
    <cellStyle name="Accent3 18" xfId="588" xr:uid="{00000000-0005-0000-0000-0000F1020000}"/>
    <cellStyle name="Accent3 19" xfId="589" xr:uid="{00000000-0005-0000-0000-0000F2020000}"/>
    <cellStyle name="Accent3 2" xfId="590" xr:uid="{00000000-0005-0000-0000-0000F3020000}"/>
    <cellStyle name="Accent3 20" xfId="591" xr:uid="{00000000-0005-0000-0000-0000F4020000}"/>
    <cellStyle name="Accent3 21" xfId="592" xr:uid="{00000000-0005-0000-0000-0000F5020000}"/>
    <cellStyle name="Accent3 22" xfId="593" xr:uid="{00000000-0005-0000-0000-0000F6020000}"/>
    <cellStyle name="Accent3 23" xfId="594" xr:uid="{00000000-0005-0000-0000-0000F7020000}"/>
    <cellStyle name="Accent3 24" xfId="595" xr:uid="{00000000-0005-0000-0000-0000F8020000}"/>
    <cellStyle name="Accent3 25" xfId="596" xr:uid="{00000000-0005-0000-0000-0000F9020000}"/>
    <cellStyle name="Accent3 26" xfId="597" xr:uid="{00000000-0005-0000-0000-0000FA020000}"/>
    <cellStyle name="Accent3 27" xfId="598" xr:uid="{00000000-0005-0000-0000-0000FB020000}"/>
    <cellStyle name="Accent3 3" xfId="599" xr:uid="{00000000-0005-0000-0000-0000FC020000}"/>
    <cellStyle name="Accent3 4" xfId="600" xr:uid="{00000000-0005-0000-0000-0000FD020000}"/>
    <cellStyle name="Accent3 5" xfId="601" xr:uid="{00000000-0005-0000-0000-0000FE020000}"/>
    <cellStyle name="Accent3 6" xfId="602" xr:uid="{00000000-0005-0000-0000-0000FF020000}"/>
    <cellStyle name="Accent3 7" xfId="603" xr:uid="{00000000-0005-0000-0000-000000030000}"/>
    <cellStyle name="Accent3 8" xfId="604" xr:uid="{00000000-0005-0000-0000-000001030000}"/>
    <cellStyle name="Accent3 9" xfId="605" xr:uid="{00000000-0005-0000-0000-000002030000}"/>
    <cellStyle name="Accent4" xfId="27" builtinId="41" customBuiltin="1"/>
    <cellStyle name="Accent4 10" xfId="606" xr:uid="{00000000-0005-0000-0000-000004030000}"/>
    <cellStyle name="Accent4 11" xfId="607" xr:uid="{00000000-0005-0000-0000-000005030000}"/>
    <cellStyle name="Accent4 12" xfId="608" xr:uid="{00000000-0005-0000-0000-000006030000}"/>
    <cellStyle name="Accent4 13" xfId="609" xr:uid="{00000000-0005-0000-0000-000007030000}"/>
    <cellStyle name="Accent4 14" xfId="610" xr:uid="{00000000-0005-0000-0000-000008030000}"/>
    <cellStyle name="Accent4 15" xfId="611" xr:uid="{00000000-0005-0000-0000-000009030000}"/>
    <cellStyle name="Accent4 16" xfId="612" xr:uid="{00000000-0005-0000-0000-00000A030000}"/>
    <cellStyle name="Accent4 17" xfId="613" xr:uid="{00000000-0005-0000-0000-00000B030000}"/>
    <cellStyle name="Accent4 18" xfId="614" xr:uid="{00000000-0005-0000-0000-00000C030000}"/>
    <cellStyle name="Accent4 19" xfId="615" xr:uid="{00000000-0005-0000-0000-00000D030000}"/>
    <cellStyle name="Accent4 2" xfId="616" xr:uid="{00000000-0005-0000-0000-00000E030000}"/>
    <cellStyle name="Accent4 20" xfId="617" xr:uid="{00000000-0005-0000-0000-00000F030000}"/>
    <cellStyle name="Accent4 21" xfId="618" xr:uid="{00000000-0005-0000-0000-000010030000}"/>
    <cellStyle name="Accent4 22" xfId="619" xr:uid="{00000000-0005-0000-0000-000011030000}"/>
    <cellStyle name="Accent4 23" xfId="620" xr:uid="{00000000-0005-0000-0000-000012030000}"/>
    <cellStyle name="Accent4 24" xfId="621" xr:uid="{00000000-0005-0000-0000-000013030000}"/>
    <cellStyle name="Accent4 25" xfId="622" xr:uid="{00000000-0005-0000-0000-000014030000}"/>
    <cellStyle name="Accent4 26" xfId="623" xr:uid="{00000000-0005-0000-0000-000015030000}"/>
    <cellStyle name="Accent4 27" xfId="624" xr:uid="{00000000-0005-0000-0000-000016030000}"/>
    <cellStyle name="Accent4 3" xfId="625" xr:uid="{00000000-0005-0000-0000-000017030000}"/>
    <cellStyle name="Accent4 4" xfId="626" xr:uid="{00000000-0005-0000-0000-000018030000}"/>
    <cellStyle name="Accent4 5" xfId="627" xr:uid="{00000000-0005-0000-0000-000019030000}"/>
    <cellStyle name="Accent4 6" xfId="628" xr:uid="{00000000-0005-0000-0000-00001A030000}"/>
    <cellStyle name="Accent4 7" xfId="629" xr:uid="{00000000-0005-0000-0000-00001B030000}"/>
    <cellStyle name="Accent4 8" xfId="630" xr:uid="{00000000-0005-0000-0000-00001C030000}"/>
    <cellStyle name="Accent4 9" xfId="631" xr:uid="{00000000-0005-0000-0000-00001D030000}"/>
    <cellStyle name="Accent5" xfId="30" builtinId="45" customBuiltin="1"/>
    <cellStyle name="Accent5 10" xfId="632" xr:uid="{00000000-0005-0000-0000-00001F030000}"/>
    <cellStyle name="Accent5 11" xfId="633" xr:uid="{00000000-0005-0000-0000-000020030000}"/>
    <cellStyle name="Accent5 12" xfId="634" xr:uid="{00000000-0005-0000-0000-000021030000}"/>
    <cellStyle name="Accent5 13" xfId="635" xr:uid="{00000000-0005-0000-0000-000022030000}"/>
    <cellStyle name="Accent5 14" xfId="636" xr:uid="{00000000-0005-0000-0000-000023030000}"/>
    <cellStyle name="Accent5 15" xfId="637" xr:uid="{00000000-0005-0000-0000-000024030000}"/>
    <cellStyle name="Accent5 16" xfId="638" xr:uid="{00000000-0005-0000-0000-000025030000}"/>
    <cellStyle name="Accent5 17" xfId="639" xr:uid="{00000000-0005-0000-0000-000026030000}"/>
    <cellStyle name="Accent5 18" xfId="640" xr:uid="{00000000-0005-0000-0000-000027030000}"/>
    <cellStyle name="Accent5 19" xfId="641" xr:uid="{00000000-0005-0000-0000-000028030000}"/>
    <cellStyle name="Accent5 2" xfId="642" xr:uid="{00000000-0005-0000-0000-000029030000}"/>
    <cellStyle name="Accent5 20" xfId="643" xr:uid="{00000000-0005-0000-0000-00002A030000}"/>
    <cellStyle name="Accent5 21" xfId="644" xr:uid="{00000000-0005-0000-0000-00002B030000}"/>
    <cellStyle name="Accent5 22" xfId="645" xr:uid="{00000000-0005-0000-0000-00002C030000}"/>
    <cellStyle name="Accent5 23" xfId="646" xr:uid="{00000000-0005-0000-0000-00002D030000}"/>
    <cellStyle name="Accent5 24" xfId="647" xr:uid="{00000000-0005-0000-0000-00002E030000}"/>
    <cellStyle name="Accent5 25" xfId="648" xr:uid="{00000000-0005-0000-0000-00002F030000}"/>
    <cellStyle name="Accent5 26" xfId="649" xr:uid="{00000000-0005-0000-0000-000030030000}"/>
    <cellStyle name="Accent5 27" xfId="650" xr:uid="{00000000-0005-0000-0000-000031030000}"/>
    <cellStyle name="Accent5 3" xfId="651" xr:uid="{00000000-0005-0000-0000-000032030000}"/>
    <cellStyle name="Accent5 4" xfId="652" xr:uid="{00000000-0005-0000-0000-000033030000}"/>
    <cellStyle name="Accent5 5" xfId="653" xr:uid="{00000000-0005-0000-0000-000034030000}"/>
    <cellStyle name="Accent5 6" xfId="654" xr:uid="{00000000-0005-0000-0000-000035030000}"/>
    <cellStyle name="Accent5 7" xfId="655" xr:uid="{00000000-0005-0000-0000-000036030000}"/>
    <cellStyle name="Accent5 8" xfId="656" xr:uid="{00000000-0005-0000-0000-000037030000}"/>
    <cellStyle name="Accent5 9" xfId="657" xr:uid="{00000000-0005-0000-0000-000038030000}"/>
    <cellStyle name="Accent6" xfId="33" builtinId="49" customBuiltin="1"/>
    <cellStyle name="Accent6 10" xfId="658" xr:uid="{00000000-0005-0000-0000-00003A030000}"/>
    <cellStyle name="Accent6 11" xfId="659" xr:uid="{00000000-0005-0000-0000-00003B030000}"/>
    <cellStyle name="Accent6 12" xfId="660" xr:uid="{00000000-0005-0000-0000-00003C030000}"/>
    <cellStyle name="Accent6 13" xfId="661" xr:uid="{00000000-0005-0000-0000-00003D030000}"/>
    <cellStyle name="Accent6 14" xfId="662" xr:uid="{00000000-0005-0000-0000-00003E030000}"/>
    <cellStyle name="Accent6 15" xfId="663" xr:uid="{00000000-0005-0000-0000-00003F030000}"/>
    <cellStyle name="Accent6 16" xfId="664" xr:uid="{00000000-0005-0000-0000-000040030000}"/>
    <cellStyle name="Accent6 17" xfId="665" xr:uid="{00000000-0005-0000-0000-000041030000}"/>
    <cellStyle name="Accent6 18" xfId="666" xr:uid="{00000000-0005-0000-0000-000042030000}"/>
    <cellStyle name="Accent6 19" xfId="667" xr:uid="{00000000-0005-0000-0000-000043030000}"/>
    <cellStyle name="Accent6 2" xfId="668" xr:uid="{00000000-0005-0000-0000-000044030000}"/>
    <cellStyle name="Accent6 20" xfId="669" xr:uid="{00000000-0005-0000-0000-000045030000}"/>
    <cellStyle name="Accent6 21" xfId="670" xr:uid="{00000000-0005-0000-0000-000046030000}"/>
    <cellStyle name="Accent6 22" xfId="671" xr:uid="{00000000-0005-0000-0000-000047030000}"/>
    <cellStyle name="Accent6 23" xfId="672" xr:uid="{00000000-0005-0000-0000-000048030000}"/>
    <cellStyle name="Accent6 24" xfId="673" xr:uid="{00000000-0005-0000-0000-000049030000}"/>
    <cellStyle name="Accent6 25" xfId="674" xr:uid="{00000000-0005-0000-0000-00004A030000}"/>
    <cellStyle name="Accent6 26" xfId="675" xr:uid="{00000000-0005-0000-0000-00004B030000}"/>
    <cellStyle name="Accent6 27" xfId="676" xr:uid="{00000000-0005-0000-0000-00004C030000}"/>
    <cellStyle name="Accent6 3" xfId="677" xr:uid="{00000000-0005-0000-0000-00004D030000}"/>
    <cellStyle name="Accent6 4" xfId="678" xr:uid="{00000000-0005-0000-0000-00004E030000}"/>
    <cellStyle name="Accent6 5" xfId="679" xr:uid="{00000000-0005-0000-0000-00004F030000}"/>
    <cellStyle name="Accent6 6" xfId="680" xr:uid="{00000000-0005-0000-0000-000050030000}"/>
    <cellStyle name="Accent6 7" xfId="681" xr:uid="{00000000-0005-0000-0000-000051030000}"/>
    <cellStyle name="Accent6 8" xfId="682" xr:uid="{00000000-0005-0000-0000-000052030000}"/>
    <cellStyle name="Accent6 9" xfId="683" xr:uid="{00000000-0005-0000-0000-000053030000}"/>
    <cellStyle name="Bad" xfId="8" builtinId="27" customBuiltin="1"/>
    <cellStyle name="Bad 10" xfId="684" xr:uid="{00000000-0005-0000-0000-000055030000}"/>
    <cellStyle name="Bad 11" xfId="685" xr:uid="{00000000-0005-0000-0000-000056030000}"/>
    <cellStyle name="Bad 12" xfId="686" xr:uid="{00000000-0005-0000-0000-000057030000}"/>
    <cellStyle name="Bad 13" xfId="687" xr:uid="{00000000-0005-0000-0000-000058030000}"/>
    <cellStyle name="Bad 14" xfId="688" xr:uid="{00000000-0005-0000-0000-000059030000}"/>
    <cellStyle name="Bad 15" xfId="689" xr:uid="{00000000-0005-0000-0000-00005A030000}"/>
    <cellStyle name="Bad 16" xfId="690" xr:uid="{00000000-0005-0000-0000-00005B030000}"/>
    <cellStyle name="Bad 17" xfId="691" xr:uid="{00000000-0005-0000-0000-00005C030000}"/>
    <cellStyle name="Bad 18" xfId="692" xr:uid="{00000000-0005-0000-0000-00005D030000}"/>
    <cellStyle name="Bad 19" xfId="693" xr:uid="{00000000-0005-0000-0000-00005E030000}"/>
    <cellStyle name="Bad 2" xfId="694" xr:uid="{00000000-0005-0000-0000-00005F030000}"/>
    <cellStyle name="Bad 2 2" xfId="695" xr:uid="{00000000-0005-0000-0000-000060030000}"/>
    <cellStyle name="Bad 2 3" xfId="696" xr:uid="{00000000-0005-0000-0000-000061030000}"/>
    <cellStyle name="Bad 20" xfId="697" xr:uid="{00000000-0005-0000-0000-000062030000}"/>
    <cellStyle name="Bad 21" xfId="698" xr:uid="{00000000-0005-0000-0000-000063030000}"/>
    <cellStyle name="Bad 22" xfId="699" xr:uid="{00000000-0005-0000-0000-000064030000}"/>
    <cellStyle name="Bad 23" xfId="700" xr:uid="{00000000-0005-0000-0000-000065030000}"/>
    <cellStyle name="Bad 24" xfId="701" xr:uid="{00000000-0005-0000-0000-000066030000}"/>
    <cellStyle name="Bad 25" xfId="702" xr:uid="{00000000-0005-0000-0000-000067030000}"/>
    <cellStyle name="Bad 26" xfId="703" xr:uid="{00000000-0005-0000-0000-000068030000}"/>
    <cellStyle name="Bad 27" xfId="704" xr:uid="{00000000-0005-0000-0000-000069030000}"/>
    <cellStyle name="Bad 28" xfId="705" xr:uid="{00000000-0005-0000-0000-00006A030000}"/>
    <cellStyle name="Bad 3" xfId="706" xr:uid="{00000000-0005-0000-0000-00006B030000}"/>
    <cellStyle name="Bad 4" xfId="707" xr:uid="{00000000-0005-0000-0000-00006C030000}"/>
    <cellStyle name="Bad 5" xfId="708" xr:uid="{00000000-0005-0000-0000-00006D030000}"/>
    <cellStyle name="Bad 6" xfId="709" xr:uid="{00000000-0005-0000-0000-00006E030000}"/>
    <cellStyle name="Bad 7" xfId="710" xr:uid="{00000000-0005-0000-0000-00006F030000}"/>
    <cellStyle name="Bad 8" xfId="711" xr:uid="{00000000-0005-0000-0000-000070030000}"/>
    <cellStyle name="Bad 9" xfId="712" xr:uid="{00000000-0005-0000-0000-000071030000}"/>
    <cellStyle name="Calculation" xfId="11" builtinId="22" customBuiltin="1"/>
    <cellStyle name="Calculation 10" xfId="713" xr:uid="{00000000-0005-0000-0000-000073030000}"/>
    <cellStyle name="Calculation 10 2" xfId="1950" xr:uid="{00000000-0005-0000-0000-000074030000}"/>
    <cellStyle name="Calculation 10 2 2" xfId="3293" xr:uid="{00000000-0005-0000-0000-000075030000}"/>
    <cellStyle name="Calculation 10 3" xfId="2001" xr:uid="{00000000-0005-0000-0000-000076030000}"/>
    <cellStyle name="Calculation 11" xfId="714" xr:uid="{00000000-0005-0000-0000-000077030000}"/>
    <cellStyle name="Calculation 11 2" xfId="1951" xr:uid="{00000000-0005-0000-0000-000078030000}"/>
    <cellStyle name="Calculation 11 2 2" xfId="3294" xr:uid="{00000000-0005-0000-0000-000079030000}"/>
    <cellStyle name="Calculation 11 3" xfId="2000" xr:uid="{00000000-0005-0000-0000-00007A030000}"/>
    <cellStyle name="Calculation 12" xfId="715" xr:uid="{00000000-0005-0000-0000-00007B030000}"/>
    <cellStyle name="Calculation 12 2" xfId="1952" xr:uid="{00000000-0005-0000-0000-00007C030000}"/>
    <cellStyle name="Calculation 12 2 2" xfId="3295" xr:uid="{00000000-0005-0000-0000-00007D030000}"/>
    <cellStyle name="Calculation 12 3" xfId="1999" xr:uid="{00000000-0005-0000-0000-00007E030000}"/>
    <cellStyle name="Calculation 13" xfId="716" xr:uid="{00000000-0005-0000-0000-00007F030000}"/>
    <cellStyle name="Calculation 13 2" xfId="1953" xr:uid="{00000000-0005-0000-0000-000080030000}"/>
    <cellStyle name="Calculation 13 2 2" xfId="3296" xr:uid="{00000000-0005-0000-0000-000081030000}"/>
    <cellStyle name="Calculation 13 3" xfId="1998" xr:uid="{00000000-0005-0000-0000-000082030000}"/>
    <cellStyle name="Calculation 14" xfId="717" xr:uid="{00000000-0005-0000-0000-000083030000}"/>
    <cellStyle name="Calculation 14 2" xfId="1954" xr:uid="{00000000-0005-0000-0000-000084030000}"/>
    <cellStyle name="Calculation 14 2 2" xfId="3297" xr:uid="{00000000-0005-0000-0000-000085030000}"/>
    <cellStyle name="Calculation 14 3" xfId="1997" xr:uid="{00000000-0005-0000-0000-000086030000}"/>
    <cellStyle name="Calculation 15" xfId="718" xr:uid="{00000000-0005-0000-0000-000087030000}"/>
    <cellStyle name="Calculation 15 2" xfId="1955" xr:uid="{00000000-0005-0000-0000-000088030000}"/>
    <cellStyle name="Calculation 15 2 2" xfId="3298" xr:uid="{00000000-0005-0000-0000-000089030000}"/>
    <cellStyle name="Calculation 15 3" xfId="1996" xr:uid="{00000000-0005-0000-0000-00008A030000}"/>
    <cellStyle name="Calculation 16" xfId="719" xr:uid="{00000000-0005-0000-0000-00008B030000}"/>
    <cellStyle name="Calculation 16 2" xfId="1956" xr:uid="{00000000-0005-0000-0000-00008C030000}"/>
    <cellStyle name="Calculation 16 2 2" xfId="3299" xr:uid="{00000000-0005-0000-0000-00008D030000}"/>
    <cellStyle name="Calculation 16 3" xfId="1995" xr:uid="{00000000-0005-0000-0000-00008E030000}"/>
    <cellStyle name="Calculation 17" xfId="720" xr:uid="{00000000-0005-0000-0000-00008F030000}"/>
    <cellStyle name="Calculation 17 2" xfId="1957" xr:uid="{00000000-0005-0000-0000-000090030000}"/>
    <cellStyle name="Calculation 17 2 2" xfId="3300" xr:uid="{00000000-0005-0000-0000-000091030000}"/>
    <cellStyle name="Calculation 17 3" xfId="1994" xr:uid="{00000000-0005-0000-0000-000092030000}"/>
    <cellStyle name="Calculation 18" xfId="721" xr:uid="{00000000-0005-0000-0000-000093030000}"/>
    <cellStyle name="Calculation 18 2" xfId="1958" xr:uid="{00000000-0005-0000-0000-000094030000}"/>
    <cellStyle name="Calculation 18 2 2" xfId="3301" xr:uid="{00000000-0005-0000-0000-000095030000}"/>
    <cellStyle name="Calculation 18 3" xfId="1993" xr:uid="{00000000-0005-0000-0000-000096030000}"/>
    <cellStyle name="Calculation 19" xfId="722" xr:uid="{00000000-0005-0000-0000-000097030000}"/>
    <cellStyle name="Calculation 19 2" xfId="1959" xr:uid="{00000000-0005-0000-0000-000098030000}"/>
    <cellStyle name="Calculation 19 2 2" xfId="3302" xr:uid="{00000000-0005-0000-0000-000099030000}"/>
    <cellStyle name="Calculation 19 3" xfId="1992" xr:uid="{00000000-0005-0000-0000-00009A030000}"/>
    <cellStyle name="Calculation 2" xfId="723" xr:uid="{00000000-0005-0000-0000-00009B030000}"/>
    <cellStyle name="Calculation 2 2" xfId="1960" xr:uid="{00000000-0005-0000-0000-00009C030000}"/>
    <cellStyle name="Calculation 2 2 2" xfId="3303" xr:uid="{00000000-0005-0000-0000-00009D030000}"/>
    <cellStyle name="Calculation 2 3" xfId="1991" xr:uid="{00000000-0005-0000-0000-00009E030000}"/>
    <cellStyle name="Calculation 20" xfId="724" xr:uid="{00000000-0005-0000-0000-00009F030000}"/>
    <cellStyle name="Calculation 20 2" xfId="1961" xr:uid="{00000000-0005-0000-0000-0000A0030000}"/>
    <cellStyle name="Calculation 20 2 2" xfId="3304" xr:uid="{00000000-0005-0000-0000-0000A1030000}"/>
    <cellStyle name="Calculation 20 3" xfId="1990" xr:uid="{00000000-0005-0000-0000-0000A2030000}"/>
    <cellStyle name="Calculation 21" xfId="725" xr:uid="{00000000-0005-0000-0000-0000A3030000}"/>
    <cellStyle name="Calculation 21 2" xfId="1962" xr:uid="{00000000-0005-0000-0000-0000A4030000}"/>
    <cellStyle name="Calculation 21 2 2" xfId="3305" xr:uid="{00000000-0005-0000-0000-0000A5030000}"/>
    <cellStyle name="Calculation 21 3" xfId="1989" xr:uid="{00000000-0005-0000-0000-0000A6030000}"/>
    <cellStyle name="Calculation 22" xfId="726" xr:uid="{00000000-0005-0000-0000-0000A7030000}"/>
    <cellStyle name="Calculation 22 2" xfId="1963" xr:uid="{00000000-0005-0000-0000-0000A8030000}"/>
    <cellStyle name="Calculation 22 2 2" xfId="3306" xr:uid="{00000000-0005-0000-0000-0000A9030000}"/>
    <cellStyle name="Calculation 22 3" xfId="1988" xr:uid="{00000000-0005-0000-0000-0000AA030000}"/>
    <cellStyle name="Calculation 23" xfId="727" xr:uid="{00000000-0005-0000-0000-0000AB030000}"/>
    <cellStyle name="Calculation 23 2" xfId="1964" xr:uid="{00000000-0005-0000-0000-0000AC030000}"/>
    <cellStyle name="Calculation 23 2 2" xfId="3307" xr:uid="{00000000-0005-0000-0000-0000AD030000}"/>
    <cellStyle name="Calculation 23 3" xfId="1987" xr:uid="{00000000-0005-0000-0000-0000AE030000}"/>
    <cellStyle name="Calculation 24" xfId="728" xr:uid="{00000000-0005-0000-0000-0000AF030000}"/>
    <cellStyle name="Calculation 24 2" xfId="1965" xr:uid="{00000000-0005-0000-0000-0000B0030000}"/>
    <cellStyle name="Calculation 24 2 2" xfId="3308" xr:uid="{00000000-0005-0000-0000-0000B1030000}"/>
    <cellStyle name="Calculation 24 3" xfId="1986" xr:uid="{00000000-0005-0000-0000-0000B2030000}"/>
    <cellStyle name="Calculation 25" xfId="729" xr:uid="{00000000-0005-0000-0000-0000B3030000}"/>
    <cellStyle name="Calculation 25 2" xfId="1966" xr:uid="{00000000-0005-0000-0000-0000B4030000}"/>
    <cellStyle name="Calculation 25 2 2" xfId="3309" xr:uid="{00000000-0005-0000-0000-0000B5030000}"/>
    <cellStyle name="Calculation 25 3" xfId="1985" xr:uid="{00000000-0005-0000-0000-0000B6030000}"/>
    <cellStyle name="Calculation 26" xfId="730" xr:uid="{00000000-0005-0000-0000-0000B7030000}"/>
    <cellStyle name="Calculation 26 2" xfId="1967" xr:uid="{00000000-0005-0000-0000-0000B8030000}"/>
    <cellStyle name="Calculation 26 2 2" xfId="3310" xr:uid="{00000000-0005-0000-0000-0000B9030000}"/>
    <cellStyle name="Calculation 26 3" xfId="1984" xr:uid="{00000000-0005-0000-0000-0000BA030000}"/>
    <cellStyle name="Calculation 27" xfId="731" xr:uid="{00000000-0005-0000-0000-0000BB030000}"/>
    <cellStyle name="Calculation 27 2" xfId="1968" xr:uid="{00000000-0005-0000-0000-0000BC030000}"/>
    <cellStyle name="Calculation 27 2 2" xfId="3311" xr:uid="{00000000-0005-0000-0000-0000BD030000}"/>
    <cellStyle name="Calculation 27 3" xfId="1983" xr:uid="{00000000-0005-0000-0000-0000BE030000}"/>
    <cellStyle name="Calculation 3" xfId="732" xr:uid="{00000000-0005-0000-0000-0000BF030000}"/>
    <cellStyle name="Calculation 3 2" xfId="1969" xr:uid="{00000000-0005-0000-0000-0000C0030000}"/>
    <cellStyle name="Calculation 3 2 2" xfId="3312" xr:uid="{00000000-0005-0000-0000-0000C1030000}"/>
    <cellStyle name="Calculation 3 3" xfId="1982" xr:uid="{00000000-0005-0000-0000-0000C2030000}"/>
    <cellStyle name="Calculation 4" xfId="733" xr:uid="{00000000-0005-0000-0000-0000C3030000}"/>
    <cellStyle name="Calculation 4 2" xfId="1970" xr:uid="{00000000-0005-0000-0000-0000C4030000}"/>
    <cellStyle name="Calculation 4 2 2" xfId="3313" xr:uid="{00000000-0005-0000-0000-0000C5030000}"/>
    <cellStyle name="Calculation 4 3" xfId="1981" xr:uid="{00000000-0005-0000-0000-0000C6030000}"/>
    <cellStyle name="Calculation 5" xfId="734" xr:uid="{00000000-0005-0000-0000-0000C7030000}"/>
    <cellStyle name="Calculation 5 2" xfId="1971" xr:uid="{00000000-0005-0000-0000-0000C8030000}"/>
    <cellStyle name="Calculation 5 2 2" xfId="3314" xr:uid="{00000000-0005-0000-0000-0000C9030000}"/>
    <cellStyle name="Calculation 5 3" xfId="1980" xr:uid="{00000000-0005-0000-0000-0000CA030000}"/>
    <cellStyle name="Calculation 6" xfId="735" xr:uid="{00000000-0005-0000-0000-0000CB030000}"/>
    <cellStyle name="Calculation 6 2" xfId="1972" xr:uid="{00000000-0005-0000-0000-0000CC030000}"/>
    <cellStyle name="Calculation 6 2 2" xfId="3315" xr:uid="{00000000-0005-0000-0000-0000CD030000}"/>
    <cellStyle name="Calculation 6 3" xfId="1979" xr:uid="{00000000-0005-0000-0000-0000CE030000}"/>
    <cellStyle name="Calculation 7" xfId="736" xr:uid="{00000000-0005-0000-0000-0000CF030000}"/>
    <cellStyle name="Calculation 7 2" xfId="1973" xr:uid="{00000000-0005-0000-0000-0000D0030000}"/>
    <cellStyle name="Calculation 7 2 2" xfId="3316" xr:uid="{00000000-0005-0000-0000-0000D1030000}"/>
    <cellStyle name="Calculation 7 3" xfId="1978" xr:uid="{00000000-0005-0000-0000-0000D2030000}"/>
    <cellStyle name="Calculation 8" xfId="737" xr:uid="{00000000-0005-0000-0000-0000D3030000}"/>
    <cellStyle name="Calculation 8 2" xfId="1974" xr:uid="{00000000-0005-0000-0000-0000D4030000}"/>
    <cellStyle name="Calculation 8 2 2" xfId="3317" xr:uid="{00000000-0005-0000-0000-0000D5030000}"/>
    <cellStyle name="Calculation 8 3" xfId="1977" xr:uid="{00000000-0005-0000-0000-0000D6030000}"/>
    <cellStyle name="Calculation 9" xfId="738" xr:uid="{00000000-0005-0000-0000-0000D7030000}"/>
    <cellStyle name="Calculation 9 2" xfId="1975" xr:uid="{00000000-0005-0000-0000-0000D8030000}"/>
    <cellStyle name="Calculation 9 2 2" xfId="3318" xr:uid="{00000000-0005-0000-0000-0000D9030000}"/>
    <cellStyle name="Calculation 9 3" xfId="1976" xr:uid="{00000000-0005-0000-0000-0000DA030000}"/>
    <cellStyle name="Check Cell" xfId="13" builtinId="23" customBuiltin="1"/>
    <cellStyle name="Check Cell 10" xfId="739" xr:uid="{00000000-0005-0000-0000-0000DC030000}"/>
    <cellStyle name="Check Cell 11" xfId="740" xr:uid="{00000000-0005-0000-0000-0000DD030000}"/>
    <cellStyle name="Check Cell 12" xfId="741" xr:uid="{00000000-0005-0000-0000-0000DE030000}"/>
    <cellStyle name="Check Cell 13" xfId="742" xr:uid="{00000000-0005-0000-0000-0000DF030000}"/>
    <cellStyle name="Check Cell 14" xfId="743" xr:uid="{00000000-0005-0000-0000-0000E0030000}"/>
    <cellStyle name="Check Cell 15" xfId="744" xr:uid="{00000000-0005-0000-0000-0000E1030000}"/>
    <cellStyle name="Check Cell 16" xfId="745" xr:uid="{00000000-0005-0000-0000-0000E2030000}"/>
    <cellStyle name="Check Cell 17" xfId="746" xr:uid="{00000000-0005-0000-0000-0000E3030000}"/>
    <cellStyle name="Check Cell 18" xfId="747" xr:uid="{00000000-0005-0000-0000-0000E4030000}"/>
    <cellStyle name="Check Cell 19" xfId="748" xr:uid="{00000000-0005-0000-0000-0000E5030000}"/>
    <cellStyle name="Check Cell 2" xfId="749" xr:uid="{00000000-0005-0000-0000-0000E6030000}"/>
    <cellStyle name="Check Cell 20" xfId="750" xr:uid="{00000000-0005-0000-0000-0000E7030000}"/>
    <cellStyle name="Check Cell 21" xfId="751" xr:uid="{00000000-0005-0000-0000-0000E8030000}"/>
    <cellStyle name="Check Cell 22" xfId="752" xr:uid="{00000000-0005-0000-0000-0000E9030000}"/>
    <cellStyle name="Check Cell 23" xfId="753" xr:uid="{00000000-0005-0000-0000-0000EA030000}"/>
    <cellStyle name="Check Cell 24" xfId="754" xr:uid="{00000000-0005-0000-0000-0000EB030000}"/>
    <cellStyle name="Check Cell 25" xfId="755" xr:uid="{00000000-0005-0000-0000-0000EC030000}"/>
    <cellStyle name="Check Cell 26" xfId="756" xr:uid="{00000000-0005-0000-0000-0000ED030000}"/>
    <cellStyle name="Check Cell 27" xfId="757" xr:uid="{00000000-0005-0000-0000-0000EE030000}"/>
    <cellStyle name="Check Cell 3" xfId="758" xr:uid="{00000000-0005-0000-0000-0000EF030000}"/>
    <cellStyle name="Check Cell 4" xfId="759" xr:uid="{00000000-0005-0000-0000-0000F0030000}"/>
    <cellStyle name="Check Cell 5" xfId="760" xr:uid="{00000000-0005-0000-0000-0000F1030000}"/>
    <cellStyle name="Check Cell 6" xfId="761" xr:uid="{00000000-0005-0000-0000-0000F2030000}"/>
    <cellStyle name="Check Cell 7" xfId="762" xr:uid="{00000000-0005-0000-0000-0000F3030000}"/>
    <cellStyle name="Check Cell 8" xfId="763" xr:uid="{00000000-0005-0000-0000-0000F4030000}"/>
    <cellStyle name="Check Cell 9" xfId="764" xr:uid="{00000000-0005-0000-0000-0000F5030000}"/>
    <cellStyle name="Comma" xfId="3484" builtinId="3"/>
    <cellStyle name="Comma 10" xfId="765" xr:uid="{00000000-0005-0000-0000-0000F7030000}"/>
    <cellStyle name="Comma 10 2" xfId="766" xr:uid="{00000000-0005-0000-0000-0000F8030000}"/>
    <cellStyle name="Comma 11" xfId="767" xr:uid="{00000000-0005-0000-0000-0000F9030000}"/>
    <cellStyle name="Comma 11 2" xfId="768" xr:uid="{00000000-0005-0000-0000-0000FA030000}"/>
    <cellStyle name="Comma 12" xfId="769" xr:uid="{00000000-0005-0000-0000-0000FB030000}"/>
    <cellStyle name="Comma 13" xfId="770" xr:uid="{00000000-0005-0000-0000-0000FC030000}"/>
    <cellStyle name="Comma 14" xfId="771" xr:uid="{00000000-0005-0000-0000-0000FD030000}"/>
    <cellStyle name="Comma 15" xfId="772" xr:uid="{00000000-0005-0000-0000-0000FE030000}"/>
    <cellStyle name="Comma 16" xfId="773" xr:uid="{00000000-0005-0000-0000-0000FF030000}"/>
    <cellStyle name="Comma 17" xfId="774" xr:uid="{00000000-0005-0000-0000-000000040000}"/>
    <cellStyle name="Comma 18" xfId="775" xr:uid="{00000000-0005-0000-0000-000001040000}"/>
    <cellStyle name="Comma 18 10" xfId="776" xr:uid="{00000000-0005-0000-0000-000002040000}"/>
    <cellStyle name="Comma 18 10 2" xfId="777" xr:uid="{00000000-0005-0000-0000-000003040000}"/>
    <cellStyle name="Comma 18 10 2 2" xfId="2377" xr:uid="{00000000-0005-0000-0000-000004040000}"/>
    <cellStyle name="Comma 18 10 3" xfId="2376" xr:uid="{00000000-0005-0000-0000-000005040000}"/>
    <cellStyle name="Comma 18 11" xfId="778" xr:uid="{00000000-0005-0000-0000-000006040000}"/>
    <cellStyle name="Comma 18 11 2" xfId="779" xr:uid="{00000000-0005-0000-0000-000007040000}"/>
    <cellStyle name="Comma 18 11 2 2" xfId="2379" xr:uid="{00000000-0005-0000-0000-000008040000}"/>
    <cellStyle name="Comma 18 11 3" xfId="2378" xr:uid="{00000000-0005-0000-0000-000009040000}"/>
    <cellStyle name="Comma 18 12" xfId="780" xr:uid="{00000000-0005-0000-0000-00000A040000}"/>
    <cellStyle name="Comma 18 12 2" xfId="781" xr:uid="{00000000-0005-0000-0000-00000B040000}"/>
    <cellStyle name="Comma 18 12 2 2" xfId="2381" xr:uid="{00000000-0005-0000-0000-00000C040000}"/>
    <cellStyle name="Comma 18 12 3" xfId="2380" xr:uid="{00000000-0005-0000-0000-00000D040000}"/>
    <cellStyle name="Comma 18 13" xfId="782" xr:uid="{00000000-0005-0000-0000-00000E040000}"/>
    <cellStyle name="Comma 18 13 2" xfId="783" xr:uid="{00000000-0005-0000-0000-00000F040000}"/>
    <cellStyle name="Comma 18 13 2 2" xfId="2383" xr:uid="{00000000-0005-0000-0000-000010040000}"/>
    <cellStyle name="Comma 18 13 3" xfId="2382" xr:uid="{00000000-0005-0000-0000-000011040000}"/>
    <cellStyle name="Comma 18 14" xfId="784" xr:uid="{00000000-0005-0000-0000-000012040000}"/>
    <cellStyle name="Comma 18 14 2" xfId="785" xr:uid="{00000000-0005-0000-0000-000013040000}"/>
    <cellStyle name="Comma 18 14 2 2" xfId="2385" xr:uid="{00000000-0005-0000-0000-000014040000}"/>
    <cellStyle name="Comma 18 14 3" xfId="2384" xr:uid="{00000000-0005-0000-0000-000015040000}"/>
    <cellStyle name="Comma 18 15" xfId="786" xr:uid="{00000000-0005-0000-0000-000016040000}"/>
    <cellStyle name="Comma 18 15 2" xfId="787" xr:uid="{00000000-0005-0000-0000-000017040000}"/>
    <cellStyle name="Comma 18 15 2 2" xfId="2387" xr:uid="{00000000-0005-0000-0000-000018040000}"/>
    <cellStyle name="Comma 18 15 3" xfId="2386" xr:uid="{00000000-0005-0000-0000-000019040000}"/>
    <cellStyle name="Comma 18 16" xfId="788" xr:uid="{00000000-0005-0000-0000-00001A040000}"/>
    <cellStyle name="Comma 18 16 2" xfId="789" xr:uid="{00000000-0005-0000-0000-00001B040000}"/>
    <cellStyle name="Comma 18 16 2 2" xfId="2389" xr:uid="{00000000-0005-0000-0000-00001C040000}"/>
    <cellStyle name="Comma 18 16 3" xfId="2388" xr:uid="{00000000-0005-0000-0000-00001D040000}"/>
    <cellStyle name="Comma 18 17" xfId="790" xr:uid="{00000000-0005-0000-0000-00001E040000}"/>
    <cellStyle name="Comma 18 17 2" xfId="791" xr:uid="{00000000-0005-0000-0000-00001F040000}"/>
    <cellStyle name="Comma 18 17 2 2" xfId="2391" xr:uid="{00000000-0005-0000-0000-000020040000}"/>
    <cellStyle name="Comma 18 17 3" xfId="2390" xr:uid="{00000000-0005-0000-0000-000021040000}"/>
    <cellStyle name="Comma 18 18" xfId="792" xr:uid="{00000000-0005-0000-0000-000022040000}"/>
    <cellStyle name="Comma 18 18 2" xfId="793" xr:uid="{00000000-0005-0000-0000-000023040000}"/>
    <cellStyle name="Comma 18 18 2 2" xfId="2393" xr:uid="{00000000-0005-0000-0000-000024040000}"/>
    <cellStyle name="Comma 18 18 3" xfId="2392" xr:uid="{00000000-0005-0000-0000-000025040000}"/>
    <cellStyle name="Comma 18 19" xfId="794" xr:uid="{00000000-0005-0000-0000-000026040000}"/>
    <cellStyle name="Comma 18 19 2" xfId="795" xr:uid="{00000000-0005-0000-0000-000027040000}"/>
    <cellStyle name="Comma 18 19 2 2" xfId="2395" xr:uid="{00000000-0005-0000-0000-000028040000}"/>
    <cellStyle name="Comma 18 19 3" xfId="2394" xr:uid="{00000000-0005-0000-0000-000029040000}"/>
    <cellStyle name="Comma 18 2" xfId="796" xr:uid="{00000000-0005-0000-0000-00002A040000}"/>
    <cellStyle name="Comma 18 2 2" xfId="797" xr:uid="{00000000-0005-0000-0000-00002B040000}"/>
    <cellStyle name="Comma 18 2 2 2" xfId="2397" xr:uid="{00000000-0005-0000-0000-00002C040000}"/>
    <cellStyle name="Comma 18 2 3" xfId="2396" xr:uid="{00000000-0005-0000-0000-00002D040000}"/>
    <cellStyle name="Comma 18 20" xfId="798" xr:uid="{00000000-0005-0000-0000-00002E040000}"/>
    <cellStyle name="Comma 18 20 2" xfId="799" xr:uid="{00000000-0005-0000-0000-00002F040000}"/>
    <cellStyle name="Comma 18 20 2 2" xfId="2399" xr:uid="{00000000-0005-0000-0000-000030040000}"/>
    <cellStyle name="Comma 18 20 3" xfId="2398" xr:uid="{00000000-0005-0000-0000-000031040000}"/>
    <cellStyle name="Comma 18 21" xfId="800" xr:uid="{00000000-0005-0000-0000-000032040000}"/>
    <cellStyle name="Comma 18 21 2" xfId="801" xr:uid="{00000000-0005-0000-0000-000033040000}"/>
    <cellStyle name="Comma 18 21 2 2" xfId="2401" xr:uid="{00000000-0005-0000-0000-000034040000}"/>
    <cellStyle name="Comma 18 21 3" xfId="2400" xr:uid="{00000000-0005-0000-0000-000035040000}"/>
    <cellStyle name="Comma 18 22" xfId="802" xr:uid="{00000000-0005-0000-0000-000036040000}"/>
    <cellStyle name="Comma 18 22 2" xfId="803" xr:uid="{00000000-0005-0000-0000-000037040000}"/>
    <cellStyle name="Comma 18 22 2 2" xfId="2403" xr:uid="{00000000-0005-0000-0000-000038040000}"/>
    <cellStyle name="Comma 18 22 3" xfId="2402" xr:uid="{00000000-0005-0000-0000-000039040000}"/>
    <cellStyle name="Comma 18 23" xfId="804" xr:uid="{00000000-0005-0000-0000-00003A040000}"/>
    <cellStyle name="Comma 18 23 2" xfId="2404" xr:uid="{00000000-0005-0000-0000-00003B040000}"/>
    <cellStyle name="Comma 18 24" xfId="38" xr:uid="{00000000-0005-0000-0000-00003C040000}"/>
    <cellStyle name="Comma 18 24 2" xfId="3286" xr:uid="{00000000-0005-0000-0000-00003D040000}"/>
    <cellStyle name="Comma 18 25" xfId="1921" xr:uid="{00000000-0005-0000-0000-00003E040000}"/>
    <cellStyle name="Comma 18 3" xfId="805" xr:uid="{00000000-0005-0000-0000-00003F040000}"/>
    <cellStyle name="Comma 18 3 2" xfId="806" xr:uid="{00000000-0005-0000-0000-000040040000}"/>
    <cellStyle name="Comma 18 3 2 2" xfId="2406" xr:uid="{00000000-0005-0000-0000-000041040000}"/>
    <cellStyle name="Comma 18 3 3" xfId="2405" xr:uid="{00000000-0005-0000-0000-000042040000}"/>
    <cellStyle name="Comma 18 4" xfId="807" xr:uid="{00000000-0005-0000-0000-000043040000}"/>
    <cellStyle name="Comma 18 4 2" xfId="808" xr:uid="{00000000-0005-0000-0000-000044040000}"/>
    <cellStyle name="Comma 18 4 2 2" xfId="2408" xr:uid="{00000000-0005-0000-0000-000045040000}"/>
    <cellStyle name="Comma 18 4 3" xfId="2407" xr:uid="{00000000-0005-0000-0000-000046040000}"/>
    <cellStyle name="Comma 18 5" xfId="809" xr:uid="{00000000-0005-0000-0000-000047040000}"/>
    <cellStyle name="Comma 18 5 2" xfId="810" xr:uid="{00000000-0005-0000-0000-000048040000}"/>
    <cellStyle name="Comma 18 5 2 2" xfId="2410" xr:uid="{00000000-0005-0000-0000-000049040000}"/>
    <cellStyle name="Comma 18 5 3" xfId="2409" xr:uid="{00000000-0005-0000-0000-00004A040000}"/>
    <cellStyle name="Comma 18 6" xfId="811" xr:uid="{00000000-0005-0000-0000-00004B040000}"/>
    <cellStyle name="Comma 18 6 2" xfId="812" xr:uid="{00000000-0005-0000-0000-00004C040000}"/>
    <cellStyle name="Comma 18 6 2 2" xfId="2412" xr:uid="{00000000-0005-0000-0000-00004D040000}"/>
    <cellStyle name="Comma 18 6 3" xfId="2411" xr:uid="{00000000-0005-0000-0000-00004E040000}"/>
    <cellStyle name="Comma 18 7" xfId="813" xr:uid="{00000000-0005-0000-0000-00004F040000}"/>
    <cellStyle name="Comma 18 7 2" xfId="814" xr:uid="{00000000-0005-0000-0000-000050040000}"/>
    <cellStyle name="Comma 18 7 2 2" xfId="2414" xr:uid="{00000000-0005-0000-0000-000051040000}"/>
    <cellStyle name="Comma 18 7 3" xfId="2413" xr:uid="{00000000-0005-0000-0000-000052040000}"/>
    <cellStyle name="Comma 18 8" xfId="815" xr:uid="{00000000-0005-0000-0000-000053040000}"/>
    <cellStyle name="Comma 18 8 2" xfId="816" xr:uid="{00000000-0005-0000-0000-000054040000}"/>
    <cellStyle name="Comma 18 8 2 2" xfId="2416" xr:uid="{00000000-0005-0000-0000-000055040000}"/>
    <cellStyle name="Comma 18 8 3" xfId="2415" xr:uid="{00000000-0005-0000-0000-000056040000}"/>
    <cellStyle name="Comma 18 9" xfId="817" xr:uid="{00000000-0005-0000-0000-000057040000}"/>
    <cellStyle name="Comma 18 9 2" xfId="818" xr:uid="{00000000-0005-0000-0000-000058040000}"/>
    <cellStyle name="Comma 18 9 2 2" xfId="2418" xr:uid="{00000000-0005-0000-0000-000059040000}"/>
    <cellStyle name="Comma 18 9 3" xfId="2417" xr:uid="{00000000-0005-0000-0000-00005A040000}"/>
    <cellStyle name="Comma 19" xfId="819" xr:uid="{00000000-0005-0000-0000-00005B040000}"/>
    <cellStyle name="Comma 19 2" xfId="820" xr:uid="{00000000-0005-0000-0000-00005C040000}"/>
    <cellStyle name="Comma 2" xfId="821" xr:uid="{00000000-0005-0000-0000-00005D040000}"/>
    <cellStyle name="Comma 2 10" xfId="822" xr:uid="{00000000-0005-0000-0000-00005E040000}"/>
    <cellStyle name="Comma 2 11" xfId="823" xr:uid="{00000000-0005-0000-0000-00005F040000}"/>
    <cellStyle name="Comma 2 12" xfId="824" xr:uid="{00000000-0005-0000-0000-000060040000}"/>
    <cellStyle name="Comma 2 13" xfId="825" xr:uid="{00000000-0005-0000-0000-000061040000}"/>
    <cellStyle name="Comma 2 14" xfId="826" xr:uid="{00000000-0005-0000-0000-000062040000}"/>
    <cellStyle name="Comma 2 15" xfId="827" xr:uid="{00000000-0005-0000-0000-000063040000}"/>
    <cellStyle name="Comma 2 16" xfId="828" xr:uid="{00000000-0005-0000-0000-000064040000}"/>
    <cellStyle name="Comma 2 17" xfId="829" xr:uid="{00000000-0005-0000-0000-000065040000}"/>
    <cellStyle name="Comma 2 18" xfId="830" xr:uid="{00000000-0005-0000-0000-000066040000}"/>
    <cellStyle name="Comma 2 19" xfId="831" xr:uid="{00000000-0005-0000-0000-000067040000}"/>
    <cellStyle name="Comma 2 2" xfId="832" xr:uid="{00000000-0005-0000-0000-000068040000}"/>
    <cellStyle name="Comma 2 2 10" xfId="833" xr:uid="{00000000-0005-0000-0000-000069040000}"/>
    <cellStyle name="Comma 2 2 10 2" xfId="834" xr:uid="{00000000-0005-0000-0000-00006A040000}"/>
    <cellStyle name="Comma 2 2 10 2 2" xfId="2422" xr:uid="{00000000-0005-0000-0000-00006B040000}"/>
    <cellStyle name="Comma 2 2 10 3" xfId="2421" xr:uid="{00000000-0005-0000-0000-00006C040000}"/>
    <cellStyle name="Comma 2 2 11" xfId="835" xr:uid="{00000000-0005-0000-0000-00006D040000}"/>
    <cellStyle name="Comma 2 2 11 2" xfId="836" xr:uid="{00000000-0005-0000-0000-00006E040000}"/>
    <cellStyle name="Comma 2 2 11 2 2" xfId="2424" xr:uid="{00000000-0005-0000-0000-00006F040000}"/>
    <cellStyle name="Comma 2 2 11 3" xfId="2423" xr:uid="{00000000-0005-0000-0000-000070040000}"/>
    <cellStyle name="Comma 2 2 12" xfId="837" xr:uid="{00000000-0005-0000-0000-000071040000}"/>
    <cellStyle name="Comma 2 2 12 2" xfId="838" xr:uid="{00000000-0005-0000-0000-000072040000}"/>
    <cellStyle name="Comma 2 2 12 2 2" xfId="2426" xr:uid="{00000000-0005-0000-0000-000073040000}"/>
    <cellStyle name="Comma 2 2 12 3" xfId="2425" xr:uid="{00000000-0005-0000-0000-000074040000}"/>
    <cellStyle name="Comma 2 2 13" xfId="839" xr:uid="{00000000-0005-0000-0000-000075040000}"/>
    <cellStyle name="Comma 2 2 13 2" xfId="840" xr:uid="{00000000-0005-0000-0000-000076040000}"/>
    <cellStyle name="Comma 2 2 13 2 2" xfId="2428" xr:uid="{00000000-0005-0000-0000-000077040000}"/>
    <cellStyle name="Comma 2 2 13 3" xfId="2427" xr:uid="{00000000-0005-0000-0000-000078040000}"/>
    <cellStyle name="Comma 2 2 14" xfId="841" xr:uid="{00000000-0005-0000-0000-000079040000}"/>
    <cellStyle name="Comma 2 2 14 2" xfId="842" xr:uid="{00000000-0005-0000-0000-00007A040000}"/>
    <cellStyle name="Comma 2 2 14 2 2" xfId="2430" xr:uid="{00000000-0005-0000-0000-00007B040000}"/>
    <cellStyle name="Comma 2 2 14 3" xfId="2429" xr:uid="{00000000-0005-0000-0000-00007C040000}"/>
    <cellStyle name="Comma 2 2 15" xfId="843" xr:uid="{00000000-0005-0000-0000-00007D040000}"/>
    <cellStyle name="Comma 2 2 15 2" xfId="844" xr:uid="{00000000-0005-0000-0000-00007E040000}"/>
    <cellStyle name="Comma 2 2 15 2 2" xfId="2432" xr:uid="{00000000-0005-0000-0000-00007F040000}"/>
    <cellStyle name="Comma 2 2 15 3" xfId="2431" xr:uid="{00000000-0005-0000-0000-000080040000}"/>
    <cellStyle name="Comma 2 2 16" xfId="845" xr:uid="{00000000-0005-0000-0000-000081040000}"/>
    <cellStyle name="Comma 2 2 16 2" xfId="846" xr:uid="{00000000-0005-0000-0000-000082040000}"/>
    <cellStyle name="Comma 2 2 16 2 2" xfId="2434" xr:uid="{00000000-0005-0000-0000-000083040000}"/>
    <cellStyle name="Comma 2 2 16 3" xfId="2433" xr:uid="{00000000-0005-0000-0000-000084040000}"/>
    <cellStyle name="Comma 2 2 17" xfId="847" xr:uid="{00000000-0005-0000-0000-000085040000}"/>
    <cellStyle name="Comma 2 2 17 2" xfId="848" xr:uid="{00000000-0005-0000-0000-000086040000}"/>
    <cellStyle name="Comma 2 2 17 2 2" xfId="2436" xr:uid="{00000000-0005-0000-0000-000087040000}"/>
    <cellStyle name="Comma 2 2 17 3" xfId="2435" xr:uid="{00000000-0005-0000-0000-000088040000}"/>
    <cellStyle name="Comma 2 2 18" xfId="849" xr:uid="{00000000-0005-0000-0000-000089040000}"/>
    <cellStyle name="Comma 2 2 18 2" xfId="850" xr:uid="{00000000-0005-0000-0000-00008A040000}"/>
    <cellStyle name="Comma 2 2 18 2 2" xfId="2438" xr:uid="{00000000-0005-0000-0000-00008B040000}"/>
    <cellStyle name="Comma 2 2 18 3" xfId="2437" xr:uid="{00000000-0005-0000-0000-00008C040000}"/>
    <cellStyle name="Comma 2 2 19" xfId="851" xr:uid="{00000000-0005-0000-0000-00008D040000}"/>
    <cellStyle name="Comma 2 2 19 2" xfId="852" xr:uid="{00000000-0005-0000-0000-00008E040000}"/>
    <cellStyle name="Comma 2 2 19 2 2" xfId="2440" xr:uid="{00000000-0005-0000-0000-00008F040000}"/>
    <cellStyle name="Comma 2 2 19 3" xfId="2439" xr:uid="{00000000-0005-0000-0000-000090040000}"/>
    <cellStyle name="Comma 2 2 2" xfId="853" xr:uid="{00000000-0005-0000-0000-000091040000}"/>
    <cellStyle name="Comma 2 2 2 2" xfId="854" xr:uid="{00000000-0005-0000-0000-000092040000}"/>
    <cellStyle name="Comma 2 2 2 2 2" xfId="2442" xr:uid="{00000000-0005-0000-0000-000093040000}"/>
    <cellStyle name="Comma 2 2 2 3" xfId="2441" xr:uid="{00000000-0005-0000-0000-000094040000}"/>
    <cellStyle name="Comma 2 2 20" xfId="855" xr:uid="{00000000-0005-0000-0000-000095040000}"/>
    <cellStyle name="Comma 2 2 20 2" xfId="856" xr:uid="{00000000-0005-0000-0000-000096040000}"/>
    <cellStyle name="Comma 2 2 20 2 2" xfId="2444" xr:uid="{00000000-0005-0000-0000-000097040000}"/>
    <cellStyle name="Comma 2 2 20 3" xfId="2443" xr:uid="{00000000-0005-0000-0000-000098040000}"/>
    <cellStyle name="Comma 2 2 21" xfId="857" xr:uid="{00000000-0005-0000-0000-000099040000}"/>
    <cellStyle name="Comma 2 2 21 2" xfId="858" xr:uid="{00000000-0005-0000-0000-00009A040000}"/>
    <cellStyle name="Comma 2 2 21 2 2" xfId="2446" xr:uid="{00000000-0005-0000-0000-00009B040000}"/>
    <cellStyle name="Comma 2 2 21 3" xfId="2445" xr:uid="{00000000-0005-0000-0000-00009C040000}"/>
    <cellStyle name="Comma 2 2 22" xfId="859" xr:uid="{00000000-0005-0000-0000-00009D040000}"/>
    <cellStyle name="Comma 2 2 23" xfId="860" xr:uid="{00000000-0005-0000-0000-00009E040000}"/>
    <cellStyle name="Comma 2 2 23 2" xfId="2447" xr:uid="{00000000-0005-0000-0000-00009F040000}"/>
    <cellStyle name="Comma 2 2 24" xfId="2420" xr:uid="{00000000-0005-0000-0000-0000A0040000}"/>
    <cellStyle name="Comma 2 2 3" xfId="861" xr:uid="{00000000-0005-0000-0000-0000A1040000}"/>
    <cellStyle name="Comma 2 2 3 2" xfId="862" xr:uid="{00000000-0005-0000-0000-0000A2040000}"/>
    <cellStyle name="Comma 2 2 3 2 2" xfId="2449" xr:uid="{00000000-0005-0000-0000-0000A3040000}"/>
    <cellStyle name="Comma 2 2 3 3" xfId="2448" xr:uid="{00000000-0005-0000-0000-0000A4040000}"/>
    <cellStyle name="Comma 2 2 4" xfId="863" xr:uid="{00000000-0005-0000-0000-0000A5040000}"/>
    <cellStyle name="Comma 2 2 4 2" xfId="864" xr:uid="{00000000-0005-0000-0000-0000A6040000}"/>
    <cellStyle name="Comma 2 2 4 2 2" xfId="2451" xr:uid="{00000000-0005-0000-0000-0000A7040000}"/>
    <cellStyle name="Comma 2 2 4 3" xfId="2450" xr:uid="{00000000-0005-0000-0000-0000A8040000}"/>
    <cellStyle name="Comma 2 2 5" xfId="865" xr:uid="{00000000-0005-0000-0000-0000A9040000}"/>
    <cellStyle name="Comma 2 2 5 2" xfId="866" xr:uid="{00000000-0005-0000-0000-0000AA040000}"/>
    <cellStyle name="Comma 2 2 5 2 2" xfId="2453" xr:uid="{00000000-0005-0000-0000-0000AB040000}"/>
    <cellStyle name="Comma 2 2 5 3" xfId="2452" xr:uid="{00000000-0005-0000-0000-0000AC040000}"/>
    <cellStyle name="Comma 2 2 6" xfId="867" xr:uid="{00000000-0005-0000-0000-0000AD040000}"/>
    <cellStyle name="Comma 2 2 6 2" xfId="868" xr:uid="{00000000-0005-0000-0000-0000AE040000}"/>
    <cellStyle name="Comma 2 2 6 2 2" xfId="2455" xr:uid="{00000000-0005-0000-0000-0000AF040000}"/>
    <cellStyle name="Comma 2 2 6 3" xfId="2454" xr:uid="{00000000-0005-0000-0000-0000B0040000}"/>
    <cellStyle name="Comma 2 2 7" xfId="869" xr:uid="{00000000-0005-0000-0000-0000B1040000}"/>
    <cellStyle name="Comma 2 2 7 2" xfId="870" xr:uid="{00000000-0005-0000-0000-0000B2040000}"/>
    <cellStyle name="Comma 2 2 7 2 2" xfId="2457" xr:uid="{00000000-0005-0000-0000-0000B3040000}"/>
    <cellStyle name="Comma 2 2 7 3" xfId="2456" xr:uid="{00000000-0005-0000-0000-0000B4040000}"/>
    <cellStyle name="Comma 2 2 8" xfId="871" xr:uid="{00000000-0005-0000-0000-0000B5040000}"/>
    <cellStyle name="Comma 2 2 8 2" xfId="872" xr:uid="{00000000-0005-0000-0000-0000B6040000}"/>
    <cellStyle name="Comma 2 2 8 2 2" xfId="2459" xr:uid="{00000000-0005-0000-0000-0000B7040000}"/>
    <cellStyle name="Comma 2 2 8 3" xfId="2458" xr:uid="{00000000-0005-0000-0000-0000B8040000}"/>
    <cellStyle name="Comma 2 2 9" xfId="873" xr:uid="{00000000-0005-0000-0000-0000B9040000}"/>
    <cellStyle name="Comma 2 2 9 2" xfId="874" xr:uid="{00000000-0005-0000-0000-0000BA040000}"/>
    <cellStyle name="Comma 2 2 9 2 2" xfId="2461" xr:uid="{00000000-0005-0000-0000-0000BB040000}"/>
    <cellStyle name="Comma 2 2 9 3" xfId="2460" xr:uid="{00000000-0005-0000-0000-0000BC040000}"/>
    <cellStyle name="Comma 2 20" xfId="875" xr:uid="{00000000-0005-0000-0000-0000BD040000}"/>
    <cellStyle name="Comma 2 21" xfId="876" xr:uid="{00000000-0005-0000-0000-0000BE040000}"/>
    <cellStyle name="Comma 2 22" xfId="877" xr:uid="{00000000-0005-0000-0000-0000BF040000}"/>
    <cellStyle name="Comma 2 23" xfId="878" xr:uid="{00000000-0005-0000-0000-0000C0040000}"/>
    <cellStyle name="Comma 2 24" xfId="879" xr:uid="{00000000-0005-0000-0000-0000C1040000}"/>
    <cellStyle name="Comma 2 25" xfId="880" xr:uid="{00000000-0005-0000-0000-0000C2040000}"/>
    <cellStyle name="Comma 2 26" xfId="881" xr:uid="{00000000-0005-0000-0000-0000C3040000}"/>
    <cellStyle name="Comma 2 26 2" xfId="882" xr:uid="{00000000-0005-0000-0000-0000C4040000}"/>
    <cellStyle name="Comma 2 26 3" xfId="883" xr:uid="{00000000-0005-0000-0000-0000C5040000}"/>
    <cellStyle name="Comma 2 27" xfId="884" xr:uid="{00000000-0005-0000-0000-0000C6040000}"/>
    <cellStyle name="Comma 2 27 2" xfId="2462" xr:uid="{00000000-0005-0000-0000-0000C7040000}"/>
    <cellStyle name="Comma 2 28" xfId="2419" xr:uid="{00000000-0005-0000-0000-0000C8040000}"/>
    <cellStyle name="Comma 2 29" xfId="1924" xr:uid="{00000000-0005-0000-0000-0000C9040000}"/>
    <cellStyle name="Comma 2 3" xfId="885" xr:uid="{00000000-0005-0000-0000-0000CA040000}"/>
    <cellStyle name="Comma 2 3 10" xfId="886" xr:uid="{00000000-0005-0000-0000-0000CB040000}"/>
    <cellStyle name="Comma 2 3 10 2" xfId="887" xr:uid="{00000000-0005-0000-0000-0000CC040000}"/>
    <cellStyle name="Comma 2 3 10 2 2" xfId="2464" xr:uid="{00000000-0005-0000-0000-0000CD040000}"/>
    <cellStyle name="Comma 2 3 10 3" xfId="2463" xr:uid="{00000000-0005-0000-0000-0000CE040000}"/>
    <cellStyle name="Comma 2 3 11" xfId="888" xr:uid="{00000000-0005-0000-0000-0000CF040000}"/>
    <cellStyle name="Comma 2 3 11 2" xfId="889" xr:uid="{00000000-0005-0000-0000-0000D0040000}"/>
    <cellStyle name="Comma 2 3 11 2 2" xfId="2466" xr:uid="{00000000-0005-0000-0000-0000D1040000}"/>
    <cellStyle name="Comma 2 3 11 3" xfId="2465" xr:uid="{00000000-0005-0000-0000-0000D2040000}"/>
    <cellStyle name="Comma 2 3 12" xfId="890" xr:uid="{00000000-0005-0000-0000-0000D3040000}"/>
    <cellStyle name="Comma 2 3 12 2" xfId="891" xr:uid="{00000000-0005-0000-0000-0000D4040000}"/>
    <cellStyle name="Comma 2 3 12 2 2" xfId="2468" xr:uid="{00000000-0005-0000-0000-0000D5040000}"/>
    <cellStyle name="Comma 2 3 12 3" xfId="2467" xr:uid="{00000000-0005-0000-0000-0000D6040000}"/>
    <cellStyle name="Comma 2 3 13" xfId="892" xr:uid="{00000000-0005-0000-0000-0000D7040000}"/>
    <cellStyle name="Comma 2 3 13 2" xfId="893" xr:uid="{00000000-0005-0000-0000-0000D8040000}"/>
    <cellStyle name="Comma 2 3 13 2 2" xfId="2470" xr:uid="{00000000-0005-0000-0000-0000D9040000}"/>
    <cellStyle name="Comma 2 3 13 3" xfId="2469" xr:uid="{00000000-0005-0000-0000-0000DA040000}"/>
    <cellStyle name="Comma 2 3 14" xfId="894" xr:uid="{00000000-0005-0000-0000-0000DB040000}"/>
    <cellStyle name="Comma 2 3 14 2" xfId="895" xr:uid="{00000000-0005-0000-0000-0000DC040000}"/>
    <cellStyle name="Comma 2 3 14 2 2" xfId="2472" xr:uid="{00000000-0005-0000-0000-0000DD040000}"/>
    <cellStyle name="Comma 2 3 14 3" xfId="2471" xr:uid="{00000000-0005-0000-0000-0000DE040000}"/>
    <cellStyle name="Comma 2 3 15" xfId="896" xr:uid="{00000000-0005-0000-0000-0000DF040000}"/>
    <cellStyle name="Comma 2 3 15 2" xfId="897" xr:uid="{00000000-0005-0000-0000-0000E0040000}"/>
    <cellStyle name="Comma 2 3 15 2 2" xfId="2474" xr:uid="{00000000-0005-0000-0000-0000E1040000}"/>
    <cellStyle name="Comma 2 3 15 3" xfId="2473" xr:uid="{00000000-0005-0000-0000-0000E2040000}"/>
    <cellStyle name="Comma 2 3 16" xfId="898" xr:uid="{00000000-0005-0000-0000-0000E3040000}"/>
    <cellStyle name="Comma 2 3 16 2" xfId="899" xr:uid="{00000000-0005-0000-0000-0000E4040000}"/>
    <cellStyle name="Comma 2 3 16 2 2" xfId="2476" xr:uid="{00000000-0005-0000-0000-0000E5040000}"/>
    <cellStyle name="Comma 2 3 16 3" xfId="2475" xr:uid="{00000000-0005-0000-0000-0000E6040000}"/>
    <cellStyle name="Comma 2 3 17" xfId="900" xr:uid="{00000000-0005-0000-0000-0000E7040000}"/>
    <cellStyle name="Comma 2 3 17 2" xfId="901" xr:uid="{00000000-0005-0000-0000-0000E8040000}"/>
    <cellStyle name="Comma 2 3 17 2 2" xfId="2478" xr:uid="{00000000-0005-0000-0000-0000E9040000}"/>
    <cellStyle name="Comma 2 3 17 3" xfId="2477" xr:uid="{00000000-0005-0000-0000-0000EA040000}"/>
    <cellStyle name="Comma 2 3 18" xfId="902" xr:uid="{00000000-0005-0000-0000-0000EB040000}"/>
    <cellStyle name="Comma 2 3 18 2" xfId="903" xr:uid="{00000000-0005-0000-0000-0000EC040000}"/>
    <cellStyle name="Comma 2 3 18 2 2" xfId="2480" xr:uid="{00000000-0005-0000-0000-0000ED040000}"/>
    <cellStyle name="Comma 2 3 18 3" xfId="2479" xr:uid="{00000000-0005-0000-0000-0000EE040000}"/>
    <cellStyle name="Comma 2 3 19" xfId="904" xr:uid="{00000000-0005-0000-0000-0000EF040000}"/>
    <cellStyle name="Comma 2 3 19 2" xfId="905" xr:uid="{00000000-0005-0000-0000-0000F0040000}"/>
    <cellStyle name="Comma 2 3 19 2 2" xfId="2482" xr:uid="{00000000-0005-0000-0000-0000F1040000}"/>
    <cellStyle name="Comma 2 3 19 3" xfId="2481" xr:uid="{00000000-0005-0000-0000-0000F2040000}"/>
    <cellStyle name="Comma 2 3 2" xfId="906" xr:uid="{00000000-0005-0000-0000-0000F3040000}"/>
    <cellStyle name="Comma 2 3 2 2" xfId="907" xr:uid="{00000000-0005-0000-0000-0000F4040000}"/>
    <cellStyle name="Comma 2 3 2 2 2" xfId="2484" xr:uid="{00000000-0005-0000-0000-0000F5040000}"/>
    <cellStyle name="Comma 2 3 2 3" xfId="2483" xr:uid="{00000000-0005-0000-0000-0000F6040000}"/>
    <cellStyle name="Comma 2 3 20" xfId="908" xr:uid="{00000000-0005-0000-0000-0000F7040000}"/>
    <cellStyle name="Comma 2 3 20 2" xfId="909" xr:uid="{00000000-0005-0000-0000-0000F8040000}"/>
    <cellStyle name="Comma 2 3 20 2 2" xfId="2486" xr:uid="{00000000-0005-0000-0000-0000F9040000}"/>
    <cellStyle name="Comma 2 3 20 3" xfId="2485" xr:uid="{00000000-0005-0000-0000-0000FA040000}"/>
    <cellStyle name="Comma 2 3 21" xfId="910" xr:uid="{00000000-0005-0000-0000-0000FB040000}"/>
    <cellStyle name="Comma 2 3 21 2" xfId="911" xr:uid="{00000000-0005-0000-0000-0000FC040000}"/>
    <cellStyle name="Comma 2 3 21 2 2" xfId="2488" xr:uid="{00000000-0005-0000-0000-0000FD040000}"/>
    <cellStyle name="Comma 2 3 21 3" xfId="2487" xr:uid="{00000000-0005-0000-0000-0000FE040000}"/>
    <cellStyle name="Comma 2 3 3" xfId="912" xr:uid="{00000000-0005-0000-0000-0000FF040000}"/>
    <cellStyle name="Comma 2 3 3 2" xfId="913" xr:uid="{00000000-0005-0000-0000-000000050000}"/>
    <cellStyle name="Comma 2 3 3 2 2" xfId="2490" xr:uid="{00000000-0005-0000-0000-000001050000}"/>
    <cellStyle name="Comma 2 3 3 3" xfId="2489" xr:uid="{00000000-0005-0000-0000-000002050000}"/>
    <cellStyle name="Comma 2 3 4" xfId="914" xr:uid="{00000000-0005-0000-0000-000003050000}"/>
    <cellStyle name="Comma 2 3 4 2" xfId="915" xr:uid="{00000000-0005-0000-0000-000004050000}"/>
    <cellStyle name="Comma 2 3 4 2 2" xfId="2492" xr:uid="{00000000-0005-0000-0000-000005050000}"/>
    <cellStyle name="Comma 2 3 4 3" xfId="2491" xr:uid="{00000000-0005-0000-0000-000006050000}"/>
    <cellStyle name="Comma 2 3 5" xfId="916" xr:uid="{00000000-0005-0000-0000-000007050000}"/>
    <cellStyle name="Comma 2 3 5 2" xfId="917" xr:uid="{00000000-0005-0000-0000-000008050000}"/>
    <cellStyle name="Comma 2 3 5 2 2" xfId="2494" xr:uid="{00000000-0005-0000-0000-000009050000}"/>
    <cellStyle name="Comma 2 3 5 3" xfId="2493" xr:uid="{00000000-0005-0000-0000-00000A050000}"/>
    <cellStyle name="Comma 2 3 6" xfId="918" xr:uid="{00000000-0005-0000-0000-00000B050000}"/>
    <cellStyle name="Comma 2 3 6 2" xfId="919" xr:uid="{00000000-0005-0000-0000-00000C050000}"/>
    <cellStyle name="Comma 2 3 6 2 2" xfId="2496" xr:uid="{00000000-0005-0000-0000-00000D050000}"/>
    <cellStyle name="Comma 2 3 6 3" xfId="2495" xr:uid="{00000000-0005-0000-0000-00000E050000}"/>
    <cellStyle name="Comma 2 3 7" xfId="920" xr:uid="{00000000-0005-0000-0000-00000F050000}"/>
    <cellStyle name="Comma 2 3 7 2" xfId="921" xr:uid="{00000000-0005-0000-0000-000010050000}"/>
    <cellStyle name="Comma 2 3 7 2 2" xfId="2498" xr:uid="{00000000-0005-0000-0000-000011050000}"/>
    <cellStyle name="Comma 2 3 7 3" xfId="2497" xr:uid="{00000000-0005-0000-0000-000012050000}"/>
    <cellStyle name="Comma 2 3 8" xfId="922" xr:uid="{00000000-0005-0000-0000-000013050000}"/>
    <cellStyle name="Comma 2 3 8 2" xfId="923" xr:uid="{00000000-0005-0000-0000-000014050000}"/>
    <cellStyle name="Comma 2 3 8 2 2" xfId="2500" xr:uid="{00000000-0005-0000-0000-000015050000}"/>
    <cellStyle name="Comma 2 3 8 3" xfId="2499" xr:uid="{00000000-0005-0000-0000-000016050000}"/>
    <cellStyle name="Comma 2 3 9" xfId="924" xr:uid="{00000000-0005-0000-0000-000017050000}"/>
    <cellStyle name="Comma 2 3 9 2" xfId="925" xr:uid="{00000000-0005-0000-0000-000018050000}"/>
    <cellStyle name="Comma 2 3 9 2 2" xfId="2502" xr:uid="{00000000-0005-0000-0000-000019050000}"/>
    <cellStyle name="Comma 2 3 9 3" xfId="2501" xr:uid="{00000000-0005-0000-0000-00001A050000}"/>
    <cellStyle name="Comma 2 4" xfId="926" xr:uid="{00000000-0005-0000-0000-00001B050000}"/>
    <cellStyle name="Comma 2 4 2" xfId="927" xr:uid="{00000000-0005-0000-0000-00001C050000}"/>
    <cellStyle name="Comma 2 4 2 2" xfId="2504" xr:uid="{00000000-0005-0000-0000-00001D050000}"/>
    <cellStyle name="Comma 2 4 3" xfId="2503" xr:uid="{00000000-0005-0000-0000-00001E050000}"/>
    <cellStyle name="Comma 2 5" xfId="928" xr:uid="{00000000-0005-0000-0000-00001F050000}"/>
    <cellStyle name="Comma 2 6" xfId="929" xr:uid="{00000000-0005-0000-0000-000020050000}"/>
    <cellStyle name="Comma 2 7" xfId="930" xr:uid="{00000000-0005-0000-0000-000021050000}"/>
    <cellStyle name="Comma 2 8" xfId="931" xr:uid="{00000000-0005-0000-0000-000022050000}"/>
    <cellStyle name="Comma 2 9" xfId="932" xr:uid="{00000000-0005-0000-0000-000023050000}"/>
    <cellStyle name="Comma 20" xfId="933" xr:uid="{00000000-0005-0000-0000-000024050000}"/>
    <cellStyle name="Comma 20 10" xfId="934" xr:uid="{00000000-0005-0000-0000-000025050000}"/>
    <cellStyle name="Comma 20 11" xfId="935" xr:uid="{00000000-0005-0000-0000-000026050000}"/>
    <cellStyle name="Comma 20 12" xfId="936" xr:uid="{00000000-0005-0000-0000-000027050000}"/>
    <cellStyle name="Comma 20 13" xfId="937" xr:uid="{00000000-0005-0000-0000-000028050000}"/>
    <cellStyle name="Comma 20 14" xfId="938" xr:uid="{00000000-0005-0000-0000-000029050000}"/>
    <cellStyle name="Comma 20 15" xfId="939" xr:uid="{00000000-0005-0000-0000-00002A050000}"/>
    <cellStyle name="Comma 20 16" xfId="940" xr:uid="{00000000-0005-0000-0000-00002B050000}"/>
    <cellStyle name="Comma 20 17" xfId="941" xr:uid="{00000000-0005-0000-0000-00002C050000}"/>
    <cellStyle name="Comma 20 18" xfId="942" xr:uid="{00000000-0005-0000-0000-00002D050000}"/>
    <cellStyle name="Comma 20 19" xfId="943" xr:uid="{00000000-0005-0000-0000-00002E050000}"/>
    <cellStyle name="Comma 20 2" xfId="944" xr:uid="{00000000-0005-0000-0000-00002F050000}"/>
    <cellStyle name="Comma 20 3" xfId="945" xr:uid="{00000000-0005-0000-0000-000030050000}"/>
    <cellStyle name="Comma 20 4" xfId="946" xr:uid="{00000000-0005-0000-0000-000031050000}"/>
    <cellStyle name="Comma 20 5" xfId="947" xr:uid="{00000000-0005-0000-0000-000032050000}"/>
    <cellStyle name="Comma 20 6" xfId="948" xr:uid="{00000000-0005-0000-0000-000033050000}"/>
    <cellStyle name="Comma 20 7" xfId="949" xr:uid="{00000000-0005-0000-0000-000034050000}"/>
    <cellStyle name="Comma 20 8" xfId="950" xr:uid="{00000000-0005-0000-0000-000035050000}"/>
    <cellStyle name="Comma 20 9" xfId="951" xr:uid="{00000000-0005-0000-0000-000036050000}"/>
    <cellStyle name="Comma 21" xfId="952" xr:uid="{00000000-0005-0000-0000-000037050000}"/>
    <cellStyle name="Comma 21 2" xfId="953" xr:uid="{00000000-0005-0000-0000-000038050000}"/>
    <cellStyle name="Comma 21 2 2" xfId="2506" xr:uid="{00000000-0005-0000-0000-000039050000}"/>
    <cellStyle name="Comma 21 3" xfId="2505" xr:uid="{00000000-0005-0000-0000-00003A050000}"/>
    <cellStyle name="Comma 22" xfId="954" xr:uid="{00000000-0005-0000-0000-00003B050000}"/>
    <cellStyle name="Comma 22 2" xfId="955" xr:uid="{00000000-0005-0000-0000-00003C050000}"/>
    <cellStyle name="Comma 22 2 2" xfId="2508" xr:uid="{00000000-0005-0000-0000-00003D050000}"/>
    <cellStyle name="Comma 22 3" xfId="2507" xr:uid="{00000000-0005-0000-0000-00003E050000}"/>
    <cellStyle name="Comma 23" xfId="956" xr:uid="{00000000-0005-0000-0000-00003F050000}"/>
    <cellStyle name="Comma 23 10" xfId="957" xr:uid="{00000000-0005-0000-0000-000040050000}"/>
    <cellStyle name="Comma 23 11" xfId="958" xr:uid="{00000000-0005-0000-0000-000041050000}"/>
    <cellStyle name="Comma 23 12" xfId="959" xr:uid="{00000000-0005-0000-0000-000042050000}"/>
    <cellStyle name="Comma 23 13" xfId="960" xr:uid="{00000000-0005-0000-0000-000043050000}"/>
    <cellStyle name="Comma 23 14" xfId="961" xr:uid="{00000000-0005-0000-0000-000044050000}"/>
    <cellStyle name="Comma 23 15" xfId="962" xr:uid="{00000000-0005-0000-0000-000045050000}"/>
    <cellStyle name="Comma 23 2" xfId="963" xr:uid="{00000000-0005-0000-0000-000046050000}"/>
    <cellStyle name="Comma 23 3" xfId="964" xr:uid="{00000000-0005-0000-0000-000047050000}"/>
    <cellStyle name="Comma 23 4" xfId="965" xr:uid="{00000000-0005-0000-0000-000048050000}"/>
    <cellStyle name="Comma 23 5" xfId="966" xr:uid="{00000000-0005-0000-0000-000049050000}"/>
    <cellStyle name="Comma 23 6" xfId="967" xr:uid="{00000000-0005-0000-0000-00004A050000}"/>
    <cellStyle name="Comma 23 7" xfId="968" xr:uid="{00000000-0005-0000-0000-00004B050000}"/>
    <cellStyle name="Comma 23 8" xfId="969" xr:uid="{00000000-0005-0000-0000-00004C050000}"/>
    <cellStyle name="Comma 23 9" xfId="970" xr:uid="{00000000-0005-0000-0000-00004D050000}"/>
    <cellStyle name="Comma 24" xfId="971" xr:uid="{00000000-0005-0000-0000-00004E050000}"/>
    <cellStyle name="Comma 25" xfId="972" xr:uid="{00000000-0005-0000-0000-00004F050000}"/>
    <cellStyle name="Comma 26" xfId="973" xr:uid="{00000000-0005-0000-0000-000050050000}"/>
    <cellStyle name="Comma 26 2" xfId="974" xr:uid="{00000000-0005-0000-0000-000051050000}"/>
    <cellStyle name="Comma 26 2 2" xfId="2510" xr:uid="{00000000-0005-0000-0000-000052050000}"/>
    <cellStyle name="Comma 26 3" xfId="975" xr:uid="{00000000-0005-0000-0000-000053050000}"/>
    <cellStyle name="Comma 26 3 2" xfId="2511" xr:uid="{00000000-0005-0000-0000-000054050000}"/>
    <cellStyle name="Comma 26 4" xfId="976" xr:uid="{00000000-0005-0000-0000-000055050000}"/>
    <cellStyle name="Comma 26 4 2" xfId="2512" xr:uid="{00000000-0005-0000-0000-000056050000}"/>
    <cellStyle name="Comma 26 5" xfId="2509" xr:uid="{00000000-0005-0000-0000-000057050000}"/>
    <cellStyle name="Comma 27" xfId="977" xr:uid="{00000000-0005-0000-0000-000058050000}"/>
    <cellStyle name="Comma 27 2" xfId="978" xr:uid="{00000000-0005-0000-0000-000059050000}"/>
    <cellStyle name="Comma 27 2 2" xfId="2514" xr:uid="{00000000-0005-0000-0000-00005A050000}"/>
    <cellStyle name="Comma 27 3" xfId="979" xr:uid="{00000000-0005-0000-0000-00005B050000}"/>
    <cellStyle name="Comma 27 3 2" xfId="2515" xr:uid="{00000000-0005-0000-0000-00005C050000}"/>
    <cellStyle name="Comma 27 4" xfId="980" xr:uid="{00000000-0005-0000-0000-00005D050000}"/>
    <cellStyle name="Comma 27 4 2" xfId="2516" xr:uid="{00000000-0005-0000-0000-00005E050000}"/>
    <cellStyle name="Comma 27 5" xfId="2513" xr:uid="{00000000-0005-0000-0000-00005F050000}"/>
    <cellStyle name="Comma 28" xfId="981" xr:uid="{00000000-0005-0000-0000-000060050000}"/>
    <cellStyle name="Comma 28 2" xfId="2517" xr:uid="{00000000-0005-0000-0000-000061050000}"/>
    <cellStyle name="Comma 29" xfId="982" xr:uid="{00000000-0005-0000-0000-000062050000}"/>
    <cellStyle name="Comma 29 2" xfId="983" xr:uid="{00000000-0005-0000-0000-000063050000}"/>
    <cellStyle name="Comma 29 2 2" xfId="2519" xr:uid="{00000000-0005-0000-0000-000064050000}"/>
    <cellStyle name="Comma 29 3" xfId="984" xr:uid="{00000000-0005-0000-0000-000065050000}"/>
    <cellStyle name="Comma 29 3 2" xfId="2520" xr:uid="{00000000-0005-0000-0000-000066050000}"/>
    <cellStyle name="Comma 29 4" xfId="2518" xr:uid="{00000000-0005-0000-0000-000067050000}"/>
    <cellStyle name="Comma 3" xfId="985" xr:uid="{00000000-0005-0000-0000-000068050000}"/>
    <cellStyle name="Comma 3 2" xfId="986" xr:uid="{00000000-0005-0000-0000-000069050000}"/>
    <cellStyle name="Comma 3 3" xfId="987" xr:uid="{00000000-0005-0000-0000-00006A050000}"/>
    <cellStyle name="Comma 3 4" xfId="988" xr:uid="{00000000-0005-0000-0000-00006B050000}"/>
    <cellStyle name="Comma 3 4 2" xfId="2522" xr:uid="{00000000-0005-0000-0000-00006C050000}"/>
    <cellStyle name="Comma 3 5" xfId="2521" xr:uid="{00000000-0005-0000-0000-00006D050000}"/>
    <cellStyle name="Comma 30" xfId="989" xr:uid="{00000000-0005-0000-0000-00006E050000}"/>
    <cellStyle name="Comma 30 2" xfId="990" xr:uid="{00000000-0005-0000-0000-00006F050000}"/>
    <cellStyle name="Comma 30 2 2" xfId="2524" xr:uid="{00000000-0005-0000-0000-000070050000}"/>
    <cellStyle name="Comma 30 3" xfId="2523" xr:uid="{00000000-0005-0000-0000-000071050000}"/>
    <cellStyle name="Comma 31" xfId="991" xr:uid="{00000000-0005-0000-0000-000072050000}"/>
    <cellStyle name="Comma 31 2" xfId="2301" xr:uid="{00000000-0005-0000-0000-000073050000}"/>
    <cellStyle name="Comma 31 2 2" xfId="2902" xr:uid="{00000000-0005-0000-0000-000074050000}"/>
    <cellStyle name="Comma 31 3" xfId="2525" xr:uid="{00000000-0005-0000-0000-000075050000}"/>
    <cellStyle name="Comma 32" xfId="2375" xr:uid="{00000000-0005-0000-0000-000076050000}"/>
    <cellStyle name="Comma 33" xfId="3486" xr:uid="{9E14C3BD-51F1-42CB-B9A2-6F21858B3326}"/>
    <cellStyle name="Comma 4" xfId="992" xr:uid="{00000000-0005-0000-0000-000077050000}"/>
    <cellStyle name="Comma 4 2" xfId="993" xr:uid="{00000000-0005-0000-0000-000078050000}"/>
    <cellStyle name="Comma 4 3" xfId="994" xr:uid="{00000000-0005-0000-0000-000079050000}"/>
    <cellStyle name="Comma 4 4" xfId="995" xr:uid="{00000000-0005-0000-0000-00007A050000}"/>
    <cellStyle name="Comma 5" xfId="996" xr:uid="{00000000-0005-0000-0000-00007B050000}"/>
    <cellStyle name="Comma 5 2" xfId="997" xr:uid="{00000000-0005-0000-0000-00007C050000}"/>
    <cellStyle name="Comma 5 3" xfId="998" xr:uid="{00000000-0005-0000-0000-00007D050000}"/>
    <cellStyle name="Comma 5 4" xfId="999" xr:uid="{00000000-0005-0000-0000-00007E050000}"/>
    <cellStyle name="Comma 5 4 2" xfId="1000" xr:uid="{00000000-0005-0000-0000-00007F050000}"/>
    <cellStyle name="Comma 5 4 2 2" xfId="2527" xr:uid="{00000000-0005-0000-0000-000080050000}"/>
    <cellStyle name="Comma 5 4 3" xfId="2526" xr:uid="{00000000-0005-0000-0000-000081050000}"/>
    <cellStyle name="Comma 5 5" xfId="1001" xr:uid="{00000000-0005-0000-0000-000082050000}"/>
    <cellStyle name="Comma 5 6" xfId="1002" xr:uid="{00000000-0005-0000-0000-000083050000}"/>
    <cellStyle name="Comma 6" xfId="1003" xr:uid="{00000000-0005-0000-0000-000084050000}"/>
    <cellStyle name="Comma 6 2" xfId="1004" xr:uid="{00000000-0005-0000-0000-000085050000}"/>
    <cellStyle name="Comma 6 3" xfId="1005" xr:uid="{00000000-0005-0000-0000-000086050000}"/>
    <cellStyle name="Comma 6 4" xfId="1006" xr:uid="{00000000-0005-0000-0000-000087050000}"/>
    <cellStyle name="Comma 6 5" xfId="1007" xr:uid="{00000000-0005-0000-0000-000088050000}"/>
    <cellStyle name="Comma 6 6" xfId="1008" xr:uid="{00000000-0005-0000-0000-000089050000}"/>
    <cellStyle name="Comma 6 7" xfId="1009" xr:uid="{00000000-0005-0000-0000-00008A050000}"/>
    <cellStyle name="Comma 6 8" xfId="1010" xr:uid="{00000000-0005-0000-0000-00008B050000}"/>
    <cellStyle name="Comma 6 8 2" xfId="1011" xr:uid="{00000000-0005-0000-0000-00008C050000}"/>
    <cellStyle name="Comma 6 8 2 2" xfId="2529" xr:uid="{00000000-0005-0000-0000-00008D050000}"/>
    <cellStyle name="Comma 6 8 3" xfId="2528" xr:uid="{00000000-0005-0000-0000-00008E050000}"/>
    <cellStyle name="Comma 7" xfId="1012" xr:uid="{00000000-0005-0000-0000-00008F050000}"/>
    <cellStyle name="Comma 7 2" xfId="1013" xr:uid="{00000000-0005-0000-0000-000090050000}"/>
    <cellStyle name="Comma 8" xfId="1014" xr:uid="{00000000-0005-0000-0000-000091050000}"/>
    <cellStyle name="Comma 8 2" xfId="1015" xr:uid="{00000000-0005-0000-0000-000092050000}"/>
    <cellStyle name="Comma 9" xfId="1016" xr:uid="{00000000-0005-0000-0000-000093050000}"/>
    <cellStyle name="Comma 9 2" xfId="1017" xr:uid="{00000000-0005-0000-0000-000094050000}"/>
    <cellStyle name="Currency" xfId="1" builtinId="4"/>
    <cellStyle name="Currency 10" xfId="1019" xr:uid="{00000000-0005-0000-0000-000096050000}"/>
    <cellStyle name="Currency 10 2" xfId="1020" xr:uid="{00000000-0005-0000-0000-000097050000}"/>
    <cellStyle name="Currency 10 3" xfId="1021" xr:uid="{00000000-0005-0000-0000-000098050000}"/>
    <cellStyle name="Currency 10 3 2" xfId="1922" xr:uid="{00000000-0005-0000-0000-000099050000}"/>
    <cellStyle name="Currency 10 4" xfId="2530" xr:uid="{00000000-0005-0000-0000-00009A050000}"/>
    <cellStyle name="Currency 11" xfId="1022" xr:uid="{00000000-0005-0000-0000-00009B050000}"/>
    <cellStyle name="Currency 11 2" xfId="2302" xr:uid="{00000000-0005-0000-0000-00009C050000}"/>
    <cellStyle name="Currency 11 2 2" xfId="2903" xr:uid="{00000000-0005-0000-0000-00009D050000}"/>
    <cellStyle name="Currency 11 3" xfId="2531" xr:uid="{00000000-0005-0000-0000-00009E050000}"/>
    <cellStyle name="Currency 12" xfId="1023" xr:uid="{00000000-0005-0000-0000-00009F050000}"/>
    <cellStyle name="Currency 13" xfId="1024" xr:uid="{00000000-0005-0000-0000-0000A0050000}"/>
    <cellStyle name="Currency 13 2" xfId="2303" xr:uid="{00000000-0005-0000-0000-0000A1050000}"/>
    <cellStyle name="Currency 13 2 2" xfId="2904" xr:uid="{00000000-0005-0000-0000-0000A2050000}"/>
    <cellStyle name="Currency 13 3" xfId="2532" xr:uid="{00000000-0005-0000-0000-0000A3050000}"/>
    <cellStyle name="Currency 14" xfId="1018" xr:uid="{00000000-0005-0000-0000-0000A4050000}"/>
    <cellStyle name="Currency 14 2" xfId="3292" xr:uid="{00000000-0005-0000-0000-0000A5050000}"/>
    <cellStyle name="Currency 2" xfId="1025" xr:uid="{00000000-0005-0000-0000-0000A6050000}"/>
    <cellStyle name="Currency 2 2" xfId="1026" xr:uid="{00000000-0005-0000-0000-0000A7050000}"/>
    <cellStyle name="Currency 2 3" xfId="1027" xr:uid="{00000000-0005-0000-0000-0000A8050000}"/>
    <cellStyle name="Currency 2 3 2" xfId="1028" xr:uid="{00000000-0005-0000-0000-0000A9050000}"/>
    <cellStyle name="Currency 2 3 2 2" xfId="2534" xr:uid="{00000000-0005-0000-0000-0000AA050000}"/>
    <cellStyle name="Currency 2 3 3" xfId="2533" xr:uid="{00000000-0005-0000-0000-0000AB050000}"/>
    <cellStyle name="Currency 2 4" xfId="1029" xr:uid="{00000000-0005-0000-0000-0000AC050000}"/>
    <cellStyle name="Currency 3" xfId="1030" xr:uid="{00000000-0005-0000-0000-0000AD050000}"/>
    <cellStyle name="Currency 3 2" xfId="1031" xr:uid="{00000000-0005-0000-0000-0000AE050000}"/>
    <cellStyle name="Currency 3 3" xfId="1032" xr:uid="{00000000-0005-0000-0000-0000AF050000}"/>
    <cellStyle name="Currency 3 3 2" xfId="2536" xr:uid="{00000000-0005-0000-0000-0000B0050000}"/>
    <cellStyle name="Currency 3 4" xfId="2535" xr:uid="{00000000-0005-0000-0000-0000B1050000}"/>
    <cellStyle name="Currency 3 5" xfId="3345" xr:uid="{00000000-0005-0000-0000-0000B2050000}"/>
    <cellStyle name="Currency 4" xfId="1033" xr:uid="{00000000-0005-0000-0000-0000B3050000}"/>
    <cellStyle name="Currency 4 2" xfId="1034" xr:uid="{00000000-0005-0000-0000-0000B4050000}"/>
    <cellStyle name="Currency 4 3" xfId="1035" xr:uid="{00000000-0005-0000-0000-0000B5050000}"/>
    <cellStyle name="Currency 5" xfId="1036" xr:uid="{00000000-0005-0000-0000-0000B6050000}"/>
    <cellStyle name="Currency 6" xfId="1037" xr:uid="{00000000-0005-0000-0000-0000B7050000}"/>
    <cellStyle name="Currency 6 2" xfId="1038" xr:uid="{00000000-0005-0000-0000-0000B8050000}"/>
    <cellStyle name="Currency 6 2 2" xfId="2538" xr:uid="{00000000-0005-0000-0000-0000B9050000}"/>
    <cellStyle name="Currency 6 3" xfId="1039" xr:uid="{00000000-0005-0000-0000-0000BA050000}"/>
    <cellStyle name="Currency 6 3 2" xfId="2539" xr:uid="{00000000-0005-0000-0000-0000BB050000}"/>
    <cellStyle name="Currency 6 4" xfId="1040" xr:uid="{00000000-0005-0000-0000-0000BC050000}"/>
    <cellStyle name="Currency 6 4 2" xfId="2540" xr:uid="{00000000-0005-0000-0000-0000BD050000}"/>
    <cellStyle name="Currency 6 5" xfId="2537" xr:uid="{00000000-0005-0000-0000-0000BE050000}"/>
    <cellStyle name="Currency 7" xfId="1041" xr:uid="{00000000-0005-0000-0000-0000BF050000}"/>
    <cellStyle name="Currency 7 2" xfId="2541" xr:uid="{00000000-0005-0000-0000-0000C0050000}"/>
    <cellStyle name="Currency 8" xfId="1042" xr:uid="{00000000-0005-0000-0000-0000C1050000}"/>
    <cellStyle name="Currency 8 2" xfId="1043" xr:uid="{00000000-0005-0000-0000-0000C2050000}"/>
    <cellStyle name="Currency 8 2 2" xfId="2543" xr:uid="{00000000-0005-0000-0000-0000C3050000}"/>
    <cellStyle name="Currency 8 3" xfId="1044" xr:uid="{00000000-0005-0000-0000-0000C4050000}"/>
    <cellStyle name="Currency 8 3 2" xfId="2544" xr:uid="{00000000-0005-0000-0000-0000C5050000}"/>
    <cellStyle name="Currency 8 4" xfId="2542" xr:uid="{00000000-0005-0000-0000-0000C6050000}"/>
    <cellStyle name="Currency 9" xfId="1045" xr:uid="{00000000-0005-0000-0000-0000C7050000}"/>
    <cellStyle name="Currency 9 2" xfId="1046" xr:uid="{00000000-0005-0000-0000-0000C8050000}"/>
    <cellStyle name="Currency 9 3" xfId="1047" xr:uid="{00000000-0005-0000-0000-0000C9050000}"/>
    <cellStyle name="Explanatory Text" xfId="16" builtinId="53" customBuiltin="1"/>
    <cellStyle name="Explanatory Text 10" xfId="1048" xr:uid="{00000000-0005-0000-0000-0000CB050000}"/>
    <cellStyle name="Explanatory Text 11" xfId="1049" xr:uid="{00000000-0005-0000-0000-0000CC050000}"/>
    <cellStyle name="Explanatory Text 12" xfId="1050" xr:uid="{00000000-0005-0000-0000-0000CD050000}"/>
    <cellStyle name="Explanatory Text 13" xfId="1051" xr:uid="{00000000-0005-0000-0000-0000CE050000}"/>
    <cellStyle name="Explanatory Text 14" xfId="1052" xr:uid="{00000000-0005-0000-0000-0000CF050000}"/>
    <cellStyle name="Explanatory Text 15" xfId="1053" xr:uid="{00000000-0005-0000-0000-0000D0050000}"/>
    <cellStyle name="Explanatory Text 16" xfId="1054" xr:uid="{00000000-0005-0000-0000-0000D1050000}"/>
    <cellStyle name="Explanatory Text 17" xfId="1055" xr:uid="{00000000-0005-0000-0000-0000D2050000}"/>
    <cellStyle name="Explanatory Text 18" xfId="1056" xr:uid="{00000000-0005-0000-0000-0000D3050000}"/>
    <cellStyle name="Explanatory Text 19" xfId="1057" xr:uid="{00000000-0005-0000-0000-0000D4050000}"/>
    <cellStyle name="Explanatory Text 2" xfId="1058" xr:uid="{00000000-0005-0000-0000-0000D5050000}"/>
    <cellStyle name="Explanatory Text 20" xfId="1059" xr:uid="{00000000-0005-0000-0000-0000D6050000}"/>
    <cellStyle name="Explanatory Text 21" xfId="1060" xr:uid="{00000000-0005-0000-0000-0000D7050000}"/>
    <cellStyle name="Explanatory Text 22" xfId="1061" xr:uid="{00000000-0005-0000-0000-0000D8050000}"/>
    <cellStyle name="Explanatory Text 23" xfId="1062" xr:uid="{00000000-0005-0000-0000-0000D9050000}"/>
    <cellStyle name="Explanatory Text 24" xfId="1063" xr:uid="{00000000-0005-0000-0000-0000DA050000}"/>
    <cellStyle name="Explanatory Text 25" xfId="1064" xr:uid="{00000000-0005-0000-0000-0000DB050000}"/>
    <cellStyle name="Explanatory Text 26" xfId="1065" xr:uid="{00000000-0005-0000-0000-0000DC050000}"/>
    <cellStyle name="Explanatory Text 27" xfId="1066" xr:uid="{00000000-0005-0000-0000-0000DD050000}"/>
    <cellStyle name="Explanatory Text 3" xfId="1067" xr:uid="{00000000-0005-0000-0000-0000DE050000}"/>
    <cellStyle name="Explanatory Text 4" xfId="1068" xr:uid="{00000000-0005-0000-0000-0000DF050000}"/>
    <cellStyle name="Explanatory Text 5" xfId="1069" xr:uid="{00000000-0005-0000-0000-0000E0050000}"/>
    <cellStyle name="Explanatory Text 6" xfId="1070" xr:uid="{00000000-0005-0000-0000-0000E1050000}"/>
    <cellStyle name="Explanatory Text 7" xfId="1071" xr:uid="{00000000-0005-0000-0000-0000E2050000}"/>
    <cellStyle name="Explanatory Text 8" xfId="1072" xr:uid="{00000000-0005-0000-0000-0000E3050000}"/>
    <cellStyle name="Explanatory Text 9" xfId="1073" xr:uid="{00000000-0005-0000-0000-0000E4050000}"/>
    <cellStyle name="Good" xfId="7" builtinId="26" customBuiltin="1"/>
    <cellStyle name="Good 10" xfId="1074" xr:uid="{00000000-0005-0000-0000-0000E6050000}"/>
    <cellStyle name="Good 11" xfId="1075" xr:uid="{00000000-0005-0000-0000-0000E7050000}"/>
    <cellStyle name="Good 12" xfId="1076" xr:uid="{00000000-0005-0000-0000-0000E8050000}"/>
    <cellStyle name="Good 13" xfId="1077" xr:uid="{00000000-0005-0000-0000-0000E9050000}"/>
    <cellStyle name="Good 14" xfId="1078" xr:uid="{00000000-0005-0000-0000-0000EA050000}"/>
    <cellStyle name="Good 15" xfId="1079" xr:uid="{00000000-0005-0000-0000-0000EB050000}"/>
    <cellStyle name="Good 16" xfId="1080" xr:uid="{00000000-0005-0000-0000-0000EC050000}"/>
    <cellStyle name="Good 17" xfId="1081" xr:uid="{00000000-0005-0000-0000-0000ED050000}"/>
    <cellStyle name="Good 18" xfId="1082" xr:uid="{00000000-0005-0000-0000-0000EE050000}"/>
    <cellStyle name="Good 19" xfId="1083" xr:uid="{00000000-0005-0000-0000-0000EF050000}"/>
    <cellStyle name="Good 2" xfId="1084" xr:uid="{00000000-0005-0000-0000-0000F0050000}"/>
    <cellStyle name="Good 20" xfId="1085" xr:uid="{00000000-0005-0000-0000-0000F1050000}"/>
    <cellStyle name="Good 21" xfId="1086" xr:uid="{00000000-0005-0000-0000-0000F2050000}"/>
    <cellStyle name="Good 22" xfId="1087" xr:uid="{00000000-0005-0000-0000-0000F3050000}"/>
    <cellStyle name="Good 23" xfId="1088" xr:uid="{00000000-0005-0000-0000-0000F4050000}"/>
    <cellStyle name="Good 24" xfId="1089" xr:uid="{00000000-0005-0000-0000-0000F5050000}"/>
    <cellStyle name="Good 25" xfId="1090" xr:uid="{00000000-0005-0000-0000-0000F6050000}"/>
    <cellStyle name="Good 26" xfId="1091" xr:uid="{00000000-0005-0000-0000-0000F7050000}"/>
    <cellStyle name="Good 27" xfId="1092" xr:uid="{00000000-0005-0000-0000-0000F8050000}"/>
    <cellStyle name="Good 3" xfId="1093" xr:uid="{00000000-0005-0000-0000-0000F9050000}"/>
    <cellStyle name="Good 4" xfId="1094" xr:uid="{00000000-0005-0000-0000-0000FA050000}"/>
    <cellStyle name="Good 5" xfId="1095" xr:uid="{00000000-0005-0000-0000-0000FB050000}"/>
    <cellStyle name="Good 6" xfId="1096" xr:uid="{00000000-0005-0000-0000-0000FC050000}"/>
    <cellStyle name="Good 7" xfId="1097" xr:uid="{00000000-0005-0000-0000-0000FD050000}"/>
    <cellStyle name="Good 8" xfId="1098" xr:uid="{00000000-0005-0000-0000-0000FE050000}"/>
    <cellStyle name="Good 9" xfId="1099" xr:uid="{00000000-0005-0000-0000-0000FF050000}"/>
    <cellStyle name="Heading 1" xfId="3" builtinId="16" customBuiltin="1"/>
    <cellStyle name="Heading 1 10" xfId="1100" xr:uid="{00000000-0005-0000-0000-000001060000}"/>
    <cellStyle name="Heading 1 11" xfId="1101" xr:uid="{00000000-0005-0000-0000-000002060000}"/>
    <cellStyle name="Heading 1 12" xfId="1102" xr:uid="{00000000-0005-0000-0000-000003060000}"/>
    <cellStyle name="Heading 1 13" xfId="1103" xr:uid="{00000000-0005-0000-0000-000004060000}"/>
    <cellStyle name="Heading 1 14" xfId="1104" xr:uid="{00000000-0005-0000-0000-000005060000}"/>
    <cellStyle name="Heading 1 15" xfId="1105" xr:uid="{00000000-0005-0000-0000-000006060000}"/>
    <cellStyle name="Heading 1 16" xfId="1106" xr:uid="{00000000-0005-0000-0000-000007060000}"/>
    <cellStyle name="Heading 1 17" xfId="1107" xr:uid="{00000000-0005-0000-0000-000008060000}"/>
    <cellStyle name="Heading 1 18" xfId="1108" xr:uid="{00000000-0005-0000-0000-000009060000}"/>
    <cellStyle name="Heading 1 19" xfId="1109" xr:uid="{00000000-0005-0000-0000-00000A060000}"/>
    <cellStyle name="Heading 1 2" xfId="1110" xr:uid="{00000000-0005-0000-0000-00000B060000}"/>
    <cellStyle name="Heading 1 20" xfId="1111" xr:uid="{00000000-0005-0000-0000-00000C060000}"/>
    <cellStyle name="Heading 1 21" xfId="1112" xr:uid="{00000000-0005-0000-0000-00000D060000}"/>
    <cellStyle name="Heading 1 22" xfId="1113" xr:uid="{00000000-0005-0000-0000-00000E060000}"/>
    <cellStyle name="Heading 1 23" xfId="1114" xr:uid="{00000000-0005-0000-0000-00000F060000}"/>
    <cellStyle name="Heading 1 24" xfId="1115" xr:uid="{00000000-0005-0000-0000-000010060000}"/>
    <cellStyle name="Heading 1 25" xfId="1116" xr:uid="{00000000-0005-0000-0000-000011060000}"/>
    <cellStyle name="Heading 1 26" xfId="1117" xr:uid="{00000000-0005-0000-0000-000012060000}"/>
    <cellStyle name="Heading 1 27" xfId="1118" xr:uid="{00000000-0005-0000-0000-000013060000}"/>
    <cellStyle name="Heading 1 3" xfId="1119" xr:uid="{00000000-0005-0000-0000-000014060000}"/>
    <cellStyle name="Heading 1 4" xfId="1120" xr:uid="{00000000-0005-0000-0000-000015060000}"/>
    <cellStyle name="Heading 1 5" xfId="1121" xr:uid="{00000000-0005-0000-0000-000016060000}"/>
    <cellStyle name="Heading 1 6" xfId="1122" xr:uid="{00000000-0005-0000-0000-000017060000}"/>
    <cellStyle name="Heading 1 7" xfId="1123" xr:uid="{00000000-0005-0000-0000-000018060000}"/>
    <cellStyle name="Heading 1 8" xfId="1124" xr:uid="{00000000-0005-0000-0000-000019060000}"/>
    <cellStyle name="Heading 1 9" xfId="1125" xr:uid="{00000000-0005-0000-0000-00001A060000}"/>
    <cellStyle name="Heading 2" xfId="4" builtinId="17" customBuiltin="1"/>
    <cellStyle name="Heading 2 10" xfId="1126" xr:uid="{00000000-0005-0000-0000-00001C060000}"/>
    <cellStyle name="Heading 2 11" xfId="1127" xr:uid="{00000000-0005-0000-0000-00001D060000}"/>
    <cellStyle name="Heading 2 12" xfId="1128" xr:uid="{00000000-0005-0000-0000-00001E060000}"/>
    <cellStyle name="Heading 2 13" xfId="1129" xr:uid="{00000000-0005-0000-0000-00001F060000}"/>
    <cellStyle name="Heading 2 14" xfId="1130" xr:uid="{00000000-0005-0000-0000-000020060000}"/>
    <cellStyle name="Heading 2 15" xfId="1131" xr:uid="{00000000-0005-0000-0000-000021060000}"/>
    <cellStyle name="Heading 2 16" xfId="1132" xr:uid="{00000000-0005-0000-0000-000022060000}"/>
    <cellStyle name="Heading 2 17" xfId="1133" xr:uid="{00000000-0005-0000-0000-000023060000}"/>
    <cellStyle name="Heading 2 18" xfId="1134" xr:uid="{00000000-0005-0000-0000-000024060000}"/>
    <cellStyle name="Heading 2 19" xfId="1135" xr:uid="{00000000-0005-0000-0000-000025060000}"/>
    <cellStyle name="Heading 2 2" xfId="1136" xr:uid="{00000000-0005-0000-0000-000026060000}"/>
    <cellStyle name="Heading 2 20" xfId="1137" xr:uid="{00000000-0005-0000-0000-000027060000}"/>
    <cellStyle name="Heading 2 21" xfId="1138" xr:uid="{00000000-0005-0000-0000-000028060000}"/>
    <cellStyle name="Heading 2 22" xfId="1139" xr:uid="{00000000-0005-0000-0000-000029060000}"/>
    <cellStyle name="Heading 2 23" xfId="1140" xr:uid="{00000000-0005-0000-0000-00002A060000}"/>
    <cellStyle name="Heading 2 24" xfId="1141" xr:uid="{00000000-0005-0000-0000-00002B060000}"/>
    <cellStyle name="Heading 2 25" xfId="1142" xr:uid="{00000000-0005-0000-0000-00002C060000}"/>
    <cellStyle name="Heading 2 26" xfId="1143" xr:uid="{00000000-0005-0000-0000-00002D060000}"/>
    <cellStyle name="Heading 2 27" xfId="1144" xr:uid="{00000000-0005-0000-0000-00002E060000}"/>
    <cellStyle name="Heading 2 3" xfId="1145" xr:uid="{00000000-0005-0000-0000-00002F060000}"/>
    <cellStyle name="Heading 2 4" xfId="1146" xr:uid="{00000000-0005-0000-0000-000030060000}"/>
    <cellStyle name="Heading 2 5" xfId="1147" xr:uid="{00000000-0005-0000-0000-000031060000}"/>
    <cellStyle name="Heading 2 6" xfId="1148" xr:uid="{00000000-0005-0000-0000-000032060000}"/>
    <cellStyle name="Heading 2 7" xfId="1149" xr:uid="{00000000-0005-0000-0000-000033060000}"/>
    <cellStyle name="Heading 2 8" xfId="1150" xr:uid="{00000000-0005-0000-0000-000034060000}"/>
    <cellStyle name="Heading 2 9" xfId="1151" xr:uid="{00000000-0005-0000-0000-000035060000}"/>
    <cellStyle name="Heading 3" xfId="5" builtinId="18" customBuiltin="1"/>
    <cellStyle name="Heading 3 10" xfId="1152" xr:uid="{00000000-0005-0000-0000-000037060000}"/>
    <cellStyle name="Heading 3 11" xfId="1153" xr:uid="{00000000-0005-0000-0000-000038060000}"/>
    <cellStyle name="Heading 3 12" xfId="1154" xr:uid="{00000000-0005-0000-0000-000039060000}"/>
    <cellStyle name="Heading 3 13" xfId="1155" xr:uid="{00000000-0005-0000-0000-00003A060000}"/>
    <cellStyle name="Heading 3 14" xfId="1156" xr:uid="{00000000-0005-0000-0000-00003B060000}"/>
    <cellStyle name="Heading 3 15" xfId="1157" xr:uid="{00000000-0005-0000-0000-00003C060000}"/>
    <cellStyle name="Heading 3 16" xfId="1158" xr:uid="{00000000-0005-0000-0000-00003D060000}"/>
    <cellStyle name="Heading 3 17" xfId="1159" xr:uid="{00000000-0005-0000-0000-00003E060000}"/>
    <cellStyle name="Heading 3 18" xfId="1160" xr:uid="{00000000-0005-0000-0000-00003F060000}"/>
    <cellStyle name="Heading 3 19" xfId="1161" xr:uid="{00000000-0005-0000-0000-000040060000}"/>
    <cellStyle name="Heading 3 2" xfId="1162" xr:uid="{00000000-0005-0000-0000-000041060000}"/>
    <cellStyle name="Heading 3 20" xfId="1163" xr:uid="{00000000-0005-0000-0000-000042060000}"/>
    <cellStyle name="Heading 3 21" xfId="1164" xr:uid="{00000000-0005-0000-0000-000043060000}"/>
    <cellStyle name="Heading 3 22" xfId="1165" xr:uid="{00000000-0005-0000-0000-000044060000}"/>
    <cellStyle name="Heading 3 23" xfId="1166" xr:uid="{00000000-0005-0000-0000-000045060000}"/>
    <cellStyle name="Heading 3 24" xfId="1167" xr:uid="{00000000-0005-0000-0000-000046060000}"/>
    <cellStyle name="Heading 3 25" xfId="1168" xr:uid="{00000000-0005-0000-0000-000047060000}"/>
    <cellStyle name="Heading 3 26" xfId="1169" xr:uid="{00000000-0005-0000-0000-000048060000}"/>
    <cellStyle name="Heading 3 27" xfId="1170" xr:uid="{00000000-0005-0000-0000-000049060000}"/>
    <cellStyle name="Heading 3 3" xfId="1171" xr:uid="{00000000-0005-0000-0000-00004A060000}"/>
    <cellStyle name="Heading 3 4" xfId="1172" xr:uid="{00000000-0005-0000-0000-00004B060000}"/>
    <cellStyle name="Heading 3 5" xfId="1173" xr:uid="{00000000-0005-0000-0000-00004C060000}"/>
    <cellStyle name="Heading 3 6" xfId="1174" xr:uid="{00000000-0005-0000-0000-00004D060000}"/>
    <cellStyle name="Heading 3 7" xfId="1175" xr:uid="{00000000-0005-0000-0000-00004E060000}"/>
    <cellStyle name="Heading 3 8" xfId="1176" xr:uid="{00000000-0005-0000-0000-00004F060000}"/>
    <cellStyle name="Heading 3 9" xfId="1177" xr:uid="{00000000-0005-0000-0000-000050060000}"/>
    <cellStyle name="Heading 4" xfId="6" builtinId="19" customBuiltin="1"/>
    <cellStyle name="Heading 4 10" xfId="1178" xr:uid="{00000000-0005-0000-0000-000052060000}"/>
    <cellStyle name="Heading 4 11" xfId="1179" xr:uid="{00000000-0005-0000-0000-000053060000}"/>
    <cellStyle name="Heading 4 12" xfId="1180" xr:uid="{00000000-0005-0000-0000-000054060000}"/>
    <cellStyle name="Heading 4 13" xfId="1181" xr:uid="{00000000-0005-0000-0000-000055060000}"/>
    <cellStyle name="Heading 4 14" xfId="1182" xr:uid="{00000000-0005-0000-0000-000056060000}"/>
    <cellStyle name="Heading 4 15" xfId="1183" xr:uid="{00000000-0005-0000-0000-000057060000}"/>
    <cellStyle name="Heading 4 16" xfId="1184" xr:uid="{00000000-0005-0000-0000-000058060000}"/>
    <cellStyle name="Heading 4 17" xfId="1185" xr:uid="{00000000-0005-0000-0000-000059060000}"/>
    <cellStyle name="Heading 4 18" xfId="1186" xr:uid="{00000000-0005-0000-0000-00005A060000}"/>
    <cellStyle name="Heading 4 19" xfId="1187" xr:uid="{00000000-0005-0000-0000-00005B060000}"/>
    <cellStyle name="Heading 4 2" xfId="1188" xr:uid="{00000000-0005-0000-0000-00005C060000}"/>
    <cellStyle name="Heading 4 20" xfId="1189" xr:uid="{00000000-0005-0000-0000-00005D060000}"/>
    <cellStyle name="Heading 4 21" xfId="1190" xr:uid="{00000000-0005-0000-0000-00005E060000}"/>
    <cellStyle name="Heading 4 22" xfId="1191" xr:uid="{00000000-0005-0000-0000-00005F060000}"/>
    <cellStyle name="Heading 4 23" xfId="1192" xr:uid="{00000000-0005-0000-0000-000060060000}"/>
    <cellStyle name="Heading 4 24" xfId="1193" xr:uid="{00000000-0005-0000-0000-000061060000}"/>
    <cellStyle name="Heading 4 25" xfId="1194" xr:uid="{00000000-0005-0000-0000-000062060000}"/>
    <cellStyle name="Heading 4 26" xfId="1195" xr:uid="{00000000-0005-0000-0000-000063060000}"/>
    <cellStyle name="Heading 4 27" xfId="1196" xr:uid="{00000000-0005-0000-0000-000064060000}"/>
    <cellStyle name="Heading 4 3" xfId="1197" xr:uid="{00000000-0005-0000-0000-000065060000}"/>
    <cellStyle name="Heading 4 4" xfId="1198" xr:uid="{00000000-0005-0000-0000-000066060000}"/>
    <cellStyle name="Heading 4 5" xfId="1199" xr:uid="{00000000-0005-0000-0000-000067060000}"/>
    <cellStyle name="Heading 4 6" xfId="1200" xr:uid="{00000000-0005-0000-0000-000068060000}"/>
    <cellStyle name="Heading 4 7" xfId="1201" xr:uid="{00000000-0005-0000-0000-000069060000}"/>
    <cellStyle name="Heading 4 8" xfId="1202" xr:uid="{00000000-0005-0000-0000-00006A060000}"/>
    <cellStyle name="Heading 4 9" xfId="1203" xr:uid="{00000000-0005-0000-0000-00006B060000}"/>
    <cellStyle name="HEL_COMMAO" xfId="1204" xr:uid="{00000000-0005-0000-0000-00006C060000}"/>
    <cellStyle name="Hyperlink 2" xfId="1205" xr:uid="{00000000-0005-0000-0000-00006D060000}"/>
    <cellStyle name="Hyperlink 3" xfId="1206" xr:uid="{00000000-0005-0000-0000-00006E060000}"/>
    <cellStyle name="Hyperlink 4" xfId="1207" xr:uid="{00000000-0005-0000-0000-00006F060000}"/>
    <cellStyle name="Hyperlink 5" xfId="1208" xr:uid="{00000000-0005-0000-0000-000070060000}"/>
    <cellStyle name="Input" xfId="9" builtinId="20" customBuiltin="1"/>
    <cellStyle name="Input 10" xfId="1209" xr:uid="{00000000-0005-0000-0000-000072060000}"/>
    <cellStyle name="Input 10 2" xfId="2002" xr:uid="{00000000-0005-0000-0000-000073060000}"/>
    <cellStyle name="Input 10 2 2" xfId="3319" xr:uid="{00000000-0005-0000-0000-000074060000}"/>
    <cellStyle name="Input 10 3" xfId="1949" xr:uid="{00000000-0005-0000-0000-000075060000}"/>
    <cellStyle name="Input 11" xfId="1210" xr:uid="{00000000-0005-0000-0000-000076060000}"/>
    <cellStyle name="Input 11 2" xfId="2003" xr:uid="{00000000-0005-0000-0000-000077060000}"/>
    <cellStyle name="Input 11 2 2" xfId="3320" xr:uid="{00000000-0005-0000-0000-000078060000}"/>
    <cellStyle name="Input 11 3" xfId="1948" xr:uid="{00000000-0005-0000-0000-000079060000}"/>
    <cellStyle name="Input 12" xfId="1211" xr:uid="{00000000-0005-0000-0000-00007A060000}"/>
    <cellStyle name="Input 12 2" xfId="2004" xr:uid="{00000000-0005-0000-0000-00007B060000}"/>
    <cellStyle name="Input 12 2 2" xfId="3321" xr:uid="{00000000-0005-0000-0000-00007C060000}"/>
    <cellStyle name="Input 12 3" xfId="1947" xr:uid="{00000000-0005-0000-0000-00007D060000}"/>
    <cellStyle name="Input 13" xfId="1212" xr:uid="{00000000-0005-0000-0000-00007E060000}"/>
    <cellStyle name="Input 13 2" xfId="2005" xr:uid="{00000000-0005-0000-0000-00007F060000}"/>
    <cellStyle name="Input 13 2 2" xfId="3322" xr:uid="{00000000-0005-0000-0000-000080060000}"/>
    <cellStyle name="Input 13 3" xfId="1946" xr:uid="{00000000-0005-0000-0000-000081060000}"/>
    <cellStyle name="Input 14" xfId="1213" xr:uid="{00000000-0005-0000-0000-000082060000}"/>
    <cellStyle name="Input 14 2" xfId="2006" xr:uid="{00000000-0005-0000-0000-000083060000}"/>
    <cellStyle name="Input 14 2 2" xfId="3323" xr:uid="{00000000-0005-0000-0000-000084060000}"/>
    <cellStyle name="Input 14 3" xfId="1945" xr:uid="{00000000-0005-0000-0000-000085060000}"/>
    <cellStyle name="Input 15" xfId="1214" xr:uid="{00000000-0005-0000-0000-000086060000}"/>
    <cellStyle name="Input 15 2" xfId="2007" xr:uid="{00000000-0005-0000-0000-000087060000}"/>
    <cellStyle name="Input 15 2 2" xfId="3324" xr:uid="{00000000-0005-0000-0000-000088060000}"/>
    <cellStyle name="Input 15 3" xfId="2168" xr:uid="{00000000-0005-0000-0000-000089060000}"/>
    <cellStyle name="Input 16" xfId="1215" xr:uid="{00000000-0005-0000-0000-00008A060000}"/>
    <cellStyle name="Input 16 2" xfId="2008" xr:uid="{00000000-0005-0000-0000-00008B060000}"/>
    <cellStyle name="Input 16 2 2" xfId="3325" xr:uid="{00000000-0005-0000-0000-00008C060000}"/>
    <cellStyle name="Input 16 3" xfId="1944" xr:uid="{00000000-0005-0000-0000-00008D060000}"/>
    <cellStyle name="Input 17" xfId="1216" xr:uid="{00000000-0005-0000-0000-00008E060000}"/>
    <cellStyle name="Input 17 2" xfId="2009" xr:uid="{00000000-0005-0000-0000-00008F060000}"/>
    <cellStyle name="Input 17 2 2" xfId="3326" xr:uid="{00000000-0005-0000-0000-000090060000}"/>
    <cellStyle name="Input 17 3" xfId="1943" xr:uid="{00000000-0005-0000-0000-000091060000}"/>
    <cellStyle name="Input 18" xfId="1217" xr:uid="{00000000-0005-0000-0000-000092060000}"/>
    <cellStyle name="Input 18 2" xfId="2010" xr:uid="{00000000-0005-0000-0000-000093060000}"/>
    <cellStyle name="Input 18 2 2" xfId="3327" xr:uid="{00000000-0005-0000-0000-000094060000}"/>
    <cellStyle name="Input 18 3" xfId="1942" xr:uid="{00000000-0005-0000-0000-000095060000}"/>
    <cellStyle name="Input 19" xfId="1218" xr:uid="{00000000-0005-0000-0000-000096060000}"/>
    <cellStyle name="Input 19 2" xfId="2011" xr:uid="{00000000-0005-0000-0000-000097060000}"/>
    <cellStyle name="Input 19 2 2" xfId="3328" xr:uid="{00000000-0005-0000-0000-000098060000}"/>
    <cellStyle name="Input 19 3" xfId="1941" xr:uid="{00000000-0005-0000-0000-000099060000}"/>
    <cellStyle name="Input 2" xfId="1219" xr:uid="{00000000-0005-0000-0000-00009A060000}"/>
    <cellStyle name="Input 2 2" xfId="2012" xr:uid="{00000000-0005-0000-0000-00009B060000}"/>
    <cellStyle name="Input 2 2 2" xfId="3329" xr:uid="{00000000-0005-0000-0000-00009C060000}"/>
    <cellStyle name="Input 2 3" xfId="1940" xr:uid="{00000000-0005-0000-0000-00009D060000}"/>
    <cellStyle name="Input 20" xfId="1220" xr:uid="{00000000-0005-0000-0000-00009E060000}"/>
    <cellStyle name="Input 20 2" xfId="2013" xr:uid="{00000000-0005-0000-0000-00009F060000}"/>
    <cellStyle name="Input 20 2 2" xfId="3330" xr:uid="{00000000-0005-0000-0000-0000A0060000}"/>
    <cellStyle name="Input 20 3" xfId="1939" xr:uid="{00000000-0005-0000-0000-0000A1060000}"/>
    <cellStyle name="Input 21" xfId="1221" xr:uid="{00000000-0005-0000-0000-0000A2060000}"/>
    <cellStyle name="Input 21 2" xfId="2014" xr:uid="{00000000-0005-0000-0000-0000A3060000}"/>
    <cellStyle name="Input 21 2 2" xfId="3331" xr:uid="{00000000-0005-0000-0000-0000A4060000}"/>
    <cellStyle name="Input 21 3" xfId="1938" xr:uid="{00000000-0005-0000-0000-0000A5060000}"/>
    <cellStyle name="Input 22" xfId="1222" xr:uid="{00000000-0005-0000-0000-0000A6060000}"/>
    <cellStyle name="Input 22 2" xfId="2015" xr:uid="{00000000-0005-0000-0000-0000A7060000}"/>
    <cellStyle name="Input 22 2 2" xfId="3332" xr:uid="{00000000-0005-0000-0000-0000A8060000}"/>
    <cellStyle name="Input 22 3" xfId="1937" xr:uid="{00000000-0005-0000-0000-0000A9060000}"/>
    <cellStyle name="Input 23" xfId="1223" xr:uid="{00000000-0005-0000-0000-0000AA060000}"/>
    <cellStyle name="Input 23 2" xfId="2016" xr:uid="{00000000-0005-0000-0000-0000AB060000}"/>
    <cellStyle name="Input 23 2 2" xfId="3333" xr:uid="{00000000-0005-0000-0000-0000AC060000}"/>
    <cellStyle name="Input 23 3" xfId="1936" xr:uid="{00000000-0005-0000-0000-0000AD060000}"/>
    <cellStyle name="Input 24" xfId="1224" xr:uid="{00000000-0005-0000-0000-0000AE060000}"/>
    <cellStyle name="Input 24 2" xfId="2017" xr:uid="{00000000-0005-0000-0000-0000AF060000}"/>
    <cellStyle name="Input 24 2 2" xfId="3334" xr:uid="{00000000-0005-0000-0000-0000B0060000}"/>
    <cellStyle name="Input 24 3" xfId="1935" xr:uid="{00000000-0005-0000-0000-0000B1060000}"/>
    <cellStyle name="Input 25" xfId="1225" xr:uid="{00000000-0005-0000-0000-0000B2060000}"/>
    <cellStyle name="Input 25 2" xfId="2018" xr:uid="{00000000-0005-0000-0000-0000B3060000}"/>
    <cellStyle name="Input 25 2 2" xfId="3335" xr:uid="{00000000-0005-0000-0000-0000B4060000}"/>
    <cellStyle name="Input 25 3" xfId="1934" xr:uid="{00000000-0005-0000-0000-0000B5060000}"/>
    <cellStyle name="Input 26" xfId="1226" xr:uid="{00000000-0005-0000-0000-0000B6060000}"/>
    <cellStyle name="Input 26 2" xfId="2019" xr:uid="{00000000-0005-0000-0000-0000B7060000}"/>
    <cellStyle name="Input 26 2 2" xfId="3336" xr:uid="{00000000-0005-0000-0000-0000B8060000}"/>
    <cellStyle name="Input 26 3" xfId="1933" xr:uid="{00000000-0005-0000-0000-0000B9060000}"/>
    <cellStyle name="Input 27" xfId="1227" xr:uid="{00000000-0005-0000-0000-0000BA060000}"/>
    <cellStyle name="Input 27 2" xfId="2020" xr:uid="{00000000-0005-0000-0000-0000BB060000}"/>
    <cellStyle name="Input 27 2 2" xfId="3337" xr:uid="{00000000-0005-0000-0000-0000BC060000}"/>
    <cellStyle name="Input 27 3" xfId="1932" xr:uid="{00000000-0005-0000-0000-0000BD060000}"/>
    <cellStyle name="Input 28" xfId="1228" xr:uid="{00000000-0005-0000-0000-0000BE060000}"/>
    <cellStyle name="Input 29" xfId="1229" xr:uid="{00000000-0005-0000-0000-0000BF060000}"/>
    <cellStyle name="Input 3" xfId="1230" xr:uid="{00000000-0005-0000-0000-0000C0060000}"/>
    <cellStyle name="Input 3 2" xfId="2021" xr:uid="{00000000-0005-0000-0000-0000C1060000}"/>
    <cellStyle name="Input 3 2 2" xfId="3338" xr:uid="{00000000-0005-0000-0000-0000C2060000}"/>
    <cellStyle name="Input 3 3" xfId="1931" xr:uid="{00000000-0005-0000-0000-0000C3060000}"/>
    <cellStyle name="Input 4" xfId="1231" xr:uid="{00000000-0005-0000-0000-0000C4060000}"/>
    <cellStyle name="Input 4 2" xfId="2022" xr:uid="{00000000-0005-0000-0000-0000C5060000}"/>
    <cellStyle name="Input 4 2 2" xfId="3339" xr:uid="{00000000-0005-0000-0000-0000C6060000}"/>
    <cellStyle name="Input 4 3" xfId="1930" xr:uid="{00000000-0005-0000-0000-0000C7060000}"/>
    <cellStyle name="Input 5" xfId="1232" xr:uid="{00000000-0005-0000-0000-0000C8060000}"/>
    <cellStyle name="Input 5 2" xfId="2023" xr:uid="{00000000-0005-0000-0000-0000C9060000}"/>
    <cellStyle name="Input 5 2 2" xfId="3340" xr:uid="{00000000-0005-0000-0000-0000CA060000}"/>
    <cellStyle name="Input 5 3" xfId="2167" xr:uid="{00000000-0005-0000-0000-0000CB060000}"/>
    <cellStyle name="Input 6" xfId="1233" xr:uid="{00000000-0005-0000-0000-0000CC060000}"/>
    <cellStyle name="Input 6 2" xfId="2024" xr:uid="{00000000-0005-0000-0000-0000CD060000}"/>
    <cellStyle name="Input 6 2 2" xfId="3341" xr:uid="{00000000-0005-0000-0000-0000CE060000}"/>
    <cellStyle name="Input 6 3" xfId="1929" xr:uid="{00000000-0005-0000-0000-0000CF060000}"/>
    <cellStyle name="Input 7" xfId="1234" xr:uid="{00000000-0005-0000-0000-0000D0060000}"/>
    <cellStyle name="Input 7 2" xfId="2025" xr:uid="{00000000-0005-0000-0000-0000D1060000}"/>
    <cellStyle name="Input 7 2 2" xfId="3342" xr:uid="{00000000-0005-0000-0000-0000D2060000}"/>
    <cellStyle name="Input 7 3" xfId="1928" xr:uid="{00000000-0005-0000-0000-0000D3060000}"/>
    <cellStyle name="Input 8" xfId="1235" xr:uid="{00000000-0005-0000-0000-0000D4060000}"/>
    <cellStyle name="Input 8 2" xfId="2026" xr:uid="{00000000-0005-0000-0000-0000D5060000}"/>
    <cellStyle name="Input 8 2 2" xfId="3343" xr:uid="{00000000-0005-0000-0000-0000D6060000}"/>
    <cellStyle name="Input 8 3" xfId="1927" xr:uid="{00000000-0005-0000-0000-0000D7060000}"/>
    <cellStyle name="Input 9" xfId="1236" xr:uid="{00000000-0005-0000-0000-0000D8060000}"/>
    <cellStyle name="Input 9 2" xfId="2027" xr:uid="{00000000-0005-0000-0000-0000D9060000}"/>
    <cellStyle name="Input 9 2 2" xfId="3344" xr:uid="{00000000-0005-0000-0000-0000DA060000}"/>
    <cellStyle name="Input 9 3" xfId="1926" xr:uid="{00000000-0005-0000-0000-0000DB060000}"/>
    <cellStyle name="Linked Cell" xfId="12" builtinId="24" customBuiltin="1"/>
    <cellStyle name="Linked Cell 10" xfId="1237" xr:uid="{00000000-0005-0000-0000-0000DD060000}"/>
    <cellStyle name="Linked Cell 11" xfId="1238" xr:uid="{00000000-0005-0000-0000-0000DE060000}"/>
    <cellStyle name="Linked Cell 12" xfId="1239" xr:uid="{00000000-0005-0000-0000-0000DF060000}"/>
    <cellStyle name="Linked Cell 13" xfId="1240" xr:uid="{00000000-0005-0000-0000-0000E0060000}"/>
    <cellStyle name="Linked Cell 14" xfId="1241" xr:uid="{00000000-0005-0000-0000-0000E1060000}"/>
    <cellStyle name="Linked Cell 15" xfId="1242" xr:uid="{00000000-0005-0000-0000-0000E2060000}"/>
    <cellStyle name="Linked Cell 16" xfId="1243" xr:uid="{00000000-0005-0000-0000-0000E3060000}"/>
    <cellStyle name="Linked Cell 17" xfId="1244" xr:uid="{00000000-0005-0000-0000-0000E4060000}"/>
    <cellStyle name="Linked Cell 18" xfId="1245" xr:uid="{00000000-0005-0000-0000-0000E5060000}"/>
    <cellStyle name="Linked Cell 19" xfId="1246" xr:uid="{00000000-0005-0000-0000-0000E6060000}"/>
    <cellStyle name="Linked Cell 2" xfId="1247" xr:uid="{00000000-0005-0000-0000-0000E7060000}"/>
    <cellStyle name="Linked Cell 20" xfId="1248" xr:uid="{00000000-0005-0000-0000-0000E8060000}"/>
    <cellStyle name="Linked Cell 21" xfId="1249" xr:uid="{00000000-0005-0000-0000-0000E9060000}"/>
    <cellStyle name="Linked Cell 22" xfId="1250" xr:uid="{00000000-0005-0000-0000-0000EA060000}"/>
    <cellStyle name="Linked Cell 23" xfId="1251" xr:uid="{00000000-0005-0000-0000-0000EB060000}"/>
    <cellStyle name="Linked Cell 24" xfId="1252" xr:uid="{00000000-0005-0000-0000-0000EC060000}"/>
    <cellStyle name="Linked Cell 25" xfId="1253" xr:uid="{00000000-0005-0000-0000-0000ED060000}"/>
    <cellStyle name="Linked Cell 26" xfId="1254" xr:uid="{00000000-0005-0000-0000-0000EE060000}"/>
    <cellStyle name="Linked Cell 27" xfId="1255" xr:uid="{00000000-0005-0000-0000-0000EF060000}"/>
    <cellStyle name="Linked Cell 3" xfId="1256" xr:uid="{00000000-0005-0000-0000-0000F0060000}"/>
    <cellStyle name="Linked Cell 4" xfId="1257" xr:uid="{00000000-0005-0000-0000-0000F1060000}"/>
    <cellStyle name="Linked Cell 5" xfId="1258" xr:uid="{00000000-0005-0000-0000-0000F2060000}"/>
    <cellStyle name="Linked Cell 6" xfId="1259" xr:uid="{00000000-0005-0000-0000-0000F3060000}"/>
    <cellStyle name="Linked Cell 7" xfId="1260" xr:uid="{00000000-0005-0000-0000-0000F4060000}"/>
    <cellStyle name="Linked Cell 8" xfId="1261" xr:uid="{00000000-0005-0000-0000-0000F5060000}"/>
    <cellStyle name="Linked Cell 9" xfId="1262" xr:uid="{00000000-0005-0000-0000-0000F6060000}"/>
    <cellStyle name="N_detail" xfId="1263" xr:uid="{00000000-0005-0000-0000-0000F7060000}"/>
    <cellStyle name="Neutral 10" xfId="1265" xr:uid="{00000000-0005-0000-0000-0000F8060000}"/>
    <cellStyle name="Neutral 11" xfId="1266" xr:uid="{00000000-0005-0000-0000-0000F9060000}"/>
    <cellStyle name="Neutral 12" xfId="1267" xr:uid="{00000000-0005-0000-0000-0000FA060000}"/>
    <cellStyle name="Neutral 13" xfId="1268" xr:uid="{00000000-0005-0000-0000-0000FB060000}"/>
    <cellStyle name="Neutral 14" xfId="1269" xr:uid="{00000000-0005-0000-0000-0000FC060000}"/>
    <cellStyle name="Neutral 15" xfId="1270" xr:uid="{00000000-0005-0000-0000-0000FD060000}"/>
    <cellStyle name="Neutral 16" xfId="1271" xr:uid="{00000000-0005-0000-0000-0000FE060000}"/>
    <cellStyle name="Neutral 17" xfId="1272" xr:uid="{00000000-0005-0000-0000-0000FF060000}"/>
    <cellStyle name="Neutral 18" xfId="1273" xr:uid="{00000000-0005-0000-0000-000000070000}"/>
    <cellStyle name="Neutral 19" xfId="1274" xr:uid="{00000000-0005-0000-0000-000001070000}"/>
    <cellStyle name="Neutral 2" xfId="1275" xr:uid="{00000000-0005-0000-0000-000002070000}"/>
    <cellStyle name="Neutral 20" xfId="1276" xr:uid="{00000000-0005-0000-0000-000003070000}"/>
    <cellStyle name="Neutral 21" xfId="1277" xr:uid="{00000000-0005-0000-0000-000004070000}"/>
    <cellStyle name="Neutral 22" xfId="1278" xr:uid="{00000000-0005-0000-0000-000005070000}"/>
    <cellStyle name="Neutral 23" xfId="1279" xr:uid="{00000000-0005-0000-0000-000006070000}"/>
    <cellStyle name="Neutral 24" xfId="1280" xr:uid="{00000000-0005-0000-0000-000007070000}"/>
    <cellStyle name="Neutral 25" xfId="1281" xr:uid="{00000000-0005-0000-0000-000008070000}"/>
    <cellStyle name="Neutral 26" xfId="1282" xr:uid="{00000000-0005-0000-0000-000009070000}"/>
    <cellStyle name="Neutral 27" xfId="1283" xr:uid="{00000000-0005-0000-0000-00000A070000}"/>
    <cellStyle name="Neutral 28" xfId="1284" xr:uid="{00000000-0005-0000-0000-00000B070000}"/>
    <cellStyle name="Neutral 29" xfId="1285" xr:uid="{00000000-0005-0000-0000-00000C070000}"/>
    <cellStyle name="Neutral 3" xfId="1286" xr:uid="{00000000-0005-0000-0000-00000D070000}"/>
    <cellStyle name="Neutral 30" xfId="1264" xr:uid="{00000000-0005-0000-0000-00000E070000}"/>
    <cellStyle name="Neutral 4" xfId="1287" xr:uid="{00000000-0005-0000-0000-00000F070000}"/>
    <cellStyle name="Neutral 5" xfId="1288" xr:uid="{00000000-0005-0000-0000-000010070000}"/>
    <cellStyle name="Neutral 6" xfId="1289" xr:uid="{00000000-0005-0000-0000-000011070000}"/>
    <cellStyle name="Neutral 7" xfId="1290" xr:uid="{00000000-0005-0000-0000-000012070000}"/>
    <cellStyle name="Neutral 8" xfId="1291" xr:uid="{00000000-0005-0000-0000-000013070000}"/>
    <cellStyle name="Neutral 9" xfId="1292" xr:uid="{00000000-0005-0000-0000-000014070000}"/>
    <cellStyle name="Normal" xfId="0" builtinId="0"/>
    <cellStyle name="Normal 10" xfId="1293" xr:uid="{00000000-0005-0000-0000-000016070000}"/>
    <cellStyle name="Normal 10 2" xfId="1294" xr:uid="{00000000-0005-0000-0000-000017070000}"/>
    <cellStyle name="Normal 100" xfId="1295" xr:uid="{00000000-0005-0000-0000-000018070000}"/>
    <cellStyle name="Normal 100 2" xfId="2810" xr:uid="{00000000-0005-0000-0000-000019070000}"/>
    <cellStyle name="Normal 100 3" xfId="3048" xr:uid="{00000000-0005-0000-0000-00001A070000}"/>
    <cellStyle name="Normal 101" xfId="1918" xr:uid="{00000000-0005-0000-0000-00001B070000}"/>
    <cellStyle name="Normal 101 2" xfId="3023" xr:uid="{00000000-0005-0000-0000-00001C070000}"/>
    <cellStyle name="Normal 101 3" xfId="3258" xr:uid="{00000000-0005-0000-0000-00001D070000}"/>
    <cellStyle name="Normal 102" xfId="41" xr:uid="{00000000-0005-0000-0000-00001E070000}"/>
    <cellStyle name="Normal 102 2" xfId="3285" xr:uid="{00000000-0005-0000-0000-00001F070000}"/>
    <cellStyle name="Normal 103" xfId="3485" xr:uid="{8DC33103-F4E3-4D0A-B1A7-4B2396FA3AAA}"/>
    <cellStyle name="Normal 11" xfId="1296" xr:uid="{00000000-0005-0000-0000-000020070000}"/>
    <cellStyle name="Normal 11 2" xfId="1297" xr:uid="{00000000-0005-0000-0000-000021070000}"/>
    <cellStyle name="Normal 11 3" xfId="1298" xr:uid="{00000000-0005-0000-0000-000022070000}"/>
    <cellStyle name="Normal 11 3 2" xfId="2545" xr:uid="{00000000-0005-0000-0000-000023070000}"/>
    <cellStyle name="Normal 11 4" xfId="37" xr:uid="{00000000-0005-0000-0000-000024070000}"/>
    <cellStyle name="Normal 11 4 2" xfId="2169" xr:uid="{00000000-0005-0000-0000-000025070000}"/>
    <cellStyle name="Normal 11 5" xfId="1919" xr:uid="{00000000-0005-0000-0000-000026070000}"/>
    <cellStyle name="Normal 11_UA FY11 DM Submission" xfId="1299" xr:uid="{00000000-0005-0000-0000-000027070000}"/>
    <cellStyle name="Normal 12" xfId="1300" xr:uid="{00000000-0005-0000-0000-000028070000}"/>
    <cellStyle name="Normal 12 2" xfId="1301" xr:uid="{00000000-0005-0000-0000-000029070000}"/>
    <cellStyle name="Normal 12 3" xfId="1302" xr:uid="{00000000-0005-0000-0000-00002A070000}"/>
    <cellStyle name="Normal 12 3 2" xfId="2547" xr:uid="{00000000-0005-0000-0000-00002B070000}"/>
    <cellStyle name="Normal 12 4" xfId="2546" xr:uid="{00000000-0005-0000-0000-00002C070000}"/>
    <cellStyle name="Normal 12_UA FY11 DM Submission" xfId="1303" xr:uid="{00000000-0005-0000-0000-00002D070000}"/>
    <cellStyle name="Normal 124" xfId="1915" xr:uid="{00000000-0005-0000-0000-00002E070000}"/>
    <cellStyle name="Normal 124 2" xfId="3288" xr:uid="{00000000-0005-0000-0000-00002F070000}"/>
    <cellStyle name="Normal 125" xfId="1304" xr:uid="{00000000-0005-0000-0000-000030070000}"/>
    <cellStyle name="Normal 125 2" xfId="2548" xr:uid="{00000000-0005-0000-0000-000031070000}"/>
    <cellStyle name="Normal 13" xfId="1305" xr:uid="{00000000-0005-0000-0000-000032070000}"/>
    <cellStyle name="Normal 13 2" xfId="1306" xr:uid="{00000000-0005-0000-0000-000033070000}"/>
    <cellStyle name="Normal 13 3" xfId="1307" xr:uid="{00000000-0005-0000-0000-000034070000}"/>
    <cellStyle name="Normal 13 3 2" xfId="2550" xr:uid="{00000000-0005-0000-0000-000035070000}"/>
    <cellStyle name="Normal 13 4" xfId="2549" xr:uid="{00000000-0005-0000-0000-000036070000}"/>
    <cellStyle name="Normal 13_UA FY11 DM Submission" xfId="1308" xr:uid="{00000000-0005-0000-0000-000037070000}"/>
    <cellStyle name="Normal 130" xfId="1309" xr:uid="{00000000-0005-0000-0000-000038070000}"/>
    <cellStyle name="Normal 130 2" xfId="2551" xr:uid="{00000000-0005-0000-0000-000039070000}"/>
    <cellStyle name="Normal 134" xfId="1914" xr:uid="{00000000-0005-0000-0000-00003A070000}"/>
    <cellStyle name="Normal 134 2" xfId="3289" xr:uid="{00000000-0005-0000-0000-00003B070000}"/>
    <cellStyle name="Normal 14" xfId="1310" xr:uid="{00000000-0005-0000-0000-00003C070000}"/>
    <cellStyle name="Normal 14 2" xfId="1311" xr:uid="{00000000-0005-0000-0000-00003D070000}"/>
    <cellStyle name="Normal 14 2 2" xfId="2553" xr:uid="{00000000-0005-0000-0000-00003E070000}"/>
    <cellStyle name="Normal 14 3" xfId="2552" xr:uid="{00000000-0005-0000-0000-00003F070000}"/>
    <cellStyle name="Normal 15" xfId="1312" xr:uid="{00000000-0005-0000-0000-000040070000}"/>
    <cellStyle name="Normal 15 2" xfId="1313" xr:uid="{00000000-0005-0000-0000-000041070000}"/>
    <cellStyle name="Normal 15 2 2" xfId="2555" xr:uid="{00000000-0005-0000-0000-000042070000}"/>
    <cellStyle name="Normal 15 3" xfId="2554" xr:uid="{00000000-0005-0000-0000-000043070000}"/>
    <cellStyle name="Normal 150 2" xfId="1314" xr:uid="{00000000-0005-0000-0000-000044070000}"/>
    <cellStyle name="Normal 150 2 2" xfId="2556" xr:uid="{00000000-0005-0000-0000-000045070000}"/>
    <cellStyle name="Normal 16" xfId="1315" xr:uid="{00000000-0005-0000-0000-000046070000}"/>
    <cellStyle name="Normal 16 2" xfId="1316" xr:uid="{00000000-0005-0000-0000-000047070000}"/>
    <cellStyle name="Normal 16 3" xfId="1317" xr:uid="{00000000-0005-0000-0000-000048070000}"/>
    <cellStyle name="Normal 16 3 2" xfId="2558" xr:uid="{00000000-0005-0000-0000-000049070000}"/>
    <cellStyle name="Normal 16 4" xfId="2557" xr:uid="{00000000-0005-0000-0000-00004A070000}"/>
    <cellStyle name="Normal 16_UA FY11 DM Submission" xfId="1318" xr:uid="{00000000-0005-0000-0000-00004B070000}"/>
    <cellStyle name="Normal 17" xfId="1319" xr:uid="{00000000-0005-0000-0000-00004C070000}"/>
    <cellStyle name="Normal 17 2" xfId="1320" xr:uid="{00000000-0005-0000-0000-00004D070000}"/>
    <cellStyle name="Normal 17 3" xfId="1321" xr:uid="{00000000-0005-0000-0000-00004E070000}"/>
    <cellStyle name="Normal 17 3 2" xfId="2560" xr:uid="{00000000-0005-0000-0000-00004F070000}"/>
    <cellStyle name="Normal 17 4" xfId="2559" xr:uid="{00000000-0005-0000-0000-000050070000}"/>
    <cellStyle name="Normal 17_UA FY11 DM Submission" xfId="1322" xr:uid="{00000000-0005-0000-0000-000051070000}"/>
    <cellStyle name="Normal 18" xfId="1323" xr:uid="{00000000-0005-0000-0000-000052070000}"/>
    <cellStyle name="Normal 18 2" xfId="1324" xr:uid="{00000000-0005-0000-0000-000053070000}"/>
    <cellStyle name="Normal 18 3" xfId="1325" xr:uid="{00000000-0005-0000-0000-000054070000}"/>
    <cellStyle name="Normal 18 3 2" xfId="2562" xr:uid="{00000000-0005-0000-0000-000055070000}"/>
    <cellStyle name="Normal 18 4" xfId="2561" xr:uid="{00000000-0005-0000-0000-000056070000}"/>
    <cellStyle name="Normal 18_UA FY11 DM Submission" xfId="1326" xr:uid="{00000000-0005-0000-0000-000057070000}"/>
    <cellStyle name="Normal 19" xfId="1327" xr:uid="{00000000-0005-0000-0000-000058070000}"/>
    <cellStyle name="Normal 19 2" xfId="1328" xr:uid="{00000000-0005-0000-0000-000059070000}"/>
    <cellStyle name="Normal 19 3" xfId="1329" xr:uid="{00000000-0005-0000-0000-00005A070000}"/>
    <cellStyle name="Normal 19 3 2" xfId="2564" xr:uid="{00000000-0005-0000-0000-00005B070000}"/>
    <cellStyle name="Normal 19 4" xfId="2563" xr:uid="{00000000-0005-0000-0000-00005C070000}"/>
    <cellStyle name="Normal 19_UA FY11 DM Submission" xfId="1330" xr:uid="{00000000-0005-0000-0000-00005D070000}"/>
    <cellStyle name="Normal 196 2" xfId="1913" xr:uid="{00000000-0005-0000-0000-00005E070000}"/>
    <cellStyle name="Normal 196 2 2" xfId="3290" xr:uid="{00000000-0005-0000-0000-00005F070000}"/>
    <cellStyle name="Normal 2" xfId="1331" xr:uid="{00000000-0005-0000-0000-000060070000}"/>
    <cellStyle name="Normal 2 10" xfId="1332" xr:uid="{00000000-0005-0000-0000-000061070000}"/>
    <cellStyle name="Normal 2 11" xfId="1333" xr:uid="{00000000-0005-0000-0000-000062070000}"/>
    <cellStyle name="Normal 2 12" xfId="1334" xr:uid="{00000000-0005-0000-0000-000063070000}"/>
    <cellStyle name="Normal 2 13" xfId="1335" xr:uid="{00000000-0005-0000-0000-000064070000}"/>
    <cellStyle name="Normal 2 14" xfId="1336" xr:uid="{00000000-0005-0000-0000-000065070000}"/>
    <cellStyle name="Normal 2 15" xfId="1337" xr:uid="{00000000-0005-0000-0000-000066070000}"/>
    <cellStyle name="Normal 2 16" xfId="1338" xr:uid="{00000000-0005-0000-0000-000067070000}"/>
    <cellStyle name="Normal 2 17" xfId="1339" xr:uid="{00000000-0005-0000-0000-000068070000}"/>
    <cellStyle name="Normal 2 18" xfId="1340" xr:uid="{00000000-0005-0000-0000-000069070000}"/>
    <cellStyle name="Normal 2 19" xfId="1341" xr:uid="{00000000-0005-0000-0000-00006A070000}"/>
    <cellStyle name="Normal 2 2" xfId="1342" xr:uid="{00000000-0005-0000-0000-00006B070000}"/>
    <cellStyle name="Normal 2 2 2" xfId="1343" xr:uid="{00000000-0005-0000-0000-00006C070000}"/>
    <cellStyle name="Normal 2 2 2 2" xfId="1925" xr:uid="{00000000-0005-0000-0000-00006D070000}"/>
    <cellStyle name="Normal 2 2 3" xfId="1344" xr:uid="{00000000-0005-0000-0000-00006E070000}"/>
    <cellStyle name="Normal 2 2 4" xfId="1923" xr:uid="{00000000-0005-0000-0000-00006F070000}"/>
    <cellStyle name="Normal 2 20" xfId="1345" xr:uid="{00000000-0005-0000-0000-000070070000}"/>
    <cellStyle name="Normal 2 21" xfId="1346" xr:uid="{00000000-0005-0000-0000-000071070000}"/>
    <cellStyle name="Normal 2 22" xfId="1347" xr:uid="{00000000-0005-0000-0000-000072070000}"/>
    <cellStyle name="Normal 2 23" xfId="1348" xr:uid="{00000000-0005-0000-0000-000073070000}"/>
    <cellStyle name="Normal 2 23 2" xfId="1349" xr:uid="{00000000-0005-0000-0000-000074070000}"/>
    <cellStyle name="Normal 2 23 2 2" xfId="2567" xr:uid="{00000000-0005-0000-0000-000075070000}"/>
    <cellStyle name="Normal 2 23 3" xfId="2566" xr:uid="{00000000-0005-0000-0000-000076070000}"/>
    <cellStyle name="Normal 2 24" xfId="1350" xr:uid="{00000000-0005-0000-0000-000077070000}"/>
    <cellStyle name="Normal 2 25" xfId="1351" xr:uid="{00000000-0005-0000-0000-000078070000}"/>
    <cellStyle name="Normal 2 26" xfId="1352" xr:uid="{00000000-0005-0000-0000-000079070000}"/>
    <cellStyle name="Normal 2 26 2" xfId="2305" xr:uid="{00000000-0005-0000-0000-00007A070000}"/>
    <cellStyle name="Normal 2 26 2 2" xfId="2906" xr:uid="{00000000-0005-0000-0000-00007B070000}"/>
    <cellStyle name="Normal 2 26 2 3" xfId="3141" xr:uid="{00000000-0005-0000-0000-00007C070000}"/>
    <cellStyle name="Normal 2 26 3" xfId="2568" xr:uid="{00000000-0005-0000-0000-00007D070000}"/>
    <cellStyle name="Normal 2 26 3 2" xfId="2977" xr:uid="{00000000-0005-0000-0000-00007E070000}"/>
    <cellStyle name="Normal 2 26 3 3" xfId="3212" xr:uid="{00000000-0005-0000-0000-00007F070000}"/>
    <cellStyle name="Normal 2 26 4" xfId="2812" xr:uid="{00000000-0005-0000-0000-000080070000}"/>
    <cellStyle name="Normal 2 26 5" xfId="3050" xr:uid="{00000000-0005-0000-0000-000081070000}"/>
    <cellStyle name="Normal 2 27" xfId="2304" xr:uid="{00000000-0005-0000-0000-000082070000}"/>
    <cellStyle name="Normal 2 27 2" xfId="2905" xr:uid="{00000000-0005-0000-0000-000083070000}"/>
    <cellStyle name="Normal 2 27 3" xfId="3140" xr:uid="{00000000-0005-0000-0000-000084070000}"/>
    <cellStyle name="Normal 2 28" xfId="2565" xr:uid="{00000000-0005-0000-0000-000085070000}"/>
    <cellStyle name="Normal 2 28 2" xfId="2976" xr:uid="{00000000-0005-0000-0000-000086070000}"/>
    <cellStyle name="Normal 2 28 3" xfId="3211" xr:uid="{00000000-0005-0000-0000-000087070000}"/>
    <cellStyle name="Normal 2 29" xfId="2811" xr:uid="{00000000-0005-0000-0000-000088070000}"/>
    <cellStyle name="Normal 2 3" xfId="40" xr:uid="{00000000-0005-0000-0000-000089070000}"/>
    <cellStyle name="Normal 2 3 2" xfId="1353" xr:uid="{00000000-0005-0000-0000-00008A070000}"/>
    <cellStyle name="Normal 2 3 2 2" xfId="1354" xr:uid="{00000000-0005-0000-0000-00008B070000}"/>
    <cellStyle name="Normal 2 3 2 3" xfId="1355" xr:uid="{00000000-0005-0000-0000-00008C070000}"/>
    <cellStyle name="Normal 2 3 2 3 2" xfId="2569" xr:uid="{00000000-0005-0000-0000-00008D070000}"/>
    <cellStyle name="Normal 2 3 3" xfId="1356" xr:uid="{00000000-0005-0000-0000-00008E070000}"/>
    <cellStyle name="Normal 2 3 3 2" xfId="2570" xr:uid="{00000000-0005-0000-0000-00008F070000}"/>
    <cellStyle name="Normal 2 3 4" xfId="1920" xr:uid="{00000000-0005-0000-0000-000090070000}"/>
    <cellStyle name="Normal 2 30" xfId="3049" xr:uid="{00000000-0005-0000-0000-000091070000}"/>
    <cellStyle name="Normal 2 4" xfId="1357" xr:uid="{00000000-0005-0000-0000-000092070000}"/>
    <cellStyle name="Normal 2 4 2" xfId="1358" xr:uid="{00000000-0005-0000-0000-000093070000}"/>
    <cellStyle name="Normal 2 4 3" xfId="1359" xr:uid="{00000000-0005-0000-0000-000094070000}"/>
    <cellStyle name="Normal 2 5" xfId="1360" xr:uid="{00000000-0005-0000-0000-000095070000}"/>
    <cellStyle name="Normal 2 5 2" xfId="1361" xr:uid="{00000000-0005-0000-0000-000096070000}"/>
    <cellStyle name="Normal 2 5 3" xfId="1362" xr:uid="{00000000-0005-0000-0000-000097070000}"/>
    <cellStyle name="Normal 2 5 3 2" xfId="2307" xr:uid="{00000000-0005-0000-0000-000098070000}"/>
    <cellStyle name="Normal 2 5 3 2 2" xfId="2908" xr:uid="{00000000-0005-0000-0000-000099070000}"/>
    <cellStyle name="Normal 2 5 3 2 3" xfId="3143" xr:uid="{00000000-0005-0000-0000-00009A070000}"/>
    <cellStyle name="Normal 2 5 3 3" xfId="2572" xr:uid="{00000000-0005-0000-0000-00009B070000}"/>
    <cellStyle name="Normal 2 5 3 3 2" xfId="2979" xr:uid="{00000000-0005-0000-0000-00009C070000}"/>
    <cellStyle name="Normal 2 5 3 3 3" xfId="3214" xr:uid="{00000000-0005-0000-0000-00009D070000}"/>
    <cellStyle name="Normal 2 5 3 4" xfId="2814" xr:uid="{00000000-0005-0000-0000-00009E070000}"/>
    <cellStyle name="Normal 2 5 3 5" xfId="3052" xr:uid="{00000000-0005-0000-0000-00009F070000}"/>
    <cellStyle name="Normal 2 5 4" xfId="2306" xr:uid="{00000000-0005-0000-0000-0000A0070000}"/>
    <cellStyle name="Normal 2 5 4 2" xfId="2907" xr:uid="{00000000-0005-0000-0000-0000A1070000}"/>
    <cellStyle name="Normal 2 5 4 3" xfId="3142" xr:uid="{00000000-0005-0000-0000-0000A2070000}"/>
    <cellStyle name="Normal 2 5 5" xfId="2571" xr:uid="{00000000-0005-0000-0000-0000A3070000}"/>
    <cellStyle name="Normal 2 5 5 2" xfId="2978" xr:uid="{00000000-0005-0000-0000-0000A4070000}"/>
    <cellStyle name="Normal 2 5 5 3" xfId="3213" xr:uid="{00000000-0005-0000-0000-0000A5070000}"/>
    <cellStyle name="Normal 2 5 6" xfId="2813" xr:uid="{00000000-0005-0000-0000-0000A6070000}"/>
    <cellStyle name="Normal 2 5 7" xfId="3051" xr:uid="{00000000-0005-0000-0000-0000A7070000}"/>
    <cellStyle name="Normal 2 6" xfId="1363" xr:uid="{00000000-0005-0000-0000-0000A8070000}"/>
    <cellStyle name="Normal 2 6 2" xfId="1364" xr:uid="{00000000-0005-0000-0000-0000A9070000}"/>
    <cellStyle name="Normal 2 6 2 2" xfId="2308" xr:uid="{00000000-0005-0000-0000-0000AA070000}"/>
    <cellStyle name="Normal 2 6 2 2 2" xfId="2909" xr:uid="{00000000-0005-0000-0000-0000AB070000}"/>
    <cellStyle name="Normal 2 6 2 2 3" xfId="3144" xr:uid="{00000000-0005-0000-0000-0000AC070000}"/>
    <cellStyle name="Normal 2 6 2 3" xfId="2573" xr:uid="{00000000-0005-0000-0000-0000AD070000}"/>
    <cellStyle name="Normal 2 6 2 3 2" xfId="2980" xr:uid="{00000000-0005-0000-0000-0000AE070000}"/>
    <cellStyle name="Normal 2 6 2 3 3" xfId="3215" xr:uid="{00000000-0005-0000-0000-0000AF070000}"/>
    <cellStyle name="Normal 2 6 2 4" xfId="2815" xr:uid="{00000000-0005-0000-0000-0000B0070000}"/>
    <cellStyle name="Normal 2 6 2 5" xfId="3053" xr:uid="{00000000-0005-0000-0000-0000B1070000}"/>
    <cellStyle name="Normal 2 7" xfId="1365" xr:uid="{00000000-0005-0000-0000-0000B2070000}"/>
    <cellStyle name="Normal 2 7 2" xfId="1366" xr:uid="{00000000-0005-0000-0000-0000B3070000}"/>
    <cellStyle name="Normal 2 7 2 2" xfId="2309" xr:uid="{00000000-0005-0000-0000-0000B4070000}"/>
    <cellStyle name="Normal 2 7 2 2 2" xfId="2910" xr:uid="{00000000-0005-0000-0000-0000B5070000}"/>
    <cellStyle name="Normal 2 7 2 2 3" xfId="3145" xr:uid="{00000000-0005-0000-0000-0000B6070000}"/>
    <cellStyle name="Normal 2 7 2 3" xfId="2574" xr:uid="{00000000-0005-0000-0000-0000B7070000}"/>
    <cellStyle name="Normal 2 7 2 3 2" xfId="2981" xr:uid="{00000000-0005-0000-0000-0000B8070000}"/>
    <cellStyle name="Normal 2 7 2 3 3" xfId="3216" xr:uid="{00000000-0005-0000-0000-0000B9070000}"/>
    <cellStyle name="Normal 2 7 2 4" xfId="2816" xr:uid="{00000000-0005-0000-0000-0000BA070000}"/>
    <cellStyle name="Normal 2 7 2 5" xfId="3054" xr:uid="{00000000-0005-0000-0000-0000BB070000}"/>
    <cellStyle name="Normal 2 8" xfId="1367" xr:uid="{00000000-0005-0000-0000-0000BC070000}"/>
    <cellStyle name="Normal 2 9" xfId="1368" xr:uid="{00000000-0005-0000-0000-0000BD070000}"/>
    <cellStyle name="Normal 2_UA FY11 DM Submission" xfId="1369" xr:uid="{00000000-0005-0000-0000-0000BE070000}"/>
    <cellStyle name="Normal 20" xfId="1370" xr:uid="{00000000-0005-0000-0000-0000BF070000}"/>
    <cellStyle name="Normal 20 2" xfId="1371" xr:uid="{00000000-0005-0000-0000-0000C0070000}"/>
    <cellStyle name="Normal 20 3" xfId="1372" xr:uid="{00000000-0005-0000-0000-0000C1070000}"/>
    <cellStyle name="Normal 20 3 2" xfId="2576" xr:uid="{00000000-0005-0000-0000-0000C2070000}"/>
    <cellStyle name="Normal 20 4" xfId="2575" xr:uid="{00000000-0005-0000-0000-0000C3070000}"/>
    <cellStyle name="Normal 20_UA FY11 DM Submission" xfId="1373" xr:uid="{00000000-0005-0000-0000-0000C4070000}"/>
    <cellStyle name="Normal 21" xfId="1374" xr:uid="{00000000-0005-0000-0000-0000C5070000}"/>
    <cellStyle name="Normal 21 2" xfId="1375" xr:uid="{00000000-0005-0000-0000-0000C6070000}"/>
    <cellStyle name="Normal 21 3" xfId="1376" xr:uid="{00000000-0005-0000-0000-0000C7070000}"/>
    <cellStyle name="Normal 21 3 2" xfId="2578" xr:uid="{00000000-0005-0000-0000-0000C8070000}"/>
    <cellStyle name="Normal 21 4" xfId="2577" xr:uid="{00000000-0005-0000-0000-0000C9070000}"/>
    <cellStyle name="Normal 21_UA FY11 DM Submission" xfId="1377" xr:uid="{00000000-0005-0000-0000-0000CA070000}"/>
    <cellStyle name="Normal 22" xfId="1378" xr:uid="{00000000-0005-0000-0000-0000CB070000}"/>
    <cellStyle name="Normal 22 2" xfId="1379" xr:uid="{00000000-0005-0000-0000-0000CC070000}"/>
    <cellStyle name="Normal 22 2 2" xfId="2580" xr:uid="{00000000-0005-0000-0000-0000CD070000}"/>
    <cellStyle name="Normal 22 3" xfId="2579" xr:uid="{00000000-0005-0000-0000-0000CE070000}"/>
    <cellStyle name="Normal 23" xfId="1380" xr:uid="{00000000-0005-0000-0000-0000CF070000}"/>
    <cellStyle name="Normal 23 2" xfId="1381" xr:uid="{00000000-0005-0000-0000-0000D0070000}"/>
    <cellStyle name="Normal 23 3" xfId="1382" xr:uid="{00000000-0005-0000-0000-0000D1070000}"/>
    <cellStyle name="Normal 23 4" xfId="1383" xr:uid="{00000000-0005-0000-0000-0000D2070000}"/>
    <cellStyle name="Normal 23 4 2" xfId="2582" xr:uid="{00000000-0005-0000-0000-0000D3070000}"/>
    <cellStyle name="Normal 23 5" xfId="2581" xr:uid="{00000000-0005-0000-0000-0000D4070000}"/>
    <cellStyle name="Normal 23_UA FY11 DM Submission" xfId="1384" xr:uid="{00000000-0005-0000-0000-0000D5070000}"/>
    <cellStyle name="Normal 24" xfId="1385" xr:uid="{00000000-0005-0000-0000-0000D6070000}"/>
    <cellStyle name="Normal 24 2" xfId="1386" xr:uid="{00000000-0005-0000-0000-0000D7070000}"/>
    <cellStyle name="Normal 24 2 2" xfId="2584" xr:uid="{00000000-0005-0000-0000-0000D8070000}"/>
    <cellStyle name="Normal 24 3" xfId="2583" xr:uid="{00000000-0005-0000-0000-0000D9070000}"/>
    <cellStyle name="Normal 25" xfId="1387" xr:uid="{00000000-0005-0000-0000-0000DA070000}"/>
    <cellStyle name="Normal 25 2" xfId="1388" xr:uid="{00000000-0005-0000-0000-0000DB070000}"/>
    <cellStyle name="Normal 25 2 2" xfId="2586" xr:uid="{00000000-0005-0000-0000-0000DC070000}"/>
    <cellStyle name="Normal 25 3" xfId="2585" xr:uid="{00000000-0005-0000-0000-0000DD070000}"/>
    <cellStyle name="Normal 26" xfId="1389" xr:uid="{00000000-0005-0000-0000-0000DE070000}"/>
    <cellStyle name="Normal 26 2" xfId="1390" xr:uid="{00000000-0005-0000-0000-0000DF070000}"/>
    <cellStyle name="Normal 26 2 2" xfId="2588" xr:uid="{00000000-0005-0000-0000-0000E0070000}"/>
    <cellStyle name="Normal 26 3" xfId="2587" xr:uid="{00000000-0005-0000-0000-0000E1070000}"/>
    <cellStyle name="Normal 27" xfId="1391" xr:uid="{00000000-0005-0000-0000-0000E2070000}"/>
    <cellStyle name="Normal 27 2" xfId="1392" xr:uid="{00000000-0005-0000-0000-0000E3070000}"/>
    <cellStyle name="Normal 27 2 2" xfId="2590" xr:uid="{00000000-0005-0000-0000-0000E4070000}"/>
    <cellStyle name="Normal 27 3" xfId="2589" xr:uid="{00000000-0005-0000-0000-0000E5070000}"/>
    <cellStyle name="Normal 28" xfId="1393" xr:uid="{00000000-0005-0000-0000-0000E6070000}"/>
    <cellStyle name="Normal 28 2" xfId="3346" xr:uid="{00000000-0005-0000-0000-0000E7070000}"/>
    <cellStyle name="Normal 29" xfId="1394" xr:uid="{00000000-0005-0000-0000-0000E8070000}"/>
    <cellStyle name="Normal 29 2" xfId="1395" xr:uid="{00000000-0005-0000-0000-0000E9070000}"/>
    <cellStyle name="Normal 29 3" xfId="1396" xr:uid="{00000000-0005-0000-0000-0000EA070000}"/>
    <cellStyle name="Normal 29 4" xfId="1397" xr:uid="{00000000-0005-0000-0000-0000EB070000}"/>
    <cellStyle name="Normal 29 4 2" xfId="2592" xr:uid="{00000000-0005-0000-0000-0000EC070000}"/>
    <cellStyle name="Normal 29 5" xfId="2591" xr:uid="{00000000-0005-0000-0000-0000ED070000}"/>
    <cellStyle name="Normal 29_UA FY11 DM Submission" xfId="1398" xr:uid="{00000000-0005-0000-0000-0000EE070000}"/>
    <cellStyle name="Normal 3" xfId="1399" xr:uid="{00000000-0005-0000-0000-0000EF070000}"/>
    <cellStyle name="Normal 3 10" xfId="1400" xr:uid="{00000000-0005-0000-0000-0000F0070000}"/>
    <cellStyle name="Normal 3 11" xfId="1401" xr:uid="{00000000-0005-0000-0000-0000F1070000}"/>
    <cellStyle name="Normal 3 12" xfId="1402" xr:uid="{00000000-0005-0000-0000-0000F2070000}"/>
    <cellStyle name="Normal 3 13" xfId="1403" xr:uid="{00000000-0005-0000-0000-0000F3070000}"/>
    <cellStyle name="Normal 3 14" xfId="1404" xr:uid="{00000000-0005-0000-0000-0000F4070000}"/>
    <cellStyle name="Normal 3 15" xfId="1405" xr:uid="{00000000-0005-0000-0000-0000F5070000}"/>
    <cellStyle name="Normal 3 16" xfId="1406" xr:uid="{00000000-0005-0000-0000-0000F6070000}"/>
    <cellStyle name="Normal 3 17" xfId="1407" xr:uid="{00000000-0005-0000-0000-0000F7070000}"/>
    <cellStyle name="Normal 3 18" xfId="1408" xr:uid="{00000000-0005-0000-0000-0000F8070000}"/>
    <cellStyle name="Normal 3 19" xfId="1409" xr:uid="{00000000-0005-0000-0000-0000F9070000}"/>
    <cellStyle name="Normal 3 2" xfId="1410" xr:uid="{00000000-0005-0000-0000-0000FA070000}"/>
    <cellStyle name="Normal 3 2 2" xfId="1411" xr:uid="{00000000-0005-0000-0000-0000FB070000}"/>
    <cellStyle name="Normal 3 2 2 2" xfId="1412" xr:uid="{00000000-0005-0000-0000-0000FC070000}"/>
    <cellStyle name="Normal 3 2 2 2 2" xfId="2595" xr:uid="{00000000-0005-0000-0000-0000FD070000}"/>
    <cellStyle name="Normal 3 2 2 3" xfId="2594" xr:uid="{00000000-0005-0000-0000-0000FE070000}"/>
    <cellStyle name="Normal 3 2 3" xfId="1413" xr:uid="{00000000-0005-0000-0000-0000FF070000}"/>
    <cellStyle name="Normal 3 2 3 2" xfId="1414" xr:uid="{00000000-0005-0000-0000-000000080000}"/>
    <cellStyle name="Normal 3 2 3 2 2" xfId="2597" xr:uid="{00000000-0005-0000-0000-000001080000}"/>
    <cellStyle name="Normal 3 2 3 3" xfId="2596" xr:uid="{00000000-0005-0000-0000-000002080000}"/>
    <cellStyle name="Normal 3 2 4" xfId="1415" xr:uid="{00000000-0005-0000-0000-000003080000}"/>
    <cellStyle name="Normal 3 2 5" xfId="1416" xr:uid="{00000000-0005-0000-0000-000004080000}"/>
    <cellStyle name="Normal 3 20" xfId="1417" xr:uid="{00000000-0005-0000-0000-000005080000}"/>
    <cellStyle name="Normal 3 21" xfId="1418" xr:uid="{00000000-0005-0000-0000-000006080000}"/>
    <cellStyle name="Normal 3 22" xfId="1419" xr:uid="{00000000-0005-0000-0000-000007080000}"/>
    <cellStyle name="Normal 3 23" xfId="1420" xr:uid="{00000000-0005-0000-0000-000008080000}"/>
    <cellStyle name="Normal 3 24" xfId="1421" xr:uid="{00000000-0005-0000-0000-000009080000}"/>
    <cellStyle name="Normal 3 25" xfId="1422" xr:uid="{00000000-0005-0000-0000-00000A080000}"/>
    <cellStyle name="Normal 3 25 2" xfId="1423" xr:uid="{00000000-0005-0000-0000-00000B080000}"/>
    <cellStyle name="Normal 3 25 2 2" xfId="2599" xr:uid="{00000000-0005-0000-0000-00000C080000}"/>
    <cellStyle name="Normal 3 25 3" xfId="2598" xr:uid="{00000000-0005-0000-0000-00000D080000}"/>
    <cellStyle name="Normal 3 26" xfId="1424" xr:uid="{00000000-0005-0000-0000-00000E080000}"/>
    <cellStyle name="Normal 3 27" xfId="1425" xr:uid="{00000000-0005-0000-0000-00000F080000}"/>
    <cellStyle name="Normal 3 27 2" xfId="2311" xr:uid="{00000000-0005-0000-0000-000010080000}"/>
    <cellStyle name="Normal 3 27 2 2" xfId="2912" xr:uid="{00000000-0005-0000-0000-000011080000}"/>
    <cellStyle name="Normal 3 27 2 3" xfId="3147" xr:uid="{00000000-0005-0000-0000-000012080000}"/>
    <cellStyle name="Normal 3 27 3" xfId="2600" xr:uid="{00000000-0005-0000-0000-000013080000}"/>
    <cellStyle name="Normal 3 27 3 2" xfId="2983" xr:uid="{00000000-0005-0000-0000-000014080000}"/>
    <cellStyle name="Normal 3 27 3 3" xfId="3218" xr:uid="{00000000-0005-0000-0000-000015080000}"/>
    <cellStyle name="Normal 3 27 4" xfId="2818" xr:uid="{00000000-0005-0000-0000-000016080000}"/>
    <cellStyle name="Normal 3 27 5" xfId="3056" xr:uid="{00000000-0005-0000-0000-000017080000}"/>
    <cellStyle name="Normal 3 28" xfId="1426" xr:uid="{00000000-0005-0000-0000-000018080000}"/>
    <cellStyle name="Normal 3 29" xfId="2310" xr:uid="{00000000-0005-0000-0000-000019080000}"/>
    <cellStyle name="Normal 3 29 2" xfId="2911" xr:uid="{00000000-0005-0000-0000-00001A080000}"/>
    <cellStyle name="Normal 3 29 3" xfId="3146" xr:uid="{00000000-0005-0000-0000-00001B080000}"/>
    <cellStyle name="Normal 3 29 4" xfId="3291" xr:uid="{00000000-0005-0000-0000-00001C080000}"/>
    <cellStyle name="Normal 3 3" xfId="1427" xr:uid="{00000000-0005-0000-0000-00001D080000}"/>
    <cellStyle name="Normal 3 3 10" xfId="1428" xr:uid="{00000000-0005-0000-0000-00001E080000}"/>
    <cellStyle name="Normal 3 3 10 2" xfId="1429" xr:uid="{00000000-0005-0000-0000-00001F080000}"/>
    <cellStyle name="Normal 3 3 10 2 2" xfId="2603" xr:uid="{00000000-0005-0000-0000-000020080000}"/>
    <cellStyle name="Normal 3 3 10 3" xfId="2602" xr:uid="{00000000-0005-0000-0000-000021080000}"/>
    <cellStyle name="Normal 3 3 11" xfId="1430" xr:uid="{00000000-0005-0000-0000-000022080000}"/>
    <cellStyle name="Normal 3 3 11 2" xfId="1431" xr:uid="{00000000-0005-0000-0000-000023080000}"/>
    <cellStyle name="Normal 3 3 11 2 2" xfId="2605" xr:uid="{00000000-0005-0000-0000-000024080000}"/>
    <cellStyle name="Normal 3 3 11 3" xfId="2604" xr:uid="{00000000-0005-0000-0000-000025080000}"/>
    <cellStyle name="Normal 3 3 12" xfId="1432" xr:uid="{00000000-0005-0000-0000-000026080000}"/>
    <cellStyle name="Normal 3 3 12 2" xfId="1433" xr:uid="{00000000-0005-0000-0000-000027080000}"/>
    <cellStyle name="Normal 3 3 12 2 2" xfId="2607" xr:uid="{00000000-0005-0000-0000-000028080000}"/>
    <cellStyle name="Normal 3 3 12 3" xfId="2606" xr:uid="{00000000-0005-0000-0000-000029080000}"/>
    <cellStyle name="Normal 3 3 13" xfId="1434" xr:uid="{00000000-0005-0000-0000-00002A080000}"/>
    <cellStyle name="Normal 3 3 13 2" xfId="1435" xr:uid="{00000000-0005-0000-0000-00002B080000}"/>
    <cellStyle name="Normal 3 3 13 2 2" xfId="2609" xr:uid="{00000000-0005-0000-0000-00002C080000}"/>
    <cellStyle name="Normal 3 3 13 3" xfId="2608" xr:uid="{00000000-0005-0000-0000-00002D080000}"/>
    <cellStyle name="Normal 3 3 14" xfId="1436" xr:uid="{00000000-0005-0000-0000-00002E080000}"/>
    <cellStyle name="Normal 3 3 14 2" xfId="1437" xr:uid="{00000000-0005-0000-0000-00002F080000}"/>
    <cellStyle name="Normal 3 3 14 2 2" xfId="2611" xr:uid="{00000000-0005-0000-0000-000030080000}"/>
    <cellStyle name="Normal 3 3 14 3" xfId="2610" xr:uid="{00000000-0005-0000-0000-000031080000}"/>
    <cellStyle name="Normal 3 3 15" xfId="1438" xr:uid="{00000000-0005-0000-0000-000032080000}"/>
    <cellStyle name="Normal 3 3 15 2" xfId="1439" xr:uid="{00000000-0005-0000-0000-000033080000}"/>
    <cellStyle name="Normal 3 3 15 2 2" xfId="2613" xr:uid="{00000000-0005-0000-0000-000034080000}"/>
    <cellStyle name="Normal 3 3 15 3" xfId="2612" xr:uid="{00000000-0005-0000-0000-000035080000}"/>
    <cellStyle name="Normal 3 3 16" xfId="1440" xr:uid="{00000000-0005-0000-0000-000036080000}"/>
    <cellStyle name="Normal 3 3 16 2" xfId="1441" xr:uid="{00000000-0005-0000-0000-000037080000}"/>
    <cellStyle name="Normal 3 3 16 2 2" xfId="2615" xr:uid="{00000000-0005-0000-0000-000038080000}"/>
    <cellStyle name="Normal 3 3 16 3" xfId="2614" xr:uid="{00000000-0005-0000-0000-000039080000}"/>
    <cellStyle name="Normal 3 3 17" xfId="1442" xr:uid="{00000000-0005-0000-0000-00003A080000}"/>
    <cellStyle name="Normal 3 3 17 2" xfId="1443" xr:uid="{00000000-0005-0000-0000-00003B080000}"/>
    <cellStyle name="Normal 3 3 17 2 2" xfId="2617" xr:uid="{00000000-0005-0000-0000-00003C080000}"/>
    <cellStyle name="Normal 3 3 17 3" xfId="2616" xr:uid="{00000000-0005-0000-0000-00003D080000}"/>
    <cellStyle name="Normal 3 3 18" xfId="1444" xr:uid="{00000000-0005-0000-0000-00003E080000}"/>
    <cellStyle name="Normal 3 3 18 2" xfId="1445" xr:uid="{00000000-0005-0000-0000-00003F080000}"/>
    <cellStyle name="Normal 3 3 18 2 2" xfId="2619" xr:uid="{00000000-0005-0000-0000-000040080000}"/>
    <cellStyle name="Normal 3 3 18 3" xfId="2618" xr:uid="{00000000-0005-0000-0000-000041080000}"/>
    <cellStyle name="Normal 3 3 19" xfId="1446" xr:uid="{00000000-0005-0000-0000-000042080000}"/>
    <cellStyle name="Normal 3 3 19 2" xfId="1447" xr:uid="{00000000-0005-0000-0000-000043080000}"/>
    <cellStyle name="Normal 3 3 19 2 2" xfId="2621" xr:uid="{00000000-0005-0000-0000-000044080000}"/>
    <cellStyle name="Normal 3 3 19 3" xfId="2620" xr:uid="{00000000-0005-0000-0000-000045080000}"/>
    <cellStyle name="Normal 3 3 2" xfId="1448" xr:uid="{00000000-0005-0000-0000-000046080000}"/>
    <cellStyle name="Normal 3 3 2 2" xfId="1449" xr:uid="{00000000-0005-0000-0000-000047080000}"/>
    <cellStyle name="Normal 3 3 2 2 2" xfId="2623" xr:uid="{00000000-0005-0000-0000-000048080000}"/>
    <cellStyle name="Normal 3 3 2 3" xfId="2622" xr:uid="{00000000-0005-0000-0000-000049080000}"/>
    <cellStyle name="Normal 3 3 20" xfId="1450" xr:uid="{00000000-0005-0000-0000-00004A080000}"/>
    <cellStyle name="Normal 3 3 20 2" xfId="1451" xr:uid="{00000000-0005-0000-0000-00004B080000}"/>
    <cellStyle name="Normal 3 3 20 2 2" xfId="2625" xr:uid="{00000000-0005-0000-0000-00004C080000}"/>
    <cellStyle name="Normal 3 3 20 3" xfId="2624" xr:uid="{00000000-0005-0000-0000-00004D080000}"/>
    <cellStyle name="Normal 3 3 21" xfId="1452" xr:uid="{00000000-0005-0000-0000-00004E080000}"/>
    <cellStyle name="Normal 3 3 21 2" xfId="1453" xr:uid="{00000000-0005-0000-0000-00004F080000}"/>
    <cellStyle name="Normal 3 3 21 2 2" xfId="2627" xr:uid="{00000000-0005-0000-0000-000050080000}"/>
    <cellStyle name="Normal 3 3 21 3" xfId="2626" xr:uid="{00000000-0005-0000-0000-000051080000}"/>
    <cellStyle name="Normal 3 3 22" xfId="1454" xr:uid="{00000000-0005-0000-0000-000052080000}"/>
    <cellStyle name="Normal 3 3 23" xfId="1455" xr:uid="{00000000-0005-0000-0000-000053080000}"/>
    <cellStyle name="Normal 3 3 23 2" xfId="2313" xr:uid="{00000000-0005-0000-0000-000054080000}"/>
    <cellStyle name="Normal 3 3 23 2 2" xfId="2914" xr:uid="{00000000-0005-0000-0000-000055080000}"/>
    <cellStyle name="Normal 3 3 23 2 3" xfId="3149" xr:uid="{00000000-0005-0000-0000-000056080000}"/>
    <cellStyle name="Normal 3 3 23 3" xfId="2628" xr:uid="{00000000-0005-0000-0000-000057080000}"/>
    <cellStyle name="Normal 3 3 23 3 2" xfId="2985" xr:uid="{00000000-0005-0000-0000-000058080000}"/>
    <cellStyle name="Normal 3 3 23 3 3" xfId="3220" xr:uid="{00000000-0005-0000-0000-000059080000}"/>
    <cellStyle name="Normal 3 3 23 4" xfId="2820" xr:uid="{00000000-0005-0000-0000-00005A080000}"/>
    <cellStyle name="Normal 3 3 23 5" xfId="3058" xr:uid="{00000000-0005-0000-0000-00005B080000}"/>
    <cellStyle name="Normal 3 3 24" xfId="2312" xr:uid="{00000000-0005-0000-0000-00005C080000}"/>
    <cellStyle name="Normal 3 3 24 2" xfId="2913" xr:uid="{00000000-0005-0000-0000-00005D080000}"/>
    <cellStyle name="Normal 3 3 24 3" xfId="3148" xr:uid="{00000000-0005-0000-0000-00005E080000}"/>
    <cellStyle name="Normal 3 3 25" xfId="2601" xr:uid="{00000000-0005-0000-0000-00005F080000}"/>
    <cellStyle name="Normal 3 3 25 2" xfId="2984" xr:uid="{00000000-0005-0000-0000-000060080000}"/>
    <cellStyle name="Normal 3 3 25 3" xfId="3219" xr:uid="{00000000-0005-0000-0000-000061080000}"/>
    <cellStyle name="Normal 3 3 26" xfId="2819" xr:uid="{00000000-0005-0000-0000-000062080000}"/>
    <cellStyle name="Normal 3 3 27" xfId="3057" xr:uid="{00000000-0005-0000-0000-000063080000}"/>
    <cellStyle name="Normal 3 3 3" xfId="1456" xr:uid="{00000000-0005-0000-0000-000064080000}"/>
    <cellStyle name="Normal 3 3 3 2" xfId="1457" xr:uid="{00000000-0005-0000-0000-000065080000}"/>
    <cellStyle name="Normal 3 3 3 2 2" xfId="2630" xr:uid="{00000000-0005-0000-0000-000066080000}"/>
    <cellStyle name="Normal 3 3 3 3" xfId="2629" xr:uid="{00000000-0005-0000-0000-000067080000}"/>
    <cellStyle name="Normal 3 3 4" xfId="1458" xr:uid="{00000000-0005-0000-0000-000068080000}"/>
    <cellStyle name="Normal 3 3 4 2" xfId="1459" xr:uid="{00000000-0005-0000-0000-000069080000}"/>
    <cellStyle name="Normal 3 3 4 2 2" xfId="2632" xr:uid="{00000000-0005-0000-0000-00006A080000}"/>
    <cellStyle name="Normal 3 3 4 3" xfId="2631" xr:uid="{00000000-0005-0000-0000-00006B080000}"/>
    <cellStyle name="Normal 3 3 5" xfId="1460" xr:uid="{00000000-0005-0000-0000-00006C080000}"/>
    <cellStyle name="Normal 3 3 5 2" xfId="1461" xr:uid="{00000000-0005-0000-0000-00006D080000}"/>
    <cellStyle name="Normal 3 3 5 2 2" xfId="2634" xr:uid="{00000000-0005-0000-0000-00006E080000}"/>
    <cellStyle name="Normal 3 3 5 3" xfId="2633" xr:uid="{00000000-0005-0000-0000-00006F080000}"/>
    <cellStyle name="Normal 3 3 6" xfId="1462" xr:uid="{00000000-0005-0000-0000-000070080000}"/>
    <cellStyle name="Normal 3 3 6 2" xfId="1463" xr:uid="{00000000-0005-0000-0000-000071080000}"/>
    <cellStyle name="Normal 3 3 6 2 2" xfId="2636" xr:uid="{00000000-0005-0000-0000-000072080000}"/>
    <cellStyle name="Normal 3 3 6 3" xfId="2635" xr:uid="{00000000-0005-0000-0000-000073080000}"/>
    <cellStyle name="Normal 3 3 7" xfId="1464" xr:uid="{00000000-0005-0000-0000-000074080000}"/>
    <cellStyle name="Normal 3 3 7 2" xfId="1465" xr:uid="{00000000-0005-0000-0000-000075080000}"/>
    <cellStyle name="Normal 3 3 7 2 2" xfId="2638" xr:uid="{00000000-0005-0000-0000-000076080000}"/>
    <cellStyle name="Normal 3 3 7 3" xfId="2637" xr:uid="{00000000-0005-0000-0000-000077080000}"/>
    <cellStyle name="Normal 3 3 8" xfId="1466" xr:uid="{00000000-0005-0000-0000-000078080000}"/>
    <cellStyle name="Normal 3 3 8 2" xfId="1467" xr:uid="{00000000-0005-0000-0000-000079080000}"/>
    <cellStyle name="Normal 3 3 8 2 2" xfId="2640" xr:uid="{00000000-0005-0000-0000-00007A080000}"/>
    <cellStyle name="Normal 3 3 8 3" xfId="2639" xr:uid="{00000000-0005-0000-0000-00007B080000}"/>
    <cellStyle name="Normal 3 3 9" xfId="1468" xr:uid="{00000000-0005-0000-0000-00007C080000}"/>
    <cellStyle name="Normal 3 3 9 2" xfId="1469" xr:uid="{00000000-0005-0000-0000-00007D080000}"/>
    <cellStyle name="Normal 3 3 9 2 2" xfId="2642" xr:uid="{00000000-0005-0000-0000-00007E080000}"/>
    <cellStyle name="Normal 3 3 9 3" xfId="2641" xr:uid="{00000000-0005-0000-0000-00007F080000}"/>
    <cellStyle name="Normal 3 30" xfId="2593" xr:uid="{00000000-0005-0000-0000-000080080000}"/>
    <cellStyle name="Normal 3 30 2" xfId="2982" xr:uid="{00000000-0005-0000-0000-000081080000}"/>
    <cellStyle name="Normal 3 30 3" xfId="3217" xr:uid="{00000000-0005-0000-0000-000082080000}"/>
    <cellStyle name="Normal 3 31" xfId="2817" xr:uid="{00000000-0005-0000-0000-000083080000}"/>
    <cellStyle name="Normal 3 32" xfId="3055" xr:uid="{00000000-0005-0000-0000-000084080000}"/>
    <cellStyle name="Normal 3 4" xfId="1470" xr:uid="{00000000-0005-0000-0000-000085080000}"/>
    <cellStyle name="Normal 3 4 2" xfId="1471" xr:uid="{00000000-0005-0000-0000-000086080000}"/>
    <cellStyle name="Normal 3 4 2 2" xfId="2314" xr:uid="{00000000-0005-0000-0000-000087080000}"/>
    <cellStyle name="Normal 3 4 2 2 2" xfId="2915" xr:uid="{00000000-0005-0000-0000-000088080000}"/>
    <cellStyle name="Normal 3 4 2 2 3" xfId="3150" xr:uid="{00000000-0005-0000-0000-000089080000}"/>
    <cellStyle name="Normal 3 4 2 3" xfId="2644" xr:uid="{00000000-0005-0000-0000-00008A080000}"/>
    <cellStyle name="Normal 3 4 2 3 2" xfId="2986" xr:uid="{00000000-0005-0000-0000-00008B080000}"/>
    <cellStyle name="Normal 3 4 2 3 3" xfId="3221" xr:uid="{00000000-0005-0000-0000-00008C080000}"/>
    <cellStyle name="Normal 3 4 2 4" xfId="2821" xr:uid="{00000000-0005-0000-0000-00008D080000}"/>
    <cellStyle name="Normal 3 4 2 5" xfId="3059" xr:uid="{00000000-0005-0000-0000-00008E080000}"/>
    <cellStyle name="Normal 3 4 3" xfId="1472" xr:uid="{00000000-0005-0000-0000-00008F080000}"/>
    <cellStyle name="Normal 3 4 3 2" xfId="2645" xr:uid="{00000000-0005-0000-0000-000090080000}"/>
    <cellStyle name="Normal 3 4 4" xfId="2643" xr:uid="{00000000-0005-0000-0000-000091080000}"/>
    <cellStyle name="Normal 3 5" xfId="1473" xr:uid="{00000000-0005-0000-0000-000092080000}"/>
    <cellStyle name="Normal 3 5 2" xfId="1474" xr:uid="{00000000-0005-0000-0000-000093080000}"/>
    <cellStyle name="Normal 3 5 2 2" xfId="2315" xr:uid="{00000000-0005-0000-0000-000094080000}"/>
    <cellStyle name="Normal 3 5 2 2 2" xfId="2916" xr:uid="{00000000-0005-0000-0000-000095080000}"/>
    <cellStyle name="Normal 3 5 2 2 3" xfId="3151" xr:uid="{00000000-0005-0000-0000-000096080000}"/>
    <cellStyle name="Normal 3 5 2 3" xfId="2647" xr:uid="{00000000-0005-0000-0000-000097080000}"/>
    <cellStyle name="Normal 3 5 2 3 2" xfId="2987" xr:uid="{00000000-0005-0000-0000-000098080000}"/>
    <cellStyle name="Normal 3 5 2 3 3" xfId="3222" xr:uid="{00000000-0005-0000-0000-000099080000}"/>
    <cellStyle name="Normal 3 5 2 4" xfId="2822" xr:uid="{00000000-0005-0000-0000-00009A080000}"/>
    <cellStyle name="Normal 3 5 2 5" xfId="3060" xr:uid="{00000000-0005-0000-0000-00009B080000}"/>
    <cellStyle name="Normal 3 5 3" xfId="1475" xr:uid="{00000000-0005-0000-0000-00009C080000}"/>
    <cellStyle name="Normal 3 5 3 2" xfId="2648" xr:uid="{00000000-0005-0000-0000-00009D080000}"/>
    <cellStyle name="Normal 3 5 4" xfId="2646" xr:uid="{00000000-0005-0000-0000-00009E080000}"/>
    <cellStyle name="Normal 3 6" xfId="1476" xr:uid="{00000000-0005-0000-0000-00009F080000}"/>
    <cellStyle name="Normal 3 7" xfId="1477" xr:uid="{00000000-0005-0000-0000-0000A0080000}"/>
    <cellStyle name="Normal 3 8" xfId="1478" xr:uid="{00000000-0005-0000-0000-0000A1080000}"/>
    <cellStyle name="Normal 3 9" xfId="1479" xr:uid="{00000000-0005-0000-0000-0000A2080000}"/>
    <cellStyle name="Normal 3_UA FY11 DM Submission" xfId="1480" xr:uid="{00000000-0005-0000-0000-0000A3080000}"/>
    <cellStyle name="Normal 30" xfId="1481" xr:uid="{00000000-0005-0000-0000-0000A4080000}"/>
    <cellStyle name="Normal 30 2" xfId="1482" xr:uid="{00000000-0005-0000-0000-0000A5080000}"/>
    <cellStyle name="Normal 30 2 2" xfId="2650" xr:uid="{00000000-0005-0000-0000-0000A6080000}"/>
    <cellStyle name="Normal 30 3" xfId="2649" xr:uid="{00000000-0005-0000-0000-0000A7080000}"/>
    <cellStyle name="Normal 31" xfId="1483" xr:uid="{00000000-0005-0000-0000-0000A8080000}"/>
    <cellStyle name="Normal 32" xfId="1484" xr:uid="{00000000-0005-0000-0000-0000A9080000}"/>
    <cellStyle name="Normal 32 2" xfId="2316" xr:uid="{00000000-0005-0000-0000-0000AA080000}"/>
    <cellStyle name="Normal 32 2 2" xfId="2917" xr:uid="{00000000-0005-0000-0000-0000AB080000}"/>
    <cellStyle name="Normal 32 2 3" xfId="3152" xr:uid="{00000000-0005-0000-0000-0000AC080000}"/>
    <cellStyle name="Normal 32 3" xfId="2651" xr:uid="{00000000-0005-0000-0000-0000AD080000}"/>
    <cellStyle name="Normal 32 3 2" xfId="2988" xr:uid="{00000000-0005-0000-0000-0000AE080000}"/>
    <cellStyle name="Normal 32 3 3" xfId="3223" xr:uid="{00000000-0005-0000-0000-0000AF080000}"/>
    <cellStyle name="Normal 32 4" xfId="2823" xr:uid="{00000000-0005-0000-0000-0000B0080000}"/>
    <cellStyle name="Normal 32 5" xfId="3061" xr:uid="{00000000-0005-0000-0000-0000B1080000}"/>
    <cellStyle name="Normal 33" xfId="1485" xr:uid="{00000000-0005-0000-0000-0000B2080000}"/>
    <cellStyle name="Normal 33 2" xfId="1486" xr:uid="{00000000-0005-0000-0000-0000B3080000}"/>
    <cellStyle name="Normal 33 2 2" xfId="2653" xr:uid="{00000000-0005-0000-0000-0000B4080000}"/>
    <cellStyle name="Normal 33 3" xfId="2652" xr:uid="{00000000-0005-0000-0000-0000B5080000}"/>
    <cellStyle name="Normal 34" xfId="1487" xr:uid="{00000000-0005-0000-0000-0000B6080000}"/>
    <cellStyle name="Normal 34 2" xfId="1488" xr:uid="{00000000-0005-0000-0000-0000B7080000}"/>
    <cellStyle name="Normal 34 2 2" xfId="2655" xr:uid="{00000000-0005-0000-0000-0000B8080000}"/>
    <cellStyle name="Normal 34 3" xfId="2654" xr:uid="{00000000-0005-0000-0000-0000B9080000}"/>
    <cellStyle name="Normal 35" xfId="1489" xr:uid="{00000000-0005-0000-0000-0000BA080000}"/>
    <cellStyle name="Normal 35 2" xfId="1490" xr:uid="{00000000-0005-0000-0000-0000BB080000}"/>
    <cellStyle name="Normal 35 2 2" xfId="2657" xr:uid="{00000000-0005-0000-0000-0000BC080000}"/>
    <cellStyle name="Normal 35 3" xfId="2656" xr:uid="{00000000-0005-0000-0000-0000BD080000}"/>
    <cellStyle name="Normal 36" xfId="1491" xr:uid="{00000000-0005-0000-0000-0000BE080000}"/>
    <cellStyle name="Normal 36 2" xfId="1492" xr:uid="{00000000-0005-0000-0000-0000BF080000}"/>
    <cellStyle name="Normal 36 2 2" xfId="2659" xr:uid="{00000000-0005-0000-0000-0000C0080000}"/>
    <cellStyle name="Normal 36 3" xfId="2658" xr:uid="{00000000-0005-0000-0000-0000C1080000}"/>
    <cellStyle name="Normal 37" xfId="1493" xr:uid="{00000000-0005-0000-0000-0000C2080000}"/>
    <cellStyle name="Normal 37 2" xfId="1494" xr:uid="{00000000-0005-0000-0000-0000C3080000}"/>
    <cellStyle name="Normal 37 3" xfId="2317" xr:uid="{00000000-0005-0000-0000-0000C4080000}"/>
    <cellStyle name="Normal 37 3 2" xfId="2918" xr:uid="{00000000-0005-0000-0000-0000C5080000}"/>
    <cellStyle name="Normal 37 3 3" xfId="3153" xr:uid="{00000000-0005-0000-0000-0000C6080000}"/>
    <cellStyle name="Normal 37 4" xfId="2660" xr:uid="{00000000-0005-0000-0000-0000C7080000}"/>
    <cellStyle name="Normal 37 4 2" xfId="2989" xr:uid="{00000000-0005-0000-0000-0000C8080000}"/>
    <cellStyle name="Normal 37 4 3" xfId="3224" xr:uid="{00000000-0005-0000-0000-0000C9080000}"/>
    <cellStyle name="Normal 37 5" xfId="2824" xr:uid="{00000000-0005-0000-0000-0000CA080000}"/>
    <cellStyle name="Normal 37 6" xfId="3062" xr:uid="{00000000-0005-0000-0000-0000CB080000}"/>
    <cellStyle name="Normal 38" xfId="1495" xr:uid="{00000000-0005-0000-0000-0000CC080000}"/>
    <cellStyle name="Normal 38 2" xfId="1496" xr:uid="{00000000-0005-0000-0000-0000CD080000}"/>
    <cellStyle name="Normal 38 2 2" xfId="2662" xr:uid="{00000000-0005-0000-0000-0000CE080000}"/>
    <cellStyle name="Normal 38 3" xfId="2661" xr:uid="{00000000-0005-0000-0000-0000CF080000}"/>
    <cellStyle name="Normal 39" xfId="1497" xr:uid="{00000000-0005-0000-0000-0000D0080000}"/>
    <cellStyle name="Normal 39 2" xfId="1498" xr:uid="{00000000-0005-0000-0000-0000D1080000}"/>
    <cellStyle name="Normal 39 2 2" xfId="2664" xr:uid="{00000000-0005-0000-0000-0000D2080000}"/>
    <cellStyle name="Normal 39 3" xfId="2663" xr:uid="{00000000-0005-0000-0000-0000D3080000}"/>
    <cellStyle name="Normal 4" xfId="1499" xr:uid="{00000000-0005-0000-0000-0000D4080000}"/>
    <cellStyle name="Normal 4 2" xfId="1500" xr:uid="{00000000-0005-0000-0000-0000D5080000}"/>
    <cellStyle name="Normal 4 2 2" xfId="1501" xr:uid="{00000000-0005-0000-0000-0000D6080000}"/>
    <cellStyle name="Normal 4 2 3" xfId="1502" xr:uid="{00000000-0005-0000-0000-0000D7080000}"/>
    <cellStyle name="Normal 4 2 4" xfId="1503" xr:uid="{00000000-0005-0000-0000-0000D8080000}"/>
    <cellStyle name="Normal 4 2 5" xfId="1504" xr:uid="{00000000-0005-0000-0000-0000D9080000}"/>
    <cellStyle name="Normal 4 2 5 2" xfId="2666" xr:uid="{00000000-0005-0000-0000-0000DA080000}"/>
    <cellStyle name="Normal 4 2 6" xfId="2665" xr:uid="{00000000-0005-0000-0000-0000DB080000}"/>
    <cellStyle name="Normal 4 3" xfId="1505" xr:uid="{00000000-0005-0000-0000-0000DC080000}"/>
    <cellStyle name="Normal 4 3 2" xfId="1506" xr:uid="{00000000-0005-0000-0000-0000DD080000}"/>
    <cellStyle name="Normal 4 3 3" xfId="1507" xr:uid="{00000000-0005-0000-0000-0000DE080000}"/>
    <cellStyle name="Normal 4 3 3 2" xfId="2667" xr:uid="{00000000-0005-0000-0000-0000DF080000}"/>
    <cellStyle name="Normal 4 4" xfId="1508" xr:uid="{00000000-0005-0000-0000-0000E0080000}"/>
    <cellStyle name="Normal 4 5" xfId="1509" xr:uid="{00000000-0005-0000-0000-0000E1080000}"/>
    <cellStyle name="Normal 4 6" xfId="1510" xr:uid="{00000000-0005-0000-0000-0000E2080000}"/>
    <cellStyle name="Normal 4 7" xfId="1511" xr:uid="{00000000-0005-0000-0000-0000E3080000}"/>
    <cellStyle name="Normal 4 7 2" xfId="2668" xr:uid="{00000000-0005-0000-0000-0000E4080000}"/>
    <cellStyle name="Normal 4 8" xfId="1911" xr:uid="{00000000-0005-0000-0000-0000E5080000}"/>
    <cellStyle name="Normal 4 8 2" xfId="3287" xr:uid="{00000000-0005-0000-0000-0000E6080000}"/>
    <cellStyle name="Normal 4_UA FY11 DM Submission" xfId="1512" xr:uid="{00000000-0005-0000-0000-0000E7080000}"/>
    <cellStyle name="Normal 40" xfId="1513" xr:uid="{00000000-0005-0000-0000-0000E8080000}"/>
    <cellStyle name="Normal 40 2" xfId="1514" xr:uid="{00000000-0005-0000-0000-0000E9080000}"/>
    <cellStyle name="Normal 40 2 2" xfId="2670" xr:uid="{00000000-0005-0000-0000-0000EA080000}"/>
    <cellStyle name="Normal 40 3" xfId="2669" xr:uid="{00000000-0005-0000-0000-0000EB080000}"/>
    <cellStyle name="Normal 41" xfId="1515" xr:uid="{00000000-0005-0000-0000-0000EC080000}"/>
    <cellStyle name="Normal 41 2" xfId="1516" xr:uid="{00000000-0005-0000-0000-0000ED080000}"/>
    <cellStyle name="Normal 41 2 2" xfId="2672" xr:uid="{00000000-0005-0000-0000-0000EE080000}"/>
    <cellStyle name="Normal 41 3" xfId="2671" xr:uid="{00000000-0005-0000-0000-0000EF080000}"/>
    <cellStyle name="Normal 42" xfId="1517" xr:uid="{00000000-0005-0000-0000-0000F0080000}"/>
    <cellStyle name="Normal 42 2" xfId="1518" xr:uid="{00000000-0005-0000-0000-0000F1080000}"/>
    <cellStyle name="Normal 42 2 2" xfId="2674" xr:uid="{00000000-0005-0000-0000-0000F2080000}"/>
    <cellStyle name="Normal 42 3" xfId="2673" xr:uid="{00000000-0005-0000-0000-0000F3080000}"/>
    <cellStyle name="Normal 43" xfId="1519" xr:uid="{00000000-0005-0000-0000-0000F4080000}"/>
    <cellStyle name="Normal 43 2" xfId="1520" xr:uid="{00000000-0005-0000-0000-0000F5080000}"/>
    <cellStyle name="Normal 43 2 2" xfId="2676" xr:uid="{00000000-0005-0000-0000-0000F6080000}"/>
    <cellStyle name="Normal 43 3" xfId="1521" xr:uid="{00000000-0005-0000-0000-0000F7080000}"/>
    <cellStyle name="Normal 43 4" xfId="2675" xr:uid="{00000000-0005-0000-0000-0000F8080000}"/>
    <cellStyle name="Normal 44" xfId="1522" xr:uid="{00000000-0005-0000-0000-0000F9080000}"/>
    <cellStyle name="Normal 44 2" xfId="1523" xr:uid="{00000000-0005-0000-0000-0000FA080000}"/>
    <cellStyle name="Normal 44 2 2" xfId="2678" xr:uid="{00000000-0005-0000-0000-0000FB080000}"/>
    <cellStyle name="Normal 44 3" xfId="2677" xr:uid="{00000000-0005-0000-0000-0000FC080000}"/>
    <cellStyle name="Normal 45" xfId="1524" xr:uid="{00000000-0005-0000-0000-0000FD080000}"/>
    <cellStyle name="Normal 45 2" xfId="2318" xr:uid="{00000000-0005-0000-0000-0000FE080000}"/>
    <cellStyle name="Normal 45 2 2" xfId="2919" xr:uid="{00000000-0005-0000-0000-0000FF080000}"/>
    <cellStyle name="Normal 45 2 3" xfId="3154" xr:uid="{00000000-0005-0000-0000-000000090000}"/>
    <cellStyle name="Normal 45 3" xfId="2679" xr:uid="{00000000-0005-0000-0000-000001090000}"/>
    <cellStyle name="Normal 45 3 2" xfId="2990" xr:uid="{00000000-0005-0000-0000-000002090000}"/>
    <cellStyle name="Normal 45 3 3" xfId="3225" xr:uid="{00000000-0005-0000-0000-000003090000}"/>
    <cellStyle name="Normal 45 4" xfId="2825" xr:uid="{00000000-0005-0000-0000-000004090000}"/>
    <cellStyle name="Normal 45 5" xfId="3063" xr:uid="{00000000-0005-0000-0000-000005090000}"/>
    <cellStyle name="Normal 46" xfId="1525" xr:uid="{00000000-0005-0000-0000-000006090000}"/>
    <cellStyle name="Normal 46 2" xfId="1526" xr:uid="{00000000-0005-0000-0000-000007090000}"/>
    <cellStyle name="Normal 46 3" xfId="2319" xr:uid="{00000000-0005-0000-0000-000008090000}"/>
    <cellStyle name="Normal 46 3 2" xfId="2920" xr:uid="{00000000-0005-0000-0000-000009090000}"/>
    <cellStyle name="Normal 46 3 3" xfId="3155" xr:uid="{00000000-0005-0000-0000-00000A090000}"/>
    <cellStyle name="Normal 46 4" xfId="2680" xr:uid="{00000000-0005-0000-0000-00000B090000}"/>
    <cellStyle name="Normal 46 4 2" xfId="2991" xr:uid="{00000000-0005-0000-0000-00000C090000}"/>
    <cellStyle name="Normal 46 4 3" xfId="3226" xr:uid="{00000000-0005-0000-0000-00000D090000}"/>
    <cellStyle name="Normal 46 5" xfId="2826" xr:uid="{00000000-0005-0000-0000-00000E090000}"/>
    <cellStyle name="Normal 46 6" xfId="3064" xr:uid="{00000000-0005-0000-0000-00000F090000}"/>
    <cellStyle name="Normal 47" xfId="1527" xr:uid="{00000000-0005-0000-0000-000010090000}"/>
    <cellStyle name="Normal 47 2" xfId="1528" xr:uid="{00000000-0005-0000-0000-000011090000}"/>
    <cellStyle name="Normal 48" xfId="1529" xr:uid="{00000000-0005-0000-0000-000012090000}"/>
    <cellStyle name="Normal 48 2" xfId="2133" xr:uid="{00000000-0005-0000-0000-000013090000}"/>
    <cellStyle name="Normal 48 2 2" xfId="2921" xr:uid="{00000000-0005-0000-0000-000014090000}"/>
    <cellStyle name="Normal 48 2 3" xfId="3156" xr:uid="{00000000-0005-0000-0000-000015090000}"/>
    <cellStyle name="Normal 48 2 4" xfId="2320" xr:uid="{00000000-0005-0000-0000-000016090000}"/>
    <cellStyle name="Normal 48 3" xfId="2681" xr:uid="{00000000-0005-0000-0000-000017090000}"/>
    <cellStyle name="Normal 48 3 2" xfId="2992" xr:uid="{00000000-0005-0000-0000-000018090000}"/>
    <cellStyle name="Normal 48 3 3" xfId="3227" xr:uid="{00000000-0005-0000-0000-000019090000}"/>
    <cellStyle name="Normal 48 4" xfId="2827" xr:uid="{00000000-0005-0000-0000-00001A090000}"/>
    <cellStyle name="Normal 48 5" xfId="3065" xr:uid="{00000000-0005-0000-0000-00001B090000}"/>
    <cellStyle name="Normal 49" xfId="1530" xr:uid="{00000000-0005-0000-0000-00001C090000}"/>
    <cellStyle name="Normal 49 2" xfId="2321" xr:uid="{00000000-0005-0000-0000-00001D090000}"/>
    <cellStyle name="Normal 49 2 2" xfId="2922" xr:uid="{00000000-0005-0000-0000-00001E090000}"/>
    <cellStyle name="Normal 49 2 3" xfId="3157" xr:uid="{00000000-0005-0000-0000-00001F090000}"/>
    <cellStyle name="Normal 49 3" xfId="2682" xr:uid="{00000000-0005-0000-0000-000020090000}"/>
    <cellStyle name="Normal 49 3 2" xfId="2993" xr:uid="{00000000-0005-0000-0000-000021090000}"/>
    <cellStyle name="Normal 49 3 3" xfId="3228" xr:uid="{00000000-0005-0000-0000-000022090000}"/>
    <cellStyle name="Normal 49 4" xfId="2828" xr:uid="{00000000-0005-0000-0000-000023090000}"/>
    <cellStyle name="Normal 49 5" xfId="3066" xr:uid="{00000000-0005-0000-0000-000024090000}"/>
    <cellStyle name="Normal 5" xfId="1531" xr:uid="{00000000-0005-0000-0000-000025090000}"/>
    <cellStyle name="Normal 5 2" xfId="1532" xr:uid="{00000000-0005-0000-0000-000026090000}"/>
    <cellStyle name="Normal 5 3" xfId="1533" xr:uid="{00000000-0005-0000-0000-000027090000}"/>
    <cellStyle name="Normal 5 4" xfId="1534" xr:uid="{00000000-0005-0000-0000-000028090000}"/>
    <cellStyle name="Normal 5 5" xfId="1535" xr:uid="{00000000-0005-0000-0000-000029090000}"/>
    <cellStyle name="Normal 5 6" xfId="1536" xr:uid="{00000000-0005-0000-0000-00002A090000}"/>
    <cellStyle name="Normal 5 7" xfId="1537" xr:uid="{00000000-0005-0000-0000-00002B090000}"/>
    <cellStyle name="Normal 5 8" xfId="1538" xr:uid="{00000000-0005-0000-0000-00002C090000}"/>
    <cellStyle name="Normal 5 8 2" xfId="2684" xr:uid="{00000000-0005-0000-0000-00002D090000}"/>
    <cellStyle name="Normal 5 9" xfId="2683" xr:uid="{00000000-0005-0000-0000-00002E090000}"/>
    <cellStyle name="Normal 5_UA FY11 DM Submission" xfId="1539" xr:uid="{00000000-0005-0000-0000-00002F090000}"/>
    <cellStyle name="Normal 50" xfId="1540" xr:uid="{00000000-0005-0000-0000-000030090000}"/>
    <cellStyle name="Normal 50 2" xfId="2685" xr:uid="{00000000-0005-0000-0000-000031090000}"/>
    <cellStyle name="Normal 51" xfId="1541" xr:uid="{00000000-0005-0000-0000-000032090000}"/>
    <cellStyle name="Normal 51 2" xfId="2134" xr:uid="{00000000-0005-0000-0000-000033090000}"/>
    <cellStyle name="Normal 51 2 2" xfId="2686" xr:uid="{00000000-0005-0000-0000-000034090000}"/>
    <cellStyle name="Normal 52" xfId="1542" xr:uid="{00000000-0005-0000-0000-000035090000}"/>
    <cellStyle name="Normal 52 2" xfId="1543" xr:uid="{00000000-0005-0000-0000-000036090000}"/>
    <cellStyle name="Normal 52 2 2" xfId="2688" xr:uid="{00000000-0005-0000-0000-000037090000}"/>
    <cellStyle name="Normal 52 3" xfId="1544" xr:uid="{00000000-0005-0000-0000-000038090000}"/>
    <cellStyle name="Normal 52 3 2" xfId="2689" xr:uid="{00000000-0005-0000-0000-000039090000}"/>
    <cellStyle name="Normal 52 4" xfId="2135" xr:uid="{00000000-0005-0000-0000-00003A090000}"/>
    <cellStyle name="Normal 52 4 2" xfId="2923" xr:uid="{00000000-0005-0000-0000-00003B090000}"/>
    <cellStyle name="Normal 52 4 3" xfId="3158" xr:uid="{00000000-0005-0000-0000-00003C090000}"/>
    <cellStyle name="Normal 52 4 4" xfId="2322" xr:uid="{00000000-0005-0000-0000-00003D090000}"/>
    <cellStyle name="Normal 52 5" xfId="2687" xr:uid="{00000000-0005-0000-0000-00003E090000}"/>
    <cellStyle name="Normal 52 5 2" xfId="2994" xr:uid="{00000000-0005-0000-0000-00003F090000}"/>
    <cellStyle name="Normal 52 5 3" xfId="3229" xr:uid="{00000000-0005-0000-0000-000040090000}"/>
    <cellStyle name="Normal 52 6" xfId="2829" xr:uid="{00000000-0005-0000-0000-000041090000}"/>
    <cellStyle name="Normal 52 7" xfId="3067" xr:uid="{00000000-0005-0000-0000-000042090000}"/>
    <cellStyle name="Normal 53" xfId="1545" xr:uid="{00000000-0005-0000-0000-000043090000}"/>
    <cellStyle name="Normal 53 2" xfId="1546" xr:uid="{00000000-0005-0000-0000-000044090000}"/>
    <cellStyle name="Normal 53 2 2" xfId="2691" xr:uid="{00000000-0005-0000-0000-000045090000}"/>
    <cellStyle name="Normal 53 3" xfId="2138" xr:uid="{00000000-0005-0000-0000-000046090000}"/>
    <cellStyle name="Normal 53 3 2" xfId="2924" xr:uid="{00000000-0005-0000-0000-000047090000}"/>
    <cellStyle name="Normal 53 3 3" xfId="3159" xr:uid="{00000000-0005-0000-0000-000048090000}"/>
    <cellStyle name="Normal 53 3 4" xfId="2323" xr:uid="{00000000-0005-0000-0000-000049090000}"/>
    <cellStyle name="Normal 53 4" xfId="2690" xr:uid="{00000000-0005-0000-0000-00004A090000}"/>
    <cellStyle name="Normal 53 4 2" xfId="2995" xr:uid="{00000000-0005-0000-0000-00004B090000}"/>
    <cellStyle name="Normal 53 4 3" xfId="3230" xr:uid="{00000000-0005-0000-0000-00004C090000}"/>
    <cellStyle name="Normal 53 5" xfId="2830" xr:uid="{00000000-0005-0000-0000-00004D090000}"/>
    <cellStyle name="Normal 53 6" xfId="3068" xr:uid="{00000000-0005-0000-0000-00004E090000}"/>
    <cellStyle name="Normal 54" xfId="1547" xr:uid="{00000000-0005-0000-0000-00004F090000}"/>
    <cellStyle name="Normal 54 2" xfId="1548" xr:uid="{00000000-0005-0000-0000-000050090000}"/>
    <cellStyle name="Normal 54 2 2" xfId="2693" xr:uid="{00000000-0005-0000-0000-000051090000}"/>
    <cellStyle name="Normal 54 3" xfId="2136" xr:uid="{00000000-0005-0000-0000-000052090000}"/>
    <cellStyle name="Normal 54 3 2" xfId="2925" xr:uid="{00000000-0005-0000-0000-000053090000}"/>
    <cellStyle name="Normal 54 3 3" xfId="3160" xr:uid="{00000000-0005-0000-0000-000054090000}"/>
    <cellStyle name="Normal 54 3 4" xfId="2324" xr:uid="{00000000-0005-0000-0000-000055090000}"/>
    <cellStyle name="Normal 54 4" xfId="2692" xr:uid="{00000000-0005-0000-0000-000056090000}"/>
    <cellStyle name="Normal 54 4 2" xfId="2996" xr:uid="{00000000-0005-0000-0000-000057090000}"/>
    <cellStyle name="Normal 54 4 3" xfId="3231" xr:uid="{00000000-0005-0000-0000-000058090000}"/>
    <cellStyle name="Normal 54 5" xfId="2831" xr:uid="{00000000-0005-0000-0000-000059090000}"/>
    <cellStyle name="Normal 54 6" xfId="3069" xr:uid="{00000000-0005-0000-0000-00005A090000}"/>
    <cellStyle name="Normal 55" xfId="1549" xr:uid="{00000000-0005-0000-0000-00005B090000}"/>
    <cellStyle name="Normal 55 2" xfId="1550" xr:uid="{00000000-0005-0000-0000-00005C090000}"/>
    <cellStyle name="Normal 55 2 2" xfId="2695" xr:uid="{00000000-0005-0000-0000-00005D090000}"/>
    <cellStyle name="Normal 55 3" xfId="2137" xr:uid="{00000000-0005-0000-0000-00005E090000}"/>
    <cellStyle name="Normal 55 3 2" xfId="2926" xr:uid="{00000000-0005-0000-0000-00005F090000}"/>
    <cellStyle name="Normal 55 3 3" xfId="3161" xr:uid="{00000000-0005-0000-0000-000060090000}"/>
    <cellStyle name="Normal 55 3 4" xfId="2325" xr:uid="{00000000-0005-0000-0000-000061090000}"/>
    <cellStyle name="Normal 55 4" xfId="2694" xr:uid="{00000000-0005-0000-0000-000062090000}"/>
    <cellStyle name="Normal 55 4 2" xfId="2997" xr:uid="{00000000-0005-0000-0000-000063090000}"/>
    <cellStyle name="Normal 55 4 3" xfId="3232" xr:uid="{00000000-0005-0000-0000-000064090000}"/>
    <cellStyle name="Normal 55 5" xfId="2832" xr:uid="{00000000-0005-0000-0000-000065090000}"/>
    <cellStyle name="Normal 55 6" xfId="3070" xr:uid="{00000000-0005-0000-0000-000066090000}"/>
    <cellStyle name="Normal 56" xfId="1551" xr:uid="{00000000-0005-0000-0000-000067090000}"/>
    <cellStyle name="Normal 56 2" xfId="1552" xr:uid="{00000000-0005-0000-0000-000068090000}"/>
    <cellStyle name="Normal 56 2 2" xfId="2697" xr:uid="{00000000-0005-0000-0000-000069090000}"/>
    <cellStyle name="Normal 56 3" xfId="2326" xr:uid="{00000000-0005-0000-0000-00006A090000}"/>
    <cellStyle name="Normal 56 3 2" xfId="2927" xr:uid="{00000000-0005-0000-0000-00006B090000}"/>
    <cellStyle name="Normal 56 3 3" xfId="3162" xr:uid="{00000000-0005-0000-0000-00006C090000}"/>
    <cellStyle name="Normal 56 4" xfId="2696" xr:uid="{00000000-0005-0000-0000-00006D090000}"/>
    <cellStyle name="Normal 56 4 2" xfId="2998" xr:uid="{00000000-0005-0000-0000-00006E090000}"/>
    <cellStyle name="Normal 56 4 3" xfId="3233" xr:uid="{00000000-0005-0000-0000-00006F090000}"/>
    <cellStyle name="Normal 56 5" xfId="2833" xr:uid="{00000000-0005-0000-0000-000070090000}"/>
    <cellStyle name="Normal 56 6" xfId="3071" xr:uid="{00000000-0005-0000-0000-000071090000}"/>
    <cellStyle name="Normal 57" xfId="1553" xr:uid="{00000000-0005-0000-0000-000072090000}"/>
    <cellStyle name="Normal 57 2" xfId="2327" xr:uid="{00000000-0005-0000-0000-000073090000}"/>
    <cellStyle name="Normal 57 2 2" xfId="2928" xr:uid="{00000000-0005-0000-0000-000074090000}"/>
    <cellStyle name="Normal 57 2 3" xfId="3163" xr:uid="{00000000-0005-0000-0000-000075090000}"/>
    <cellStyle name="Normal 57 3" xfId="2698" xr:uid="{00000000-0005-0000-0000-000076090000}"/>
    <cellStyle name="Normal 57 3 2" xfId="2999" xr:uid="{00000000-0005-0000-0000-000077090000}"/>
    <cellStyle name="Normal 57 3 3" xfId="3234" xr:uid="{00000000-0005-0000-0000-000078090000}"/>
    <cellStyle name="Normal 57 4" xfId="2834" xr:uid="{00000000-0005-0000-0000-000079090000}"/>
    <cellStyle name="Normal 57 5" xfId="3072" xr:uid="{00000000-0005-0000-0000-00007A090000}"/>
    <cellStyle name="Normal 58" xfId="1554" xr:uid="{00000000-0005-0000-0000-00007B090000}"/>
    <cellStyle name="Normal 58 2" xfId="2328" xr:uid="{00000000-0005-0000-0000-00007C090000}"/>
    <cellStyle name="Normal 58 2 2" xfId="2929" xr:uid="{00000000-0005-0000-0000-00007D090000}"/>
    <cellStyle name="Normal 58 2 3" xfId="3164" xr:uid="{00000000-0005-0000-0000-00007E090000}"/>
    <cellStyle name="Normal 58 3" xfId="2699" xr:uid="{00000000-0005-0000-0000-00007F090000}"/>
    <cellStyle name="Normal 58 3 2" xfId="3000" xr:uid="{00000000-0005-0000-0000-000080090000}"/>
    <cellStyle name="Normal 58 3 3" xfId="3235" xr:uid="{00000000-0005-0000-0000-000081090000}"/>
    <cellStyle name="Normal 58 4" xfId="2835" xr:uid="{00000000-0005-0000-0000-000082090000}"/>
    <cellStyle name="Normal 58 5" xfId="3073" xr:uid="{00000000-0005-0000-0000-000083090000}"/>
    <cellStyle name="Normal 59" xfId="1555" xr:uid="{00000000-0005-0000-0000-000084090000}"/>
    <cellStyle name="Normal 59 2" xfId="2329" xr:uid="{00000000-0005-0000-0000-000085090000}"/>
    <cellStyle name="Normal 59 2 2" xfId="2930" xr:uid="{00000000-0005-0000-0000-000086090000}"/>
    <cellStyle name="Normal 59 2 3" xfId="3165" xr:uid="{00000000-0005-0000-0000-000087090000}"/>
    <cellStyle name="Normal 59 3" xfId="2700" xr:uid="{00000000-0005-0000-0000-000088090000}"/>
    <cellStyle name="Normal 59 3 2" xfId="3001" xr:uid="{00000000-0005-0000-0000-000089090000}"/>
    <cellStyle name="Normal 59 3 3" xfId="3236" xr:uid="{00000000-0005-0000-0000-00008A090000}"/>
    <cellStyle name="Normal 59 4" xfId="2836" xr:uid="{00000000-0005-0000-0000-00008B090000}"/>
    <cellStyle name="Normal 59 5" xfId="3074" xr:uid="{00000000-0005-0000-0000-00008C090000}"/>
    <cellStyle name="Normal 6" xfId="1556" xr:uid="{00000000-0005-0000-0000-00008D090000}"/>
    <cellStyle name="Normal 6 2" xfId="1557" xr:uid="{00000000-0005-0000-0000-00008E090000}"/>
    <cellStyle name="Normal 6 3" xfId="1558" xr:uid="{00000000-0005-0000-0000-00008F090000}"/>
    <cellStyle name="Normal 6 3 2" xfId="1559" xr:uid="{00000000-0005-0000-0000-000090090000}"/>
    <cellStyle name="Normal 6 3 2 2" xfId="2702" xr:uid="{00000000-0005-0000-0000-000091090000}"/>
    <cellStyle name="Normal 6 3 3" xfId="2701" xr:uid="{00000000-0005-0000-0000-000092090000}"/>
    <cellStyle name="Normal 6 4" xfId="1560" xr:uid="{00000000-0005-0000-0000-000093090000}"/>
    <cellStyle name="Normal 6_UA FY11 DM Submission" xfId="1561" xr:uid="{00000000-0005-0000-0000-000094090000}"/>
    <cellStyle name="Normal 60" xfId="1562" xr:uid="{00000000-0005-0000-0000-000095090000}"/>
    <cellStyle name="Normal 60 2" xfId="2330" xr:uid="{00000000-0005-0000-0000-000096090000}"/>
    <cellStyle name="Normal 60 2 2" xfId="2931" xr:uid="{00000000-0005-0000-0000-000097090000}"/>
    <cellStyle name="Normal 60 2 3" xfId="3166" xr:uid="{00000000-0005-0000-0000-000098090000}"/>
    <cellStyle name="Normal 60 3" xfId="2703" xr:uid="{00000000-0005-0000-0000-000099090000}"/>
    <cellStyle name="Normal 60 3 2" xfId="3002" xr:uid="{00000000-0005-0000-0000-00009A090000}"/>
    <cellStyle name="Normal 60 3 3" xfId="3237" xr:uid="{00000000-0005-0000-0000-00009B090000}"/>
    <cellStyle name="Normal 60 4" xfId="2837" xr:uid="{00000000-0005-0000-0000-00009C090000}"/>
    <cellStyle name="Normal 60 5" xfId="3075" xr:uid="{00000000-0005-0000-0000-00009D090000}"/>
    <cellStyle name="Normal 61" xfId="1563" xr:uid="{00000000-0005-0000-0000-00009E090000}"/>
    <cellStyle name="Normal 61 2" xfId="2331" xr:uid="{00000000-0005-0000-0000-00009F090000}"/>
    <cellStyle name="Normal 61 2 2" xfId="2932" xr:uid="{00000000-0005-0000-0000-0000A0090000}"/>
    <cellStyle name="Normal 61 2 3" xfId="3167" xr:uid="{00000000-0005-0000-0000-0000A1090000}"/>
    <cellStyle name="Normal 61 3" xfId="2704" xr:uid="{00000000-0005-0000-0000-0000A2090000}"/>
    <cellStyle name="Normal 61 3 2" xfId="3003" xr:uid="{00000000-0005-0000-0000-0000A3090000}"/>
    <cellStyle name="Normal 61 3 3" xfId="3238" xr:uid="{00000000-0005-0000-0000-0000A4090000}"/>
    <cellStyle name="Normal 61 4" xfId="2838" xr:uid="{00000000-0005-0000-0000-0000A5090000}"/>
    <cellStyle name="Normal 61 5" xfId="3076" xr:uid="{00000000-0005-0000-0000-0000A6090000}"/>
    <cellStyle name="Normal 62" xfId="1564" xr:uid="{00000000-0005-0000-0000-0000A7090000}"/>
    <cellStyle name="Normal 62 2" xfId="2332" xr:uid="{00000000-0005-0000-0000-0000A8090000}"/>
    <cellStyle name="Normal 62 2 2" xfId="2933" xr:uid="{00000000-0005-0000-0000-0000A9090000}"/>
    <cellStyle name="Normal 62 2 3" xfId="3168" xr:uid="{00000000-0005-0000-0000-0000AA090000}"/>
    <cellStyle name="Normal 62 3" xfId="2705" xr:uid="{00000000-0005-0000-0000-0000AB090000}"/>
    <cellStyle name="Normal 62 3 2" xfId="3004" xr:uid="{00000000-0005-0000-0000-0000AC090000}"/>
    <cellStyle name="Normal 62 3 3" xfId="3239" xr:uid="{00000000-0005-0000-0000-0000AD090000}"/>
    <cellStyle name="Normal 62 4" xfId="2839" xr:uid="{00000000-0005-0000-0000-0000AE090000}"/>
    <cellStyle name="Normal 62 5" xfId="3077" xr:uid="{00000000-0005-0000-0000-0000AF090000}"/>
    <cellStyle name="Normal 63" xfId="1565" xr:uid="{00000000-0005-0000-0000-0000B0090000}"/>
    <cellStyle name="Normal 63 2" xfId="2333" xr:uid="{00000000-0005-0000-0000-0000B1090000}"/>
    <cellStyle name="Normal 63 2 2" xfId="2934" xr:uid="{00000000-0005-0000-0000-0000B2090000}"/>
    <cellStyle name="Normal 63 2 3" xfId="3169" xr:uid="{00000000-0005-0000-0000-0000B3090000}"/>
    <cellStyle name="Normal 63 3" xfId="2706" xr:uid="{00000000-0005-0000-0000-0000B4090000}"/>
    <cellStyle name="Normal 63 3 2" xfId="3005" xr:uid="{00000000-0005-0000-0000-0000B5090000}"/>
    <cellStyle name="Normal 63 3 3" xfId="3240" xr:uid="{00000000-0005-0000-0000-0000B6090000}"/>
    <cellStyle name="Normal 63 4" xfId="2840" xr:uid="{00000000-0005-0000-0000-0000B7090000}"/>
    <cellStyle name="Normal 63 5" xfId="3078" xr:uid="{00000000-0005-0000-0000-0000B8090000}"/>
    <cellStyle name="Normal 64" xfId="1566" xr:uid="{00000000-0005-0000-0000-0000B9090000}"/>
    <cellStyle name="Normal 64 2" xfId="2334" xr:uid="{00000000-0005-0000-0000-0000BA090000}"/>
    <cellStyle name="Normal 64 2 2" xfId="2935" xr:uid="{00000000-0005-0000-0000-0000BB090000}"/>
    <cellStyle name="Normal 64 2 3" xfId="3170" xr:uid="{00000000-0005-0000-0000-0000BC090000}"/>
    <cellStyle name="Normal 64 3" xfId="2707" xr:uid="{00000000-0005-0000-0000-0000BD090000}"/>
    <cellStyle name="Normal 64 3 2" xfId="3006" xr:uid="{00000000-0005-0000-0000-0000BE090000}"/>
    <cellStyle name="Normal 64 3 3" xfId="3241" xr:uid="{00000000-0005-0000-0000-0000BF090000}"/>
    <cellStyle name="Normal 64 4" xfId="2841" xr:uid="{00000000-0005-0000-0000-0000C0090000}"/>
    <cellStyle name="Normal 64 5" xfId="3079" xr:uid="{00000000-0005-0000-0000-0000C1090000}"/>
    <cellStyle name="Normal 65" xfId="1567" xr:uid="{00000000-0005-0000-0000-0000C2090000}"/>
    <cellStyle name="Normal 65 2" xfId="2170" xr:uid="{00000000-0005-0000-0000-0000C3090000}"/>
    <cellStyle name="Normal 65 2 2" xfId="2936" xr:uid="{00000000-0005-0000-0000-0000C4090000}"/>
    <cellStyle name="Normal 65 2 3" xfId="3171" xr:uid="{00000000-0005-0000-0000-0000C5090000}"/>
    <cellStyle name="Normal 65 3" xfId="2708" xr:uid="{00000000-0005-0000-0000-0000C6090000}"/>
    <cellStyle name="Normal 65 3 2" xfId="3007" xr:uid="{00000000-0005-0000-0000-0000C7090000}"/>
    <cellStyle name="Normal 65 3 3" xfId="3242" xr:uid="{00000000-0005-0000-0000-0000C8090000}"/>
    <cellStyle name="Normal 65 4" xfId="2842" xr:uid="{00000000-0005-0000-0000-0000C9090000}"/>
    <cellStyle name="Normal 65 5" xfId="3080" xr:uid="{00000000-0005-0000-0000-0000CA090000}"/>
    <cellStyle name="Normal 66" xfId="1568" xr:uid="{00000000-0005-0000-0000-0000CB090000}"/>
    <cellStyle name="Normal 66 2" xfId="2335" xr:uid="{00000000-0005-0000-0000-0000CC090000}"/>
    <cellStyle name="Normal 66 2 2" xfId="2937" xr:uid="{00000000-0005-0000-0000-0000CD090000}"/>
    <cellStyle name="Normal 66 2 3" xfId="3172" xr:uid="{00000000-0005-0000-0000-0000CE090000}"/>
    <cellStyle name="Normal 66 3" xfId="2709" xr:uid="{00000000-0005-0000-0000-0000CF090000}"/>
    <cellStyle name="Normal 66 3 2" xfId="3008" xr:uid="{00000000-0005-0000-0000-0000D0090000}"/>
    <cellStyle name="Normal 66 3 3" xfId="3243" xr:uid="{00000000-0005-0000-0000-0000D1090000}"/>
    <cellStyle name="Normal 66 4" xfId="2843" xr:uid="{00000000-0005-0000-0000-0000D2090000}"/>
    <cellStyle name="Normal 66 5" xfId="3081" xr:uid="{00000000-0005-0000-0000-0000D3090000}"/>
    <cellStyle name="Normal 67" xfId="36" xr:uid="{00000000-0005-0000-0000-0000D4090000}"/>
    <cellStyle name="Normal 67 2" xfId="2171" xr:uid="{00000000-0005-0000-0000-0000D5090000}"/>
    <cellStyle name="Normal 67 2 2" xfId="2938" xr:uid="{00000000-0005-0000-0000-0000D6090000}"/>
    <cellStyle name="Normal 67 2 3" xfId="3173" xr:uid="{00000000-0005-0000-0000-0000D7090000}"/>
    <cellStyle name="Normal 67 3" xfId="2710" xr:uid="{00000000-0005-0000-0000-0000D8090000}"/>
    <cellStyle name="Normal 67 3 2" xfId="3009" xr:uid="{00000000-0005-0000-0000-0000D9090000}"/>
    <cellStyle name="Normal 67 3 3" xfId="3244" xr:uid="{00000000-0005-0000-0000-0000DA090000}"/>
    <cellStyle name="Normal 67 4" xfId="2844" xr:uid="{00000000-0005-0000-0000-0000DB090000}"/>
    <cellStyle name="Normal 67 5" xfId="3082" xr:uid="{00000000-0005-0000-0000-0000DC090000}"/>
    <cellStyle name="Normal 68" xfId="1569" xr:uid="{00000000-0005-0000-0000-0000DD090000}"/>
    <cellStyle name="Normal 68 2" xfId="2336" xr:uid="{00000000-0005-0000-0000-0000DE090000}"/>
    <cellStyle name="Normal 68 2 2" xfId="2939" xr:uid="{00000000-0005-0000-0000-0000DF090000}"/>
    <cellStyle name="Normal 68 2 3" xfId="3174" xr:uid="{00000000-0005-0000-0000-0000E0090000}"/>
    <cellStyle name="Normal 68 3" xfId="2711" xr:uid="{00000000-0005-0000-0000-0000E1090000}"/>
    <cellStyle name="Normal 68 3 2" xfId="3010" xr:uid="{00000000-0005-0000-0000-0000E2090000}"/>
    <cellStyle name="Normal 68 3 3" xfId="3245" xr:uid="{00000000-0005-0000-0000-0000E3090000}"/>
    <cellStyle name="Normal 68 4" xfId="2845" xr:uid="{00000000-0005-0000-0000-0000E4090000}"/>
    <cellStyle name="Normal 68 5" xfId="3083" xr:uid="{00000000-0005-0000-0000-0000E5090000}"/>
    <cellStyle name="Normal 69" xfId="1570" xr:uid="{00000000-0005-0000-0000-0000E6090000}"/>
    <cellStyle name="Normal 69 2" xfId="2337" xr:uid="{00000000-0005-0000-0000-0000E7090000}"/>
    <cellStyle name="Normal 69 2 2" xfId="2940" xr:uid="{00000000-0005-0000-0000-0000E8090000}"/>
    <cellStyle name="Normal 69 2 3" xfId="3175" xr:uid="{00000000-0005-0000-0000-0000E9090000}"/>
    <cellStyle name="Normal 69 3" xfId="2712" xr:uid="{00000000-0005-0000-0000-0000EA090000}"/>
    <cellStyle name="Normal 69 3 2" xfId="3011" xr:uid="{00000000-0005-0000-0000-0000EB090000}"/>
    <cellStyle name="Normal 69 3 3" xfId="3246" xr:uid="{00000000-0005-0000-0000-0000EC090000}"/>
    <cellStyle name="Normal 69 4" xfId="2846" xr:uid="{00000000-0005-0000-0000-0000ED090000}"/>
    <cellStyle name="Normal 69 5" xfId="3084" xr:uid="{00000000-0005-0000-0000-0000EE090000}"/>
    <cellStyle name="Normal 7" xfId="1571" xr:uid="{00000000-0005-0000-0000-0000EF090000}"/>
    <cellStyle name="Normal 7 2" xfId="1572" xr:uid="{00000000-0005-0000-0000-0000F0090000}"/>
    <cellStyle name="Normal 7 2 2" xfId="1573" xr:uid="{00000000-0005-0000-0000-0000F1090000}"/>
    <cellStyle name="Normal 7 2 2 2" xfId="2338" xr:uid="{00000000-0005-0000-0000-0000F2090000}"/>
    <cellStyle name="Normal 7 2 2 2 2" xfId="2941" xr:uid="{00000000-0005-0000-0000-0000F3090000}"/>
    <cellStyle name="Normal 7 2 2 2 3" xfId="3176" xr:uid="{00000000-0005-0000-0000-0000F4090000}"/>
    <cellStyle name="Normal 7 2 2 3" xfId="2714" xr:uid="{00000000-0005-0000-0000-0000F5090000}"/>
    <cellStyle name="Normal 7 2 2 3 2" xfId="3012" xr:uid="{00000000-0005-0000-0000-0000F6090000}"/>
    <cellStyle name="Normal 7 2 2 3 3" xfId="3247" xr:uid="{00000000-0005-0000-0000-0000F7090000}"/>
    <cellStyle name="Normal 7 2 2 4" xfId="2847" xr:uid="{00000000-0005-0000-0000-0000F8090000}"/>
    <cellStyle name="Normal 7 2 2 5" xfId="3085" xr:uid="{00000000-0005-0000-0000-0000F9090000}"/>
    <cellStyle name="Normal 7 3" xfId="1574" xr:uid="{00000000-0005-0000-0000-0000FA090000}"/>
    <cellStyle name="Normal 7 3 2" xfId="1575" xr:uid="{00000000-0005-0000-0000-0000FB090000}"/>
    <cellStyle name="Normal 7 3 2 2" xfId="2716" xr:uid="{00000000-0005-0000-0000-0000FC090000}"/>
    <cellStyle name="Normal 7 3 3" xfId="2715" xr:uid="{00000000-0005-0000-0000-0000FD090000}"/>
    <cellStyle name="Normal 7 4" xfId="1576" xr:uid="{00000000-0005-0000-0000-0000FE090000}"/>
    <cellStyle name="Normal 7 4 2" xfId="2339" xr:uid="{00000000-0005-0000-0000-0000FF090000}"/>
    <cellStyle name="Normal 7 4 2 2" xfId="2942" xr:uid="{00000000-0005-0000-0000-0000000A0000}"/>
    <cellStyle name="Normal 7 4 2 3" xfId="3177" xr:uid="{00000000-0005-0000-0000-0000010A0000}"/>
    <cellStyle name="Normal 7 4 3" xfId="2717" xr:uid="{00000000-0005-0000-0000-0000020A0000}"/>
    <cellStyle name="Normal 7 4 3 2" xfId="3013" xr:uid="{00000000-0005-0000-0000-0000030A0000}"/>
    <cellStyle name="Normal 7 4 3 3" xfId="3248" xr:uid="{00000000-0005-0000-0000-0000040A0000}"/>
    <cellStyle name="Normal 7 4 4" xfId="2848" xr:uid="{00000000-0005-0000-0000-0000050A0000}"/>
    <cellStyle name="Normal 7 4 5" xfId="3086" xr:uid="{00000000-0005-0000-0000-0000060A0000}"/>
    <cellStyle name="Normal 7 5" xfId="1577" xr:uid="{00000000-0005-0000-0000-0000070A0000}"/>
    <cellStyle name="Normal 7 5 2" xfId="2718" xr:uid="{00000000-0005-0000-0000-0000080A0000}"/>
    <cellStyle name="Normal 7 6" xfId="2713" xr:uid="{00000000-0005-0000-0000-0000090A0000}"/>
    <cellStyle name="Normal 7_UA FY11 DM Submission" xfId="1578" xr:uid="{00000000-0005-0000-0000-00000A0A0000}"/>
    <cellStyle name="Normal 70" xfId="1579" xr:uid="{00000000-0005-0000-0000-00000B0A0000}"/>
    <cellStyle name="Normal 70 2" xfId="2340" xr:uid="{00000000-0005-0000-0000-00000C0A0000}"/>
    <cellStyle name="Normal 70 2 2" xfId="2943" xr:uid="{00000000-0005-0000-0000-00000D0A0000}"/>
    <cellStyle name="Normal 70 2 3" xfId="3178" xr:uid="{00000000-0005-0000-0000-00000E0A0000}"/>
    <cellStyle name="Normal 70 3" xfId="2719" xr:uid="{00000000-0005-0000-0000-00000F0A0000}"/>
    <cellStyle name="Normal 70 3 2" xfId="3014" xr:uid="{00000000-0005-0000-0000-0000100A0000}"/>
    <cellStyle name="Normal 70 3 3" xfId="3249" xr:uid="{00000000-0005-0000-0000-0000110A0000}"/>
    <cellStyle name="Normal 70 4" xfId="2849" xr:uid="{00000000-0005-0000-0000-0000120A0000}"/>
    <cellStyle name="Normal 70 5" xfId="3087" xr:uid="{00000000-0005-0000-0000-0000130A0000}"/>
    <cellStyle name="Normal 71" xfId="1580" xr:uid="{00000000-0005-0000-0000-0000140A0000}"/>
    <cellStyle name="Normal 71 2" xfId="2341" xr:uid="{00000000-0005-0000-0000-0000150A0000}"/>
    <cellStyle name="Normal 71 2 2" xfId="2944" xr:uid="{00000000-0005-0000-0000-0000160A0000}"/>
    <cellStyle name="Normal 71 2 3" xfId="3179" xr:uid="{00000000-0005-0000-0000-0000170A0000}"/>
    <cellStyle name="Normal 71 3" xfId="2720" xr:uid="{00000000-0005-0000-0000-0000180A0000}"/>
    <cellStyle name="Normal 71 3 2" xfId="3015" xr:uid="{00000000-0005-0000-0000-0000190A0000}"/>
    <cellStyle name="Normal 71 3 3" xfId="3250" xr:uid="{00000000-0005-0000-0000-00001A0A0000}"/>
    <cellStyle name="Normal 71 4" xfId="2850" xr:uid="{00000000-0005-0000-0000-00001B0A0000}"/>
    <cellStyle name="Normal 71 5" xfId="3088" xr:uid="{00000000-0005-0000-0000-00001C0A0000}"/>
    <cellStyle name="Normal 72" xfId="1581" xr:uid="{00000000-0005-0000-0000-00001D0A0000}"/>
    <cellStyle name="Normal 72 2" xfId="2342" xr:uid="{00000000-0005-0000-0000-00001E0A0000}"/>
    <cellStyle name="Normal 72 2 2" xfId="2945" xr:uid="{00000000-0005-0000-0000-00001F0A0000}"/>
    <cellStyle name="Normal 72 2 3" xfId="3180" xr:uid="{00000000-0005-0000-0000-0000200A0000}"/>
    <cellStyle name="Normal 72 3" xfId="2721" xr:uid="{00000000-0005-0000-0000-0000210A0000}"/>
    <cellStyle name="Normal 72 3 2" xfId="3016" xr:uid="{00000000-0005-0000-0000-0000220A0000}"/>
    <cellStyle name="Normal 72 3 3" xfId="3251" xr:uid="{00000000-0005-0000-0000-0000230A0000}"/>
    <cellStyle name="Normal 72 4" xfId="2851" xr:uid="{00000000-0005-0000-0000-0000240A0000}"/>
    <cellStyle name="Normal 72 5" xfId="3089" xr:uid="{00000000-0005-0000-0000-0000250A0000}"/>
    <cellStyle name="Normal 73" xfId="1582" xr:uid="{00000000-0005-0000-0000-0000260A0000}"/>
    <cellStyle name="Normal 73 2" xfId="1583" xr:uid="{00000000-0005-0000-0000-0000270A0000}"/>
    <cellStyle name="Normal 73 2 2" xfId="2723" xr:uid="{00000000-0005-0000-0000-0000280A0000}"/>
    <cellStyle name="Normal 73 3" xfId="2343" xr:uid="{00000000-0005-0000-0000-0000290A0000}"/>
    <cellStyle name="Normal 73 3 2" xfId="2946" xr:uid="{00000000-0005-0000-0000-00002A0A0000}"/>
    <cellStyle name="Normal 73 3 3" xfId="3181" xr:uid="{00000000-0005-0000-0000-00002B0A0000}"/>
    <cellStyle name="Normal 73 4" xfId="2722" xr:uid="{00000000-0005-0000-0000-00002C0A0000}"/>
    <cellStyle name="Normal 73 4 2" xfId="3017" xr:uid="{00000000-0005-0000-0000-00002D0A0000}"/>
    <cellStyle name="Normal 73 4 3" xfId="3252" xr:uid="{00000000-0005-0000-0000-00002E0A0000}"/>
    <cellStyle name="Normal 73 5" xfId="2852" xr:uid="{00000000-0005-0000-0000-00002F0A0000}"/>
    <cellStyle name="Normal 73 6" xfId="3090" xr:uid="{00000000-0005-0000-0000-0000300A0000}"/>
    <cellStyle name="Normal 74" xfId="1584" xr:uid="{00000000-0005-0000-0000-0000310A0000}"/>
    <cellStyle name="Normal 74 2" xfId="2344" xr:uid="{00000000-0005-0000-0000-0000320A0000}"/>
    <cellStyle name="Normal 74 2 2" xfId="2947" xr:uid="{00000000-0005-0000-0000-0000330A0000}"/>
    <cellStyle name="Normal 74 2 3" xfId="3182" xr:uid="{00000000-0005-0000-0000-0000340A0000}"/>
    <cellStyle name="Normal 74 3" xfId="2724" xr:uid="{00000000-0005-0000-0000-0000350A0000}"/>
    <cellStyle name="Normal 74 3 2" xfId="3018" xr:uid="{00000000-0005-0000-0000-0000360A0000}"/>
    <cellStyle name="Normal 74 3 3" xfId="3253" xr:uid="{00000000-0005-0000-0000-0000370A0000}"/>
    <cellStyle name="Normal 74 4" xfId="2853" xr:uid="{00000000-0005-0000-0000-0000380A0000}"/>
    <cellStyle name="Normal 74 5" xfId="3091" xr:uid="{00000000-0005-0000-0000-0000390A0000}"/>
    <cellStyle name="Normal 75" xfId="1585" xr:uid="{00000000-0005-0000-0000-00003A0A0000}"/>
    <cellStyle name="Normal 75 2" xfId="1586" xr:uid="{00000000-0005-0000-0000-00003B0A0000}"/>
    <cellStyle name="Normal 75 2 2" xfId="2726" xr:uid="{00000000-0005-0000-0000-00003C0A0000}"/>
    <cellStyle name="Normal 75 3" xfId="2345" xr:uid="{00000000-0005-0000-0000-00003D0A0000}"/>
    <cellStyle name="Normal 75 3 2" xfId="2948" xr:uid="{00000000-0005-0000-0000-00003E0A0000}"/>
    <cellStyle name="Normal 75 3 3" xfId="3183" xr:uid="{00000000-0005-0000-0000-00003F0A0000}"/>
    <cellStyle name="Normal 75 4" xfId="2725" xr:uid="{00000000-0005-0000-0000-0000400A0000}"/>
    <cellStyle name="Normal 75 4 2" xfId="3019" xr:uid="{00000000-0005-0000-0000-0000410A0000}"/>
    <cellStyle name="Normal 75 4 3" xfId="3254" xr:uid="{00000000-0005-0000-0000-0000420A0000}"/>
    <cellStyle name="Normal 75 5" xfId="2854" xr:uid="{00000000-0005-0000-0000-0000430A0000}"/>
    <cellStyle name="Normal 75 6" xfId="3092" xr:uid="{00000000-0005-0000-0000-0000440A0000}"/>
    <cellStyle name="Normal 76" xfId="1587" xr:uid="{00000000-0005-0000-0000-0000450A0000}"/>
    <cellStyle name="Normal 76 2" xfId="2346" xr:uid="{00000000-0005-0000-0000-0000460A0000}"/>
    <cellStyle name="Normal 76 2 2" xfId="2949" xr:uid="{00000000-0005-0000-0000-0000470A0000}"/>
    <cellStyle name="Normal 76 2 3" xfId="3184" xr:uid="{00000000-0005-0000-0000-0000480A0000}"/>
    <cellStyle name="Normal 76 3" xfId="2727" xr:uid="{00000000-0005-0000-0000-0000490A0000}"/>
    <cellStyle name="Normal 76 3 2" xfId="3020" xr:uid="{00000000-0005-0000-0000-00004A0A0000}"/>
    <cellStyle name="Normal 76 3 3" xfId="3255" xr:uid="{00000000-0005-0000-0000-00004B0A0000}"/>
    <cellStyle name="Normal 76 4" xfId="2855" xr:uid="{00000000-0005-0000-0000-00004C0A0000}"/>
    <cellStyle name="Normal 76 5" xfId="3093" xr:uid="{00000000-0005-0000-0000-00004D0A0000}"/>
    <cellStyle name="Normal 77" xfId="1588" xr:uid="{00000000-0005-0000-0000-00004E0A0000}"/>
    <cellStyle name="Normal 77 2" xfId="2362" xr:uid="{00000000-0005-0000-0000-00004F0A0000}"/>
    <cellStyle name="Normal 77 2 2" xfId="3347" xr:uid="{00000000-0005-0000-0000-0000500A0000}"/>
    <cellStyle name="Normal 77 3" xfId="2856" xr:uid="{00000000-0005-0000-0000-0000510A0000}"/>
    <cellStyle name="Normal 77 4" xfId="3094" xr:uid="{00000000-0005-0000-0000-0000520A0000}"/>
    <cellStyle name="Normal 78" xfId="1589" xr:uid="{00000000-0005-0000-0000-0000530A0000}"/>
    <cellStyle name="Normal 78 2" xfId="2783" xr:uid="{00000000-0005-0000-0000-0000540A0000}"/>
    <cellStyle name="Normal 78 2 2" xfId="3348" xr:uid="{00000000-0005-0000-0000-0000550A0000}"/>
    <cellStyle name="Normal 78 3" xfId="2857" xr:uid="{00000000-0005-0000-0000-0000560A0000}"/>
    <cellStyle name="Normal 78 4" xfId="3095" xr:uid="{00000000-0005-0000-0000-0000570A0000}"/>
    <cellStyle name="Normal 79" xfId="1590" xr:uid="{00000000-0005-0000-0000-0000580A0000}"/>
    <cellStyle name="Normal 79 2" xfId="2784" xr:uid="{00000000-0005-0000-0000-0000590A0000}"/>
    <cellStyle name="Normal 79 2 2" xfId="3349" xr:uid="{00000000-0005-0000-0000-00005A0A0000}"/>
    <cellStyle name="Normal 79 3" xfId="2858" xr:uid="{00000000-0005-0000-0000-00005B0A0000}"/>
    <cellStyle name="Normal 79 4" xfId="3096" xr:uid="{00000000-0005-0000-0000-00005C0A0000}"/>
    <cellStyle name="Normal 8" xfId="1591" xr:uid="{00000000-0005-0000-0000-00005D0A0000}"/>
    <cellStyle name="Normal 8 2" xfId="1592" xr:uid="{00000000-0005-0000-0000-00005E0A0000}"/>
    <cellStyle name="Normal 8 3" xfId="1593" xr:uid="{00000000-0005-0000-0000-00005F0A0000}"/>
    <cellStyle name="Normal 8 3 2" xfId="2729" xr:uid="{00000000-0005-0000-0000-0000600A0000}"/>
    <cellStyle name="Normal 8 4" xfId="2728" xr:uid="{00000000-0005-0000-0000-0000610A0000}"/>
    <cellStyle name="Normal 8_UA FY11 DM Submission" xfId="1594" xr:uid="{00000000-0005-0000-0000-0000620A0000}"/>
    <cellStyle name="Normal 80" xfId="1595" xr:uid="{00000000-0005-0000-0000-0000630A0000}"/>
    <cellStyle name="Normal 80 2" xfId="2785" xr:uid="{00000000-0005-0000-0000-0000640A0000}"/>
    <cellStyle name="Normal 80 2 2" xfId="3350" xr:uid="{00000000-0005-0000-0000-0000650A0000}"/>
    <cellStyle name="Normal 80 3" xfId="2859" xr:uid="{00000000-0005-0000-0000-0000660A0000}"/>
    <cellStyle name="Normal 80 4" xfId="3097" xr:uid="{00000000-0005-0000-0000-0000670A0000}"/>
    <cellStyle name="Normal 81" xfId="1596" xr:uid="{00000000-0005-0000-0000-0000680A0000}"/>
    <cellStyle name="Normal 81 2" xfId="2860" xr:uid="{00000000-0005-0000-0000-0000690A0000}"/>
    <cellStyle name="Normal 81 3" xfId="3098" xr:uid="{00000000-0005-0000-0000-00006A0A0000}"/>
    <cellStyle name="Normal 82" xfId="39" xr:uid="{00000000-0005-0000-0000-00006B0A0000}"/>
    <cellStyle name="Normal 82 2" xfId="1917" xr:uid="{00000000-0005-0000-0000-00006C0A0000}"/>
    <cellStyle name="Normal 82 3" xfId="3186" xr:uid="{00000000-0005-0000-0000-00006D0A0000}"/>
    <cellStyle name="Normal 83" xfId="1597" xr:uid="{00000000-0005-0000-0000-00006E0A0000}"/>
    <cellStyle name="Normal 83 2" xfId="2861" xr:uid="{00000000-0005-0000-0000-00006F0A0000}"/>
    <cellStyle name="Normal 83 3" xfId="3099" xr:uid="{00000000-0005-0000-0000-0000700A0000}"/>
    <cellStyle name="Normal 84" xfId="1598" xr:uid="{00000000-0005-0000-0000-0000710A0000}"/>
    <cellStyle name="Normal 84 2" xfId="2862" xr:uid="{00000000-0005-0000-0000-0000720A0000}"/>
    <cellStyle name="Normal 84 3" xfId="3100" xr:uid="{00000000-0005-0000-0000-0000730A0000}"/>
    <cellStyle name="Normal 85" xfId="1599" xr:uid="{00000000-0005-0000-0000-0000740A0000}"/>
    <cellStyle name="Normal 85 2" xfId="2863" xr:uid="{00000000-0005-0000-0000-0000750A0000}"/>
    <cellStyle name="Normal 85 3" xfId="3101" xr:uid="{00000000-0005-0000-0000-0000760A0000}"/>
    <cellStyle name="Normal 86" xfId="1600" xr:uid="{00000000-0005-0000-0000-0000770A0000}"/>
    <cellStyle name="Normal 86 2" xfId="2864" xr:uid="{00000000-0005-0000-0000-0000780A0000}"/>
    <cellStyle name="Normal 86 3" xfId="3102" xr:uid="{00000000-0005-0000-0000-0000790A0000}"/>
    <cellStyle name="Normal 87" xfId="1601" xr:uid="{00000000-0005-0000-0000-00007A0A0000}"/>
    <cellStyle name="Normal 87 2" xfId="2865" xr:uid="{00000000-0005-0000-0000-00007B0A0000}"/>
    <cellStyle name="Normal 87 3" xfId="3103" xr:uid="{00000000-0005-0000-0000-00007C0A0000}"/>
    <cellStyle name="Normal 88" xfId="1602" xr:uid="{00000000-0005-0000-0000-00007D0A0000}"/>
    <cellStyle name="Normal 88 2" xfId="2866" xr:uid="{00000000-0005-0000-0000-00007E0A0000}"/>
    <cellStyle name="Normal 88 3" xfId="3104" xr:uid="{00000000-0005-0000-0000-00007F0A0000}"/>
    <cellStyle name="Normal 89" xfId="1603" xr:uid="{00000000-0005-0000-0000-0000800A0000}"/>
    <cellStyle name="Normal 89 2" xfId="2867" xr:uid="{00000000-0005-0000-0000-0000810A0000}"/>
    <cellStyle name="Normal 89 3" xfId="3105" xr:uid="{00000000-0005-0000-0000-0000820A0000}"/>
    <cellStyle name="Normal 9" xfId="1604" xr:uid="{00000000-0005-0000-0000-0000830A0000}"/>
    <cellStyle name="Normal 9 2" xfId="1605" xr:uid="{00000000-0005-0000-0000-0000840A0000}"/>
    <cellStyle name="Normal 9 3" xfId="1606" xr:uid="{00000000-0005-0000-0000-0000850A0000}"/>
    <cellStyle name="Normal 9 3 2" xfId="2347" xr:uid="{00000000-0005-0000-0000-0000860A0000}"/>
    <cellStyle name="Normal 9 3 2 2" xfId="2950" xr:uid="{00000000-0005-0000-0000-0000870A0000}"/>
    <cellStyle name="Normal 9 3 2 3" xfId="3185" xr:uid="{00000000-0005-0000-0000-0000880A0000}"/>
    <cellStyle name="Normal 9 3 3" xfId="2731" xr:uid="{00000000-0005-0000-0000-0000890A0000}"/>
    <cellStyle name="Normal 9 3 3 2" xfId="3021" xr:uid="{00000000-0005-0000-0000-00008A0A0000}"/>
    <cellStyle name="Normal 9 3 3 3" xfId="3256" xr:uid="{00000000-0005-0000-0000-00008B0A0000}"/>
    <cellStyle name="Normal 9 3 4" xfId="2868" xr:uid="{00000000-0005-0000-0000-00008C0A0000}"/>
    <cellStyle name="Normal 9 3 5" xfId="3106" xr:uid="{00000000-0005-0000-0000-00008D0A0000}"/>
    <cellStyle name="Normal 9 4" xfId="1607" xr:uid="{00000000-0005-0000-0000-00008E0A0000}"/>
    <cellStyle name="Normal 9 4 2" xfId="2732" xr:uid="{00000000-0005-0000-0000-00008F0A0000}"/>
    <cellStyle name="Normal 9 5" xfId="2730" xr:uid="{00000000-0005-0000-0000-0000900A0000}"/>
    <cellStyle name="Normal 9_UA FY11 DM Submission" xfId="1608" xr:uid="{00000000-0005-0000-0000-0000910A0000}"/>
    <cellStyle name="Normal 90" xfId="1609" xr:uid="{00000000-0005-0000-0000-0000920A0000}"/>
    <cellStyle name="Normal 90 2" xfId="2869" xr:uid="{00000000-0005-0000-0000-0000930A0000}"/>
    <cellStyle name="Normal 90 3" xfId="3107" xr:uid="{00000000-0005-0000-0000-0000940A0000}"/>
    <cellStyle name="Normal 91" xfId="1610" xr:uid="{00000000-0005-0000-0000-0000950A0000}"/>
    <cellStyle name="Normal 91 2" xfId="2870" xr:uid="{00000000-0005-0000-0000-0000960A0000}"/>
    <cellStyle name="Normal 91 3" xfId="3108" xr:uid="{00000000-0005-0000-0000-0000970A0000}"/>
    <cellStyle name="Normal 92" xfId="1611" xr:uid="{00000000-0005-0000-0000-0000980A0000}"/>
    <cellStyle name="Normal 92 2" xfId="2871" xr:uid="{00000000-0005-0000-0000-0000990A0000}"/>
    <cellStyle name="Normal 92 3" xfId="3109" xr:uid="{00000000-0005-0000-0000-00009A0A0000}"/>
    <cellStyle name="Normal 93" xfId="1612" xr:uid="{00000000-0005-0000-0000-00009B0A0000}"/>
    <cellStyle name="Normal 93 2" xfId="2872" xr:uid="{00000000-0005-0000-0000-00009C0A0000}"/>
    <cellStyle name="Normal 93 3" xfId="3110" xr:uid="{00000000-0005-0000-0000-00009D0A0000}"/>
    <cellStyle name="Normal 94" xfId="1613" xr:uid="{00000000-0005-0000-0000-00009E0A0000}"/>
    <cellStyle name="Normal 94 2" xfId="2873" xr:uid="{00000000-0005-0000-0000-00009F0A0000}"/>
    <cellStyle name="Normal 94 3" xfId="3111" xr:uid="{00000000-0005-0000-0000-0000A00A0000}"/>
    <cellStyle name="Normal 95" xfId="1916" xr:uid="{00000000-0005-0000-0000-0000A10A0000}"/>
    <cellStyle name="Normal 95 2" xfId="3022" xr:uid="{00000000-0005-0000-0000-0000A20A0000}"/>
    <cellStyle name="Normal 95 3" xfId="3257" xr:uid="{00000000-0005-0000-0000-0000A30A0000}"/>
    <cellStyle name="Normal 96" xfId="1614" xr:uid="{00000000-0005-0000-0000-0000A40A0000}"/>
    <cellStyle name="Normal 96 2" xfId="2874" xr:uid="{00000000-0005-0000-0000-0000A50A0000}"/>
    <cellStyle name="Normal 96 3" xfId="3112" xr:uid="{00000000-0005-0000-0000-0000A60A0000}"/>
    <cellStyle name="Normal 97" xfId="1615" xr:uid="{00000000-0005-0000-0000-0000A70A0000}"/>
    <cellStyle name="Normal 97 2" xfId="2875" xr:uid="{00000000-0005-0000-0000-0000A80A0000}"/>
    <cellStyle name="Normal 97 3" xfId="3113" xr:uid="{00000000-0005-0000-0000-0000A90A0000}"/>
    <cellStyle name="Normal 98" xfId="1616" xr:uid="{00000000-0005-0000-0000-0000AA0A0000}"/>
    <cellStyle name="Normal 98 2" xfId="2876" xr:uid="{00000000-0005-0000-0000-0000AB0A0000}"/>
    <cellStyle name="Normal 98 3" xfId="3114" xr:uid="{00000000-0005-0000-0000-0000AC0A0000}"/>
    <cellStyle name="Normal 99" xfId="1617" xr:uid="{00000000-0005-0000-0000-0000AD0A0000}"/>
    <cellStyle name="Normal 99 2" xfId="2877" xr:uid="{00000000-0005-0000-0000-0000AE0A0000}"/>
    <cellStyle name="Normal 99 3" xfId="3115" xr:uid="{00000000-0005-0000-0000-0000AF0A0000}"/>
    <cellStyle name="Normal_Deferred Maint 3" xfId="1912" xr:uid="{00000000-0005-0000-0000-0000B00A0000}"/>
    <cellStyle name="Normal_Sheet1" xfId="1618" xr:uid="{00000000-0005-0000-0000-0000B10A0000}"/>
    <cellStyle name="Normal_Sheet2" xfId="1619" xr:uid="{00000000-0005-0000-0000-0000B20A0000}"/>
    <cellStyle name="Note" xfId="15" builtinId="10" customBuiltin="1"/>
    <cellStyle name="Note 10" xfId="1620" xr:uid="{00000000-0005-0000-0000-0000B40A0000}"/>
    <cellStyle name="Note 10 2" xfId="2028" xr:uid="{00000000-0005-0000-0000-0000B50A0000}"/>
    <cellStyle name="Note 10 2 2" xfId="3351" xr:uid="{00000000-0005-0000-0000-0000B60A0000}"/>
    <cellStyle name="Note 10 3" xfId="2172" xr:uid="{00000000-0005-0000-0000-0000B70A0000}"/>
    <cellStyle name="Note 11" xfId="1621" xr:uid="{00000000-0005-0000-0000-0000B80A0000}"/>
    <cellStyle name="Note 11 2" xfId="2029" xr:uid="{00000000-0005-0000-0000-0000B90A0000}"/>
    <cellStyle name="Note 11 2 2" xfId="3352" xr:uid="{00000000-0005-0000-0000-0000BA0A0000}"/>
    <cellStyle name="Note 11 3" xfId="2173" xr:uid="{00000000-0005-0000-0000-0000BB0A0000}"/>
    <cellStyle name="Note 12" xfId="1622" xr:uid="{00000000-0005-0000-0000-0000BC0A0000}"/>
    <cellStyle name="Note 12 2" xfId="2030" xr:uid="{00000000-0005-0000-0000-0000BD0A0000}"/>
    <cellStyle name="Note 12 2 2" xfId="3353" xr:uid="{00000000-0005-0000-0000-0000BE0A0000}"/>
    <cellStyle name="Note 12 3" xfId="2174" xr:uid="{00000000-0005-0000-0000-0000BF0A0000}"/>
    <cellStyle name="Note 13" xfId="1623" xr:uid="{00000000-0005-0000-0000-0000C00A0000}"/>
    <cellStyle name="Note 13 2" xfId="2031" xr:uid="{00000000-0005-0000-0000-0000C10A0000}"/>
    <cellStyle name="Note 13 2 2" xfId="3354" xr:uid="{00000000-0005-0000-0000-0000C20A0000}"/>
    <cellStyle name="Note 13 3" xfId="2175" xr:uid="{00000000-0005-0000-0000-0000C30A0000}"/>
    <cellStyle name="Note 14" xfId="1624" xr:uid="{00000000-0005-0000-0000-0000C40A0000}"/>
    <cellStyle name="Note 14 2" xfId="2166" xr:uid="{00000000-0005-0000-0000-0000C50A0000}"/>
    <cellStyle name="Note 14 2 2" xfId="3355" xr:uid="{00000000-0005-0000-0000-0000C60A0000}"/>
    <cellStyle name="Note 14 3" xfId="2176" xr:uid="{00000000-0005-0000-0000-0000C70A0000}"/>
    <cellStyle name="Note 15" xfId="1625" xr:uid="{00000000-0005-0000-0000-0000C80A0000}"/>
    <cellStyle name="Note 15 2" xfId="2032" xr:uid="{00000000-0005-0000-0000-0000C90A0000}"/>
    <cellStyle name="Note 15 2 2" xfId="3356" xr:uid="{00000000-0005-0000-0000-0000CA0A0000}"/>
    <cellStyle name="Note 15 3" xfId="2177" xr:uid="{00000000-0005-0000-0000-0000CB0A0000}"/>
    <cellStyle name="Note 16" xfId="1626" xr:uid="{00000000-0005-0000-0000-0000CC0A0000}"/>
    <cellStyle name="Note 16 2" xfId="2033" xr:uid="{00000000-0005-0000-0000-0000CD0A0000}"/>
    <cellStyle name="Note 16 2 2" xfId="3357" xr:uid="{00000000-0005-0000-0000-0000CE0A0000}"/>
    <cellStyle name="Note 16 3" xfId="2178" xr:uid="{00000000-0005-0000-0000-0000CF0A0000}"/>
    <cellStyle name="Note 17" xfId="1627" xr:uid="{00000000-0005-0000-0000-0000D00A0000}"/>
    <cellStyle name="Note 17 2" xfId="2034" xr:uid="{00000000-0005-0000-0000-0000D10A0000}"/>
    <cellStyle name="Note 17 2 2" xfId="3358" xr:uid="{00000000-0005-0000-0000-0000D20A0000}"/>
    <cellStyle name="Note 17 3" xfId="2179" xr:uid="{00000000-0005-0000-0000-0000D30A0000}"/>
    <cellStyle name="Note 18" xfId="1628" xr:uid="{00000000-0005-0000-0000-0000D40A0000}"/>
    <cellStyle name="Note 18 2" xfId="2035" xr:uid="{00000000-0005-0000-0000-0000D50A0000}"/>
    <cellStyle name="Note 18 2 2" xfId="3359" xr:uid="{00000000-0005-0000-0000-0000D60A0000}"/>
    <cellStyle name="Note 18 3" xfId="2180" xr:uid="{00000000-0005-0000-0000-0000D70A0000}"/>
    <cellStyle name="Note 19" xfId="1629" xr:uid="{00000000-0005-0000-0000-0000D80A0000}"/>
    <cellStyle name="Note 19 2" xfId="2165" xr:uid="{00000000-0005-0000-0000-0000D90A0000}"/>
    <cellStyle name="Note 19 2 2" xfId="3360" xr:uid="{00000000-0005-0000-0000-0000DA0A0000}"/>
    <cellStyle name="Note 19 3" xfId="2181" xr:uid="{00000000-0005-0000-0000-0000DB0A0000}"/>
    <cellStyle name="Note 2" xfId="1630" xr:uid="{00000000-0005-0000-0000-0000DC0A0000}"/>
    <cellStyle name="Note 2 10" xfId="1631" xr:uid="{00000000-0005-0000-0000-0000DD0A0000}"/>
    <cellStyle name="Note 2 10 2" xfId="2037" xr:uid="{00000000-0005-0000-0000-0000DE0A0000}"/>
    <cellStyle name="Note 2 10 2 2" xfId="3362" xr:uid="{00000000-0005-0000-0000-0000DF0A0000}"/>
    <cellStyle name="Note 2 10 3" xfId="2183" xr:uid="{00000000-0005-0000-0000-0000E00A0000}"/>
    <cellStyle name="Note 2 11" xfId="1632" xr:uid="{00000000-0005-0000-0000-0000E10A0000}"/>
    <cellStyle name="Note 2 11 2" xfId="2038" xr:uid="{00000000-0005-0000-0000-0000E20A0000}"/>
    <cellStyle name="Note 2 11 2 2" xfId="3363" xr:uid="{00000000-0005-0000-0000-0000E30A0000}"/>
    <cellStyle name="Note 2 11 3" xfId="2184" xr:uid="{00000000-0005-0000-0000-0000E40A0000}"/>
    <cellStyle name="Note 2 12" xfId="1633" xr:uid="{00000000-0005-0000-0000-0000E50A0000}"/>
    <cellStyle name="Note 2 12 2" xfId="2039" xr:uid="{00000000-0005-0000-0000-0000E60A0000}"/>
    <cellStyle name="Note 2 12 2 2" xfId="3364" xr:uid="{00000000-0005-0000-0000-0000E70A0000}"/>
    <cellStyle name="Note 2 12 3" xfId="2185" xr:uid="{00000000-0005-0000-0000-0000E80A0000}"/>
    <cellStyle name="Note 2 13" xfId="1634" xr:uid="{00000000-0005-0000-0000-0000E90A0000}"/>
    <cellStyle name="Note 2 13 2" xfId="2040" xr:uid="{00000000-0005-0000-0000-0000EA0A0000}"/>
    <cellStyle name="Note 2 13 2 2" xfId="3365" xr:uid="{00000000-0005-0000-0000-0000EB0A0000}"/>
    <cellStyle name="Note 2 13 3" xfId="2186" xr:uid="{00000000-0005-0000-0000-0000EC0A0000}"/>
    <cellStyle name="Note 2 14" xfId="1635" xr:uid="{00000000-0005-0000-0000-0000ED0A0000}"/>
    <cellStyle name="Note 2 14 2" xfId="2041" xr:uid="{00000000-0005-0000-0000-0000EE0A0000}"/>
    <cellStyle name="Note 2 14 2 2" xfId="3366" xr:uid="{00000000-0005-0000-0000-0000EF0A0000}"/>
    <cellStyle name="Note 2 14 3" xfId="2187" xr:uid="{00000000-0005-0000-0000-0000F00A0000}"/>
    <cellStyle name="Note 2 15" xfId="1636" xr:uid="{00000000-0005-0000-0000-0000F10A0000}"/>
    <cellStyle name="Note 2 15 2" xfId="2042" xr:uid="{00000000-0005-0000-0000-0000F20A0000}"/>
    <cellStyle name="Note 2 15 2 2" xfId="3367" xr:uid="{00000000-0005-0000-0000-0000F30A0000}"/>
    <cellStyle name="Note 2 15 3" xfId="2188" xr:uid="{00000000-0005-0000-0000-0000F40A0000}"/>
    <cellStyle name="Note 2 16" xfId="1637" xr:uid="{00000000-0005-0000-0000-0000F50A0000}"/>
    <cellStyle name="Note 2 16 2" xfId="2043" xr:uid="{00000000-0005-0000-0000-0000F60A0000}"/>
    <cellStyle name="Note 2 16 2 2" xfId="3368" xr:uid="{00000000-0005-0000-0000-0000F70A0000}"/>
    <cellStyle name="Note 2 16 3" xfId="2189" xr:uid="{00000000-0005-0000-0000-0000F80A0000}"/>
    <cellStyle name="Note 2 17" xfId="1638" xr:uid="{00000000-0005-0000-0000-0000F90A0000}"/>
    <cellStyle name="Note 2 17 2" xfId="2044" xr:uid="{00000000-0005-0000-0000-0000FA0A0000}"/>
    <cellStyle name="Note 2 17 2 2" xfId="3369" xr:uid="{00000000-0005-0000-0000-0000FB0A0000}"/>
    <cellStyle name="Note 2 17 3" xfId="2190" xr:uid="{00000000-0005-0000-0000-0000FC0A0000}"/>
    <cellStyle name="Note 2 18" xfId="1639" xr:uid="{00000000-0005-0000-0000-0000FD0A0000}"/>
    <cellStyle name="Note 2 18 2" xfId="2045" xr:uid="{00000000-0005-0000-0000-0000FE0A0000}"/>
    <cellStyle name="Note 2 18 2 2" xfId="3370" xr:uid="{00000000-0005-0000-0000-0000FF0A0000}"/>
    <cellStyle name="Note 2 18 3" xfId="2191" xr:uid="{00000000-0005-0000-0000-0000000B0000}"/>
    <cellStyle name="Note 2 19" xfId="1640" xr:uid="{00000000-0005-0000-0000-0000010B0000}"/>
    <cellStyle name="Note 2 19 2" xfId="2046" xr:uid="{00000000-0005-0000-0000-0000020B0000}"/>
    <cellStyle name="Note 2 19 2 2" xfId="3371" xr:uid="{00000000-0005-0000-0000-0000030B0000}"/>
    <cellStyle name="Note 2 19 3" xfId="2192" xr:uid="{00000000-0005-0000-0000-0000040B0000}"/>
    <cellStyle name="Note 2 2" xfId="1641" xr:uid="{00000000-0005-0000-0000-0000050B0000}"/>
    <cellStyle name="Note 2 2 2" xfId="1642" xr:uid="{00000000-0005-0000-0000-0000060B0000}"/>
    <cellStyle name="Note 2 2 2 2" xfId="1643" xr:uid="{00000000-0005-0000-0000-0000070B0000}"/>
    <cellStyle name="Note 2 2 2 3" xfId="1644" xr:uid="{00000000-0005-0000-0000-0000080B0000}"/>
    <cellStyle name="Note 2 2 3" xfId="2047" xr:uid="{00000000-0005-0000-0000-0000090B0000}"/>
    <cellStyle name="Note 2 2 3 2" xfId="3372" xr:uid="{00000000-0005-0000-0000-00000A0B0000}"/>
    <cellStyle name="Note 2 2 4" xfId="2349" xr:uid="{00000000-0005-0000-0000-00000B0B0000}"/>
    <cellStyle name="Note 2 20" xfId="1645" xr:uid="{00000000-0005-0000-0000-00000C0B0000}"/>
    <cellStyle name="Note 2 20 2" xfId="1646" xr:uid="{00000000-0005-0000-0000-00000D0B0000}"/>
    <cellStyle name="Note 2 20 3" xfId="1647" xr:uid="{00000000-0005-0000-0000-00000E0B0000}"/>
    <cellStyle name="Note 2 21" xfId="2036" xr:uid="{00000000-0005-0000-0000-00000F0B0000}"/>
    <cellStyle name="Note 2 21 2" xfId="3361" xr:uid="{00000000-0005-0000-0000-0000100B0000}"/>
    <cellStyle name="Note 2 22" xfId="2182" xr:uid="{00000000-0005-0000-0000-0000110B0000}"/>
    <cellStyle name="Note 2 3" xfId="1648" xr:uid="{00000000-0005-0000-0000-0000120B0000}"/>
    <cellStyle name="Note 2 3 2" xfId="2048" xr:uid="{00000000-0005-0000-0000-0000130B0000}"/>
    <cellStyle name="Note 2 3 2 2" xfId="3373" xr:uid="{00000000-0005-0000-0000-0000140B0000}"/>
    <cellStyle name="Note 2 3 3" xfId="2193" xr:uid="{00000000-0005-0000-0000-0000150B0000}"/>
    <cellStyle name="Note 2 4" xfId="1649" xr:uid="{00000000-0005-0000-0000-0000160B0000}"/>
    <cellStyle name="Note 2 4 2" xfId="2049" xr:uid="{00000000-0005-0000-0000-0000170B0000}"/>
    <cellStyle name="Note 2 4 2 2" xfId="3374" xr:uid="{00000000-0005-0000-0000-0000180B0000}"/>
    <cellStyle name="Note 2 4 3" xfId="2194" xr:uid="{00000000-0005-0000-0000-0000190B0000}"/>
    <cellStyle name="Note 2 5" xfId="1650" xr:uid="{00000000-0005-0000-0000-00001A0B0000}"/>
    <cellStyle name="Note 2 5 2" xfId="2050" xr:uid="{00000000-0005-0000-0000-00001B0B0000}"/>
    <cellStyle name="Note 2 5 2 2" xfId="3375" xr:uid="{00000000-0005-0000-0000-00001C0B0000}"/>
    <cellStyle name="Note 2 5 3" xfId="2195" xr:uid="{00000000-0005-0000-0000-00001D0B0000}"/>
    <cellStyle name="Note 2 6" xfId="1651" xr:uid="{00000000-0005-0000-0000-00001E0B0000}"/>
    <cellStyle name="Note 2 6 2" xfId="2051" xr:uid="{00000000-0005-0000-0000-00001F0B0000}"/>
    <cellStyle name="Note 2 6 2 2" xfId="3376" xr:uid="{00000000-0005-0000-0000-0000200B0000}"/>
    <cellStyle name="Note 2 6 3" xfId="2196" xr:uid="{00000000-0005-0000-0000-0000210B0000}"/>
    <cellStyle name="Note 2 7" xfId="1652" xr:uid="{00000000-0005-0000-0000-0000220B0000}"/>
    <cellStyle name="Note 2 7 2" xfId="2052" xr:uid="{00000000-0005-0000-0000-0000230B0000}"/>
    <cellStyle name="Note 2 7 2 2" xfId="3377" xr:uid="{00000000-0005-0000-0000-0000240B0000}"/>
    <cellStyle name="Note 2 7 3" xfId="2197" xr:uid="{00000000-0005-0000-0000-0000250B0000}"/>
    <cellStyle name="Note 2 8" xfId="1653" xr:uid="{00000000-0005-0000-0000-0000260B0000}"/>
    <cellStyle name="Note 2 8 2" xfId="2053" xr:uid="{00000000-0005-0000-0000-0000270B0000}"/>
    <cellStyle name="Note 2 8 2 2" xfId="3378" xr:uid="{00000000-0005-0000-0000-0000280B0000}"/>
    <cellStyle name="Note 2 8 3" xfId="2198" xr:uid="{00000000-0005-0000-0000-0000290B0000}"/>
    <cellStyle name="Note 2 9" xfId="1654" xr:uid="{00000000-0005-0000-0000-00002A0B0000}"/>
    <cellStyle name="Note 2 9 2" xfId="2054" xr:uid="{00000000-0005-0000-0000-00002B0B0000}"/>
    <cellStyle name="Note 2 9 2 2" xfId="3379" xr:uid="{00000000-0005-0000-0000-00002C0B0000}"/>
    <cellStyle name="Note 2 9 3" xfId="2199" xr:uid="{00000000-0005-0000-0000-00002D0B0000}"/>
    <cellStyle name="Note 20" xfId="1655" xr:uid="{00000000-0005-0000-0000-00002E0B0000}"/>
    <cellStyle name="Note 20 2" xfId="2055" xr:uid="{00000000-0005-0000-0000-00002F0B0000}"/>
    <cellStyle name="Note 20 2 2" xfId="3380" xr:uid="{00000000-0005-0000-0000-0000300B0000}"/>
    <cellStyle name="Note 20 3" xfId="2200" xr:uid="{00000000-0005-0000-0000-0000310B0000}"/>
    <cellStyle name="Note 21" xfId="1656" xr:uid="{00000000-0005-0000-0000-0000320B0000}"/>
    <cellStyle name="Note 21 2" xfId="2056" xr:uid="{00000000-0005-0000-0000-0000330B0000}"/>
    <cellStyle name="Note 21 2 2" xfId="3381" xr:uid="{00000000-0005-0000-0000-0000340B0000}"/>
    <cellStyle name="Note 21 3" xfId="2201" xr:uid="{00000000-0005-0000-0000-0000350B0000}"/>
    <cellStyle name="Note 22" xfId="1657" xr:uid="{00000000-0005-0000-0000-0000360B0000}"/>
    <cellStyle name="Note 22 2" xfId="2057" xr:uid="{00000000-0005-0000-0000-0000370B0000}"/>
    <cellStyle name="Note 22 2 2" xfId="3382" xr:uid="{00000000-0005-0000-0000-0000380B0000}"/>
    <cellStyle name="Note 22 3" xfId="2202" xr:uid="{00000000-0005-0000-0000-0000390B0000}"/>
    <cellStyle name="Note 23" xfId="1658" xr:uid="{00000000-0005-0000-0000-00003A0B0000}"/>
    <cellStyle name="Note 23 2" xfId="2058" xr:uid="{00000000-0005-0000-0000-00003B0B0000}"/>
    <cellStyle name="Note 23 2 2" xfId="3383" xr:uid="{00000000-0005-0000-0000-00003C0B0000}"/>
    <cellStyle name="Note 23 3" xfId="2203" xr:uid="{00000000-0005-0000-0000-00003D0B0000}"/>
    <cellStyle name="Note 24" xfId="1659" xr:uid="{00000000-0005-0000-0000-00003E0B0000}"/>
    <cellStyle name="Note 24 2" xfId="2059" xr:uid="{00000000-0005-0000-0000-00003F0B0000}"/>
    <cellStyle name="Note 24 2 2" xfId="3384" xr:uid="{00000000-0005-0000-0000-0000400B0000}"/>
    <cellStyle name="Note 24 3" xfId="2204" xr:uid="{00000000-0005-0000-0000-0000410B0000}"/>
    <cellStyle name="Note 25" xfId="1660" xr:uid="{00000000-0005-0000-0000-0000420B0000}"/>
    <cellStyle name="Note 25 2" xfId="2060" xr:uid="{00000000-0005-0000-0000-0000430B0000}"/>
    <cellStyle name="Note 25 2 2" xfId="3385" xr:uid="{00000000-0005-0000-0000-0000440B0000}"/>
    <cellStyle name="Note 25 3" xfId="2782" xr:uid="{00000000-0005-0000-0000-0000450B0000}"/>
    <cellStyle name="Note 26" xfId="1661" xr:uid="{00000000-0005-0000-0000-0000460B0000}"/>
    <cellStyle name="Note 26 2" xfId="2061" xr:uid="{00000000-0005-0000-0000-0000470B0000}"/>
    <cellStyle name="Note 26 2 2" xfId="3386" xr:uid="{00000000-0005-0000-0000-0000480B0000}"/>
    <cellStyle name="Note 26 3" xfId="2205" xr:uid="{00000000-0005-0000-0000-0000490B0000}"/>
    <cellStyle name="Note 27" xfId="1662" xr:uid="{00000000-0005-0000-0000-00004A0B0000}"/>
    <cellStyle name="Note 27 2" xfId="2062" xr:uid="{00000000-0005-0000-0000-00004B0B0000}"/>
    <cellStyle name="Note 27 2 2" xfId="3387" xr:uid="{00000000-0005-0000-0000-00004C0B0000}"/>
    <cellStyle name="Note 27 3" xfId="2206" xr:uid="{00000000-0005-0000-0000-00004D0B0000}"/>
    <cellStyle name="Note 28" xfId="1663" xr:uid="{00000000-0005-0000-0000-00004E0B0000}"/>
    <cellStyle name="Note 28 2" xfId="2063" xr:uid="{00000000-0005-0000-0000-00004F0B0000}"/>
    <cellStyle name="Note 28 2 2" xfId="3388" xr:uid="{00000000-0005-0000-0000-0000500B0000}"/>
    <cellStyle name="Note 28 3" xfId="2207" xr:uid="{00000000-0005-0000-0000-0000510B0000}"/>
    <cellStyle name="Note 29" xfId="1664" xr:uid="{00000000-0005-0000-0000-0000520B0000}"/>
    <cellStyle name="Note 29 2" xfId="2064" xr:uid="{00000000-0005-0000-0000-0000530B0000}"/>
    <cellStyle name="Note 29 2 2" xfId="3389" xr:uid="{00000000-0005-0000-0000-0000540B0000}"/>
    <cellStyle name="Note 29 3" xfId="2208" xr:uid="{00000000-0005-0000-0000-0000550B0000}"/>
    <cellStyle name="Note 3" xfId="1665" xr:uid="{00000000-0005-0000-0000-0000560B0000}"/>
    <cellStyle name="Note 3 10" xfId="1666" xr:uid="{00000000-0005-0000-0000-0000570B0000}"/>
    <cellStyle name="Note 3 10 2" xfId="2066" xr:uid="{00000000-0005-0000-0000-0000580B0000}"/>
    <cellStyle name="Note 3 10 2 2" xfId="3391" xr:uid="{00000000-0005-0000-0000-0000590B0000}"/>
    <cellStyle name="Note 3 10 3" xfId="2210" xr:uid="{00000000-0005-0000-0000-00005A0B0000}"/>
    <cellStyle name="Note 3 11" xfId="1667" xr:uid="{00000000-0005-0000-0000-00005B0B0000}"/>
    <cellStyle name="Note 3 11 2" xfId="2067" xr:uid="{00000000-0005-0000-0000-00005C0B0000}"/>
    <cellStyle name="Note 3 11 2 2" xfId="3392" xr:uid="{00000000-0005-0000-0000-00005D0B0000}"/>
    <cellStyle name="Note 3 11 3" xfId="2211" xr:uid="{00000000-0005-0000-0000-00005E0B0000}"/>
    <cellStyle name="Note 3 12" xfId="1668" xr:uid="{00000000-0005-0000-0000-00005F0B0000}"/>
    <cellStyle name="Note 3 12 2" xfId="2068" xr:uid="{00000000-0005-0000-0000-0000600B0000}"/>
    <cellStyle name="Note 3 12 2 2" xfId="3393" xr:uid="{00000000-0005-0000-0000-0000610B0000}"/>
    <cellStyle name="Note 3 12 3" xfId="2212" xr:uid="{00000000-0005-0000-0000-0000620B0000}"/>
    <cellStyle name="Note 3 13" xfId="1669" xr:uid="{00000000-0005-0000-0000-0000630B0000}"/>
    <cellStyle name="Note 3 13 2" xfId="2069" xr:uid="{00000000-0005-0000-0000-0000640B0000}"/>
    <cellStyle name="Note 3 13 2 2" xfId="3394" xr:uid="{00000000-0005-0000-0000-0000650B0000}"/>
    <cellStyle name="Note 3 13 3" xfId="2213" xr:uid="{00000000-0005-0000-0000-0000660B0000}"/>
    <cellStyle name="Note 3 14" xfId="1670" xr:uid="{00000000-0005-0000-0000-0000670B0000}"/>
    <cellStyle name="Note 3 14 2" xfId="2070" xr:uid="{00000000-0005-0000-0000-0000680B0000}"/>
    <cellStyle name="Note 3 14 2 2" xfId="3395" xr:uid="{00000000-0005-0000-0000-0000690B0000}"/>
    <cellStyle name="Note 3 14 3" xfId="2214" xr:uid="{00000000-0005-0000-0000-00006A0B0000}"/>
    <cellStyle name="Note 3 15" xfId="1671" xr:uid="{00000000-0005-0000-0000-00006B0B0000}"/>
    <cellStyle name="Note 3 15 2" xfId="2071" xr:uid="{00000000-0005-0000-0000-00006C0B0000}"/>
    <cellStyle name="Note 3 15 2 2" xfId="3396" xr:uid="{00000000-0005-0000-0000-00006D0B0000}"/>
    <cellStyle name="Note 3 15 3" xfId="2215" xr:uid="{00000000-0005-0000-0000-00006E0B0000}"/>
    <cellStyle name="Note 3 16" xfId="1672" xr:uid="{00000000-0005-0000-0000-00006F0B0000}"/>
    <cellStyle name="Note 3 16 2" xfId="2072" xr:uid="{00000000-0005-0000-0000-0000700B0000}"/>
    <cellStyle name="Note 3 16 2 2" xfId="3397" xr:uid="{00000000-0005-0000-0000-0000710B0000}"/>
    <cellStyle name="Note 3 16 3" xfId="2216" xr:uid="{00000000-0005-0000-0000-0000720B0000}"/>
    <cellStyle name="Note 3 17" xfId="1673" xr:uid="{00000000-0005-0000-0000-0000730B0000}"/>
    <cellStyle name="Note 3 17 2" xfId="2073" xr:uid="{00000000-0005-0000-0000-0000740B0000}"/>
    <cellStyle name="Note 3 17 2 2" xfId="3398" xr:uid="{00000000-0005-0000-0000-0000750B0000}"/>
    <cellStyle name="Note 3 17 3" xfId="2217" xr:uid="{00000000-0005-0000-0000-0000760B0000}"/>
    <cellStyle name="Note 3 18" xfId="1674" xr:uid="{00000000-0005-0000-0000-0000770B0000}"/>
    <cellStyle name="Note 3 18 2" xfId="2074" xr:uid="{00000000-0005-0000-0000-0000780B0000}"/>
    <cellStyle name="Note 3 18 2 2" xfId="3399" xr:uid="{00000000-0005-0000-0000-0000790B0000}"/>
    <cellStyle name="Note 3 18 3" xfId="2218" xr:uid="{00000000-0005-0000-0000-00007A0B0000}"/>
    <cellStyle name="Note 3 19" xfId="1675" xr:uid="{00000000-0005-0000-0000-00007B0B0000}"/>
    <cellStyle name="Note 3 19 2" xfId="2075" xr:uid="{00000000-0005-0000-0000-00007C0B0000}"/>
    <cellStyle name="Note 3 19 2 2" xfId="3400" xr:uid="{00000000-0005-0000-0000-00007D0B0000}"/>
    <cellStyle name="Note 3 19 3" xfId="2219" xr:uid="{00000000-0005-0000-0000-00007E0B0000}"/>
    <cellStyle name="Note 3 2" xfId="1676" xr:uid="{00000000-0005-0000-0000-00007F0B0000}"/>
    <cellStyle name="Note 3 2 2" xfId="2076" xr:uid="{00000000-0005-0000-0000-0000800B0000}"/>
    <cellStyle name="Note 3 2 2 2" xfId="3401" xr:uid="{00000000-0005-0000-0000-0000810B0000}"/>
    <cellStyle name="Note 3 2 3" xfId="2220" xr:uid="{00000000-0005-0000-0000-0000820B0000}"/>
    <cellStyle name="Note 3 20" xfId="1677" xr:uid="{00000000-0005-0000-0000-0000830B0000}"/>
    <cellStyle name="Note 3 20 2" xfId="1678" xr:uid="{00000000-0005-0000-0000-0000840B0000}"/>
    <cellStyle name="Note 3 20 3" xfId="1679" xr:uid="{00000000-0005-0000-0000-0000850B0000}"/>
    <cellStyle name="Note 3 21" xfId="2065" xr:uid="{00000000-0005-0000-0000-0000860B0000}"/>
    <cellStyle name="Note 3 21 2" xfId="3390" xr:uid="{00000000-0005-0000-0000-0000870B0000}"/>
    <cellStyle name="Note 3 22" xfId="2209" xr:uid="{00000000-0005-0000-0000-0000880B0000}"/>
    <cellStyle name="Note 3 3" xfId="1680" xr:uid="{00000000-0005-0000-0000-0000890B0000}"/>
    <cellStyle name="Note 3 3 2" xfId="2077" xr:uid="{00000000-0005-0000-0000-00008A0B0000}"/>
    <cellStyle name="Note 3 3 2 2" xfId="3402" xr:uid="{00000000-0005-0000-0000-00008B0B0000}"/>
    <cellStyle name="Note 3 3 3" xfId="2221" xr:uid="{00000000-0005-0000-0000-00008C0B0000}"/>
    <cellStyle name="Note 3 4" xfId="1681" xr:uid="{00000000-0005-0000-0000-00008D0B0000}"/>
    <cellStyle name="Note 3 4 2" xfId="2078" xr:uid="{00000000-0005-0000-0000-00008E0B0000}"/>
    <cellStyle name="Note 3 4 2 2" xfId="3403" xr:uid="{00000000-0005-0000-0000-00008F0B0000}"/>
    <cellStyle name="Note 3 4 3" xfId="2222" xr:uid="{00000000-0005-0000-0000-0000900B0000}"/>
    <cellStyle name="Note 3 5" xfId="1682" xr:uid="{00000000-0005-0000-0000-0000910B0000}"/>
    <cellStyle name="Note 3 5 2" xfId="2079" xr:uid="{00000000-0005-0000-0000-0000920B0000}"/>
    <cellStyle name="Note 3 5 2 2" xfId="3404" xr:uid="{00000000-0005-0000-0000-0000930B0000}"/>
    <cellStyle name="Note 3 5 3" xfId="2223" xr:uid="{00000000-0005-0000-0000-0000940B0000}"/>
    <cellStyle name="Note 3 6" xfId="1683" xr:uid="{00000000-0005-0000-0000-0000950B0000}"/>
    <cellStyle name="Note 3 6 2" xfId="2080" xr:uid="{00000000-0005-0000-0000-0000960B0000}"/>
    <cellStyle name="Note 3 6 2 2" xfId="3405" xr:uid="{00000000-0005-0000-0000-0000970B0000}"/>
    <cellStyle name="Note 3 6 3" xfId="2224" xr:uid="{00000000-0005-0000-0000-0000980B0000}"/>
    <cellStyle name="Note 3 7" xfId="1684" xr:uid="{00000000-0005-0000-0000-0000990B0000}"/>
    <cellStyle name="Note 3 7 2" xfId="2081" xr:uid="{00000000-0005-0000-0000-00009A0B0000}"/>
    <cellStyle name="Note 3 7 2 2" xfId="3406" xr:uid="{00000000-0005-0000-0000-00009B0B0000}"/>
    <cellStyle name="Note 3 7 3" xfId="2225" xr:uid="{00000000-0005-0000-0000-00009C0B0000}"/>
    <cellStyle name="Note 3 8" xfId="1685" xr:uid="{00000000-0005-0000-0000-00009D0B0000}"/>
    <cellStyle name="Note 3 8 2" xfId="2082" xr:uid="{00000000-0005-0000-0000-00009E0B0000}"/>
    <cellStyle name="Note 3 8 2 2" xfId="3407" xr:uid="{00000000-0005-0000-0000-00009F0B0000}"/>
    <cellStyle name="Note 3 8 3" xfId="2226" xr:uid="{00000000-0005-0000-0000-0000A00B0000}"/>
    <cellStyle name="Note 3 9" xfId="1686" xr:uid="{00000000-0005-0000-0000-0000A10B0000}"/>
    <cellStyle name="Note 3 9 2" xfId="2083" xr:uid="{00000000-0005-0000-0000-0000A20B0000}"/>
    <cellStyle name="Note 3 9 2 2" xfId="3408" xr:uid="{00000000-0005-0000-0000-0000A30B0000}"/>
    <cellStyle name="Note 3 9 3" xfId="2227" xr:uid="{00000000-0005-0000-0000-0000A40B0000}"/>
    <cellStyle name="Note 30" xfId="1687" xr:uid="{00000000-0005-0000-0000-0000A50B0000}"/>
    <cellStyle name="Note 30 2" xfId="2084" xr:uid="{00000000-0005-0000-0000-0000A60B0000}"/>
    <cellStyle name="Note 30 2 2" xfId="3409" xr:uid="{00000000-0005-0000-0000-0000A70B0000}"/>
    <cellStyle name="Note 30 3" xfId="2228" xr:uid="{00000000-0005-0000-0000-0000A80B0000}"/>
    <cellStyle name="Note 31" xfId="1688" xr:uid="{00000000-0005-0000-0000-0000A90B0000}"/>
    <cellStyle name="Note 31 2" xfId="2085" xr:uid="{00000000-0005-0000-0000-0000AA0B0000}"/>
    <cellStyle name="Note 31 2 2" xfId="3410" xr:uid="{00000000-0005-0000-0000-0000AB0B0000}"/>
    <cellStyle name="Note 31 3" xfId="2229" xr:uid="{00000000-0005-0000-0000-0000AC0B0000}"/>
    <cellStyle name="Note 32" xfId="1689" xr:uid="{00000000-0005-0000-0000-0000AD0B0000}"/>
    <cellStyle name="Note 32 2" xfId="2086" xr:uid="{00000000-0005-0000-0000-0000AE0B0000}"/>
    <cellStyle name="Note 32 2 2" xfId="3411" xr:uid="{00000000-0005-0000-0000-0000AF0B0000}"/>
    <cellStyle name="Note 32 3" xfId="2230" xr:uid="{00000000-0005-0000-0000-0000B00B0000}"/>
    <cellStyle name="Note 33" xfId="1690" xr:uid="{00000000-0005-0000-0000-0000B10B0000}"/>
    <cellStyle name="Note 33 2" xfId="2087" xr:uid="{00000000-0005-0000-0000-0000B20B0000}"/>
    <cellStyle name="Note 33 2 2" xfId="3412" xr:uid="{00000000-0005-0000-0000-0000B30B0000}"/>
    <cellStyle name="Note 33 3" xfId="2231" xr:uid="{00000000-0005-0000-0000-0000B40B0000}"/>
    <cellStyle name="Note 34" xfId="1691" xr:uid="{00000000-0005-0000-0000-0000B50B0000}"/>
    <cellStyle name="Note 34 2" xfId="2088" xr:uid="{00000000-0005-0000-0000-0000B60B0000}"/>
    <cellStyle name="Note 34 2 2" xfId="3413" xr:uid="{00000000-0005-0000-0000-0000B70B0000}"/>
    <cellStyle name="Note 34 3" xfId="2232" xr:uid="{00000000-0005-0000-0000-0000B80B0000}"/>
    <cellStyle name="Note 35" xfId="1692" xr:uid="{00000000-0005-0000-0000-0000B90B0000}"/>
    <cellStyle name="Note 35 2" xfId="2089" xr:uid="{00000000-0005-0000-0000-0000BA0B0000}"/>
    <cellStyle name="Note 35 2 2" xfId="3414" xr:uid="{00000000-0005-0000-0000-0000BB0B0000}"/>
    <cellStyle name="Note 35 3" xfId="2233" xr:uid="{00000000-0005-0000-0000-0000BC0B0000}"/>
    <cellStyle name="Note 36" xfId="1693" xr:uid="{00000000-0005-0000-0000-0000BD0B0000}"/>
    <cellStyle name="Note 36 2" xfId="2090" xr:uid="{00000000-0005-0000-0000-0000BE0B0000}"/>
    <cellStyle name="Note 36 2 2" xfId="3415" xr:uid="{00000000-0005-0000-0000-0000BF0B0000}"/>
    <cellStyle name="Note 36 3" xfId="2234" xr:uid="{00000000-0005-0000-0000-0000C00B0000}"/>
    <cellStyle name="Note 37" xfId="1694" xr:uid="{00000000-0005-0000-0000-0000C10B0000}"/>
    <cellStyle name="Note 37 2" xfId="2091" xr:uid="{00000000-0005-0000-0000-0000C20B0000}"/>
    <cellStyle name="Note 37 2 2" xfId="3416" xr:uid="{00000000-0005-0000-0000-0000C30B0000}"/>
    <cellStyle name="Note 37 3" xfId="2235" xr:uid="{00000000-0005-0000-0000-0000C40B0000}"/>
    <cellStyle name="Note 38" xfId="1695" xr:uid="{00000000-0005-0000-0000-0000C50B0000}"/>
    <cellStyle name="Note 38 2" xfId="2092" xr:uid="{00000000-0005-0000-0000-0000C60B0000}"/>
    <cellStyle name="Note 38 2 2" xfId="3417" xr:uid="{00000000-0005-0000-0000-0000C70B0000}"/>
    <cellStyle name="Note 38 3" xfId="2236" xr:uid="{00000000-0005-0000-0000-0000C80B0000}"/>
    <cellStyle name="Note 39" xfId="1696" xr:uid="{00000000-0005-0000-0000-0000C90B0000}"/>
    <cellStyle name="Note 39 2" xfId="2093" xr:uid="{00000000-0005-0000-0000-0000CA0B0000}"/>
    <cellStyle name="Note 39 2 2" xfId="3418" xr:uid="{00000000-0005-0000-0000-0000CB0B0000}"/>
    <cellStyle name="Note 39 3" xfId="2237" xr:uid="{00000000-0005-0000-0000-0000CC0B0000}"/>
    <cellStyle name="Note 4" xfId="1697" xr:uid="{00000000-0005-0000-0000-0000CD0B0000}"/>
    <cellStyle name="Note 4 2" xfId="2094" xr:uid="{00000000-0005-0000-0000-0000CE0B0000}"/>
    <cellStyle name="Note 4 2 2" xfId="3419" xr:uid="{00000000-0005-0000-0000-0000CF0B0000}"/>
    <cellStyle name="Note 4 3" xfId="2238" xr:uid="{00000000-0005-0000-0000-0000D00B0000}"/>
    <cellStyle name="Note 40" xfId="1698" xr:uid="{00000000-0005-0000-0000-0000D10B0000}"/>
    <cellStyle name="Note 40 2" xfId="2095" xr:uid="{00000000-0005-0000-0000-0000D20B0000}"/>
    <cellStyle name="Note 40 2 2" xfId="3420" xr:uid="{00000000-0005-0000-0000-0000D30B0000}"/>
    <cellStyle name="Note 40 3" xfId="2239" xr:uid="{00000000-0005-0000-0000-0000D40B0000}"/>
    <cellStyle name="Note 41" xfId="1699" xr:uid="{00000000-0005-0000-0000-0000D50B0000}"/>
    <cellStyle name="Note 41 2" xfId="2096" xr:uid="{00000000-0005-0000-0000-0000D60B0000}"/>
    <cellStyle name="Note 41 2 2" xfId="3421" xr:uid="{00000000-0005-0000-0000-0000D70B0000}"/>
    <cellStyle name="Note 41 3" xfId="2240" xr:uid="{00000000-0005-0000-0000-0000D80B0000}"/>
    <cellStyle name="Note 42" xfId="1700" xr:uid="{00000000-0005-0000-0000-0000D90B0000}"/>
    <cellStyle name="Note 42 2" xfId="2097" xr:uid="{00000000-0005-0000-0000-0000DA0B0000}"/>
    <cellStyle name="Note 42 2 2" xfId="3422" xr:uid="{00000000-0005-0000-0000-0000DB0B0000}"/>
    <cellStyle name="Note 42 3" xfId="2241" xr:uid="{00000000-0005-0000-0000-0000DC0B0000}"/>
    <cellStyle name="Note 43" xfId="1701" xr:uid="{00000000-0005-0000-0000-0000DD0B0000}"/>
    <cellStyle name="Note 43 2" xfId="2098" xr:uid="{00000000-0005-0000-0000-0000DE0B0000}"/>
    <cellStyle name="Note 43 2 2" xfId="3423" xr:uid="{00000000-0005-0000-0000-0000DF0B0000}"/>
    <cellStyle name="Note 43 3" xfId="2242" xr:uid="{00000000-0005-0000-0000-0000E00B0000}"/>
    <cellStyle name="Note 44" xfId="1702" xr:uid="{00000000-0005-0000-0000-0000E10B0000}"/>
    <cellStyle name="Note 44 2" xfId="2099" xr:uid="{00000000-0005-0000-0000-0000E20B0000}"/>
    <cellStyle name="Note 44 2 2" xfId="3424" xr:uid="{00000000-0005-0000-0000-0000E30B0000}"/>
    <cellStyle name="Note 44 3" xfId="2243" xr:uid="{00000000-0005-0000-0000-0000E40B0000}"/>
    <cellStyle name="Note 45" xfId="1703" xr:uid="{00000000-0005-0000-0000-0000E50B0000}"/>
    <cellStyle name="Note 45 2" xfId="2100" xr:uid="{00000000-0005-0000-0000-0000E60B0000}"/>
    <cellStyle name="Note 45 2 2" xfId="3425" xr:uid="{00000000-0005-0000-0000-0000E70B0000}"/>
    <cellStyle name="Note 45 3" xfId="2244" xr:uid="{00000000-0005-0000-0000-0000E80B0000}"/>
    <cellStyle name="Note 46" xfId="1704" xr:uid="{00000000-0005-0000-0000-0000E90B0000}"/>
    <cellStyle name="Note 46 2" xfId="2101" xr:uid="{00000000-0005-0000-0000-0000EA0B0000}"/>
    <cellStyle name="Note 46 2 2" xfId="3426" xr:uid="{00000000-0005-0000-0000-0000EB0B0000}"/>
    <cellStyle name="Note 46 3" xfId="2245" xr:uid="{00000000-0005-0000-0000-0000EC0B0000}"/>
    <cellStyle name="Note 47" xfId="1705" xr:uid="{00000000-0005-0000-0000-0000ED0B0000}"/>
    <cellStyle name="Note 48" xfId="1706" xr:uid="{00000000-0005-0000-0000-0000EE0B0000}"/>
    <cellStyle name="Note 49" xfId="1707" xr:uid="{00000000-0005-0000-0000-0000EF0B0000}"/>
    <cellStyle name="Note 5" xfId="1708" xr:uid="{00000000-0005-0000-0000-0000F00B0000}"/>
    <cellStyle name="Note 5 2" xfId="2102" xr:uid="{00000000-0005-0000-0000-0000F10B0000}"/>
    <cellStyle name="Note 5 2 2" xfId="3427" xr:uid="{00000000-0005-0000-0000-0000F20B0000}"/>
    <cellStyle name="Note 5 3" xfId="2246" xr:uid="{00000000-0005-0000-0000-0000F30B0000}"/>
    <cellStyle name="Note 6" xfId="1709" xr:uid="{00000000-0005-0000-0000-0000F40B0000}"/>
    <cellStyle name="Note 6 2" xfId="2103" xr:uid="{00000000-0005-0000-0000-0000F50B0000}"/>
    <cellStyle name="Note 6 2 2" xfId="3428" xr:uid="{00000000-0005-0000-0000-0000F60B0000}"/>
    <cellStyle name="Note 6 3" xfId="2247" xr:uid="{00000000-0005-0000-0000-0000F70B0000}"/>
    <cellStyle name="Note 7" xfId="1710" xr:uid="{00000000-0005-0000-0000-0000F80B0000}"/>
    <cellStyle name="Note 7 2" xfId="2104" xr:uid="{00000000-0005-0000-0000-0000F90B0000}"/>
    <cellStyle name="Note 7 2 2" xfId="3429" xr:uid="{00000000-0005-0000-0000-0000FA0B0000}"/>
    <cellStyle name="Note 7 3" xfId="2248" xr:uid="{00000000-0005-0000-0000-0000FB0B0000}"/>
    <cellStyle name="Note 8" xfId="1711" xr:uid="{00000000-0005-0000-0000-0000FC0B0000}"/>
    <cellStyle name="Note 8 2" xfId="2105" xr:uid="{00000000-0005-0000-0000-0000FD0B0000}"/>
    <cellStyle name="Note 8 2 2" xfId="3430" xr:uid="{00000000-0005-0000-0000-0000FE0B0000}"/>
    <cellStyle name="Note 8 3" xfId="2249" xr:uid="{00000000-0005-0000-0000-0000FF0B0000}"/>
    <cellStyle name="Note 9" xfId="1712" xr:uid="{00000000-0005-0000-0000-0000000C0000}"/>
    <cellStyle name="Note 9 2" xfId="2106" xr:uid="{00000000-0005-0000-0000-0000010C0000}"/>
    <cellStyle name="Note 9 2 2" xfId="3431" xr:uid="{00000000-0005-0000-0000-0000020C0000}"/>
    <cellStyle name="Note 9 3" xfId="2250" xr:uid="{00000000-0005-0000-0000-0000030C0000}"/>
    <cellStyle name="Output" xfId="10" builtinId="21" customBuiltin="1"/>
    <cellStyle name="Output 10" xfId="1713" xr:uid="{00000000-0005-0000-0000-0000050C0000}"/>
    <cellStyle name="Output 10 2" xfId="2107" xr:uid="{00000000-0005-0000-0000-0000060C0000}"/>
    <cellStyle name="Output 10 2 2" xfId="3432" xr:uid="{00000000-0005-0000-0000-0000070C0000}"/>
    <cellStyle name="Output 10 3" xfId="2251" xr:uid="{00000000-0005-0000-0000-0000080C0000}"/>
    <cellStyle name="Output 11" xfId="1714" xr:uid="{00000000-0005-0000-0000-0000090C0000}"/>
    <cellStyle name="Output 11 2" xfId="2108" xr:uid="{00000000-0005-0000-0000-00000A0C0000}"/>
    <cellStyle name="Output 11 2 2" xfId="3433" xr:uid="{00000000-0005-0000-0000-00000B0C0000}"/>
    <cellStyle name="Output 11 3" xfId="2252" xr:uid="{00000000-0005-0000-0000-00000C0C0000}"/>
    <cellStyle name="Output 12" xfId="1715" xr:uid="{00000000-0005-0000-0000-00000D0C0000}"/>
    <cellStyle name="Output 12 2" xfId="2109" xr:uid="{00000000-0005-0000-0000-00000E0C0000}"/>
    <cellStyle name="Output 12 2 2" xfId="3434" xr:uid="{00000000-0005-0000-0000-00000F0C0000}"/>
    <cellStyle name="Output 12 3" xfId="2253" xr:uid="{00000000-0005-0000-0000-0000100C0000}"/>
    <cellStyle name="Output 13" xfId="1716" xr:uid="{00000000-0005-0000-0000-0000110C0000}"/>
    <cellStyle name="Output 13 2" xfId="2110" xr:uid="{00000000-0005-0000-0000-0000120C0000}"/>
    <cellStyle name="Output 13 2 2" xfId="3435" xr:uid="{00000000-0005-0000-0000-0000130C0000}"/>
    <cellStyle name="Output 13 3" xfId="2254" xr:uid="{00000000-0005-0000-0000-0000140C0000}"/>
    <cellStyle name="Output 14" xfId="1717" xr:uid="{00000000-0005-0000-0000-0000150C0000}"/>
    <cellStyle name="Output 14 2" xfId="2111" xr:uid="{00000000-0005-0000-0000-0000160C0000}"/>
    <cellStyle name="Output 14 2 2" xfId="3436" xr:uid="{00000000-0005-0000-0000-0000170C0000}"/>
    <cellStyle name="Output 14 3" xfId="2255" xr:uid="{00000000-0005-0000-0000-0000180C0000}"/>
    <cellStyle name="Output 15" xfId="1718" xr:uid="{00000000-0005-0000-0000-0000190C0000}"/>
    <cellStyle name="Output 15 2" xfId="2112" xr:uid="{00000000-0005-0000-0000-00001A0C0000}"/>
    <cellStyle name="Output 15 2 2" xfId="3437" xr:uid="{00000000-0005-0000-0000-00001B0C0000}"/>
    <cellStyle name="Output 15 3" xfId="2256" xr:uid="{00000000-0005-0000-0000-00001C0C0000}"/>
    <cellStyle name="Output 16" xfId="1719" xr:uid="{00000000-0005-0000-0000-00001D0C0000}"/>
    <cellStyle name="Output 16 2" xfId="2113" xr:uid="{00000000-0005-0000-0000-00001E0C0000}"/>
    <cellStyle name="Output 16 2 2" xfId="3438" xr:uid="{00000000-0005-0000-0000-00001F0C0000}"/>
    <cellStyle name="Output 16 3" xfId="2257" xr:uid="{00000000-0005-0000-0000-0000200C0000}"/>
    <cellStyle name="Output 17" xfId="1720" xr:uid="{00000000-0005-0000-0000-0000210C0000}"/>
    <cellStyle name="Output 17 2" xfId="2114" xr:uid="{00000000-0005-0000-0000-0000220C0000}"/>
    <cellStyle name="Output 17 2 2" xfId="3439" xr:uid="{00000000-0005-0000-0000-0000230C0000}"/>
    <cellStyle name="Output 17 3" xfId="2258" xr:uid="{00000000-0005-0000-0000-0000240C0000}"/>
    <cellStyle name="Output 18" xfId="1721" xr:uid="{00000000-0005-0000-0000-0000250C0000}"/>
    <cellStyle name="Output 18 2" xfId="2115" xr:uid="{00000000-0005-0000-0000-0000260C0000}"/>
    <cellStyle name="Output 18 2 2" xfId="3440" xr:uid="{00000000-0005-0000-0000-0000270C0000}"/>
    <cellStyle name="Output 18 3" xfId="2259" xr:uid="{00000000-0005-0000-0000-0000280C0000}"/>
    <cellStyle name="Output 19" xfId="1722" xr:uid="{00000000-0005-0000-0000-0000290C0000}"/>
    <cellStyle name="Output 19 2" xfId="2116" xr:uid="{00000000-0005-0000-0000-00002A0C0000}"/>
    <cellStyle name="Output 19 2 2" xfId="3441" xr:uid="{00000000-0005-0000-0000-00002B0C0000}"/>
    <cellStyle name="Output 19 3" xfId="2260" xr:uid="{00000000-0005-0000-0000-00002C0C0000}"/>
    <cellStyle name="Output 2" xfId="1723" xr:uid="{00000000-0005-0000-0000-00002D0C0000}"/>
    <cellStyle name="Output 2 2" xfId="2117" xr:uid="{00000000-0005-0000-0000-00002E0C0000}"/>
    <cellStyle name="Output 2 2 2" xfId="3442" xr:uid="{00000000-0005-0000-0000-00002F0C0000}"/>
    <cellStyle name="Output 2 3" xfId="2261" xr:uid="{00000000-0005-0000-0000-0000300C0000}"/>
    <cellStyle name="Output 20" xfId="1724" xr:uid="{00000000-0005-0000-0000-0000310C0000}"/>
    <cellStyle name="Output 20 2" xfId="2118" xr:uid="{00000000-0005-0000-0000-0000320C0000}"/>
    <cellStyle name="Output 20 2 2" xfId="3443" xr:uid="{00000000-0005-0000-0000-0000330C0000}"/>
    <cellStyle name="Output 20 3" xfId="2262" xr:uid="{00000000-0005-0000-0000-0000340C0000}"/>
    <cellStyle name="Output 21" xfId="1725" xr:uid="{00000000-0005-0000-0000-0000350C0000}"/>
    <cellStyle name="Output 21 2" xfId="2119" xr:uid="{00000000-0005-0000-0000-0000360C0000}"/>
    <cellStyle name="Output 21 2 2" xfId="3444" xr:uid="{00000000-0005-0000-0000-0000370C0000}"/>
    <cellStyle name="Output 21 3" xfId="2263" xr:uid="{00000000-0005-0000-0000-0000380C0000}"/>
    <cellStyle name="Output 22" xfId="1726" xr:uid="{00000000-0005-0000-0000-0000390C0000}"/>
    <cellStyle name="Output 22 2" xfId="2120" xr:uid="{00000000-0005-0000-0000-00003A0C0000}"/>
    <cellStyle name="Output 22 2 2" xfId="3445" xr:uid="{00000000-0005-0000-0000-00003B0C0000}"/>
    <cellStyle name="Output 22 3" xfId="2264" xr:uid="{00000000-0005-0000-0000-00003C0C0000}"/>
    <cellStyle name="Output 23" xfId="1727" xr:uid="{00000000-0005-0000-0000-00003D0C0000}"/>
    <cellStyle name="Output 23 2" xfId="2121" xr:uid="{00000000-0005-0000-0000-00003E0C0000}"/>
    <cellStyle name="Output 23 2 2" xfId="3446" xr:uid="{00000000-0005-0000-0000-00003F0C0000}"/>
    <cellStyle name="Output 23 3" xfId="2265" xr:uid="{00000000-0005-0000-0000-0000400C0000}"/>
    <cellStyle name="Output 24" xfId="1728" xr:uid="{00000000-0005-0000-0000-0000410C0000}"/>
    <cellStyle name="Output 24 2" xfId="2122" xr:uid="{00000000-0005-0000-0000-0000420C0000}"/>
    <cellStyle name="Output 24 2 2" xfId="3447" xr:uid="{00000000-0005-0000-0000-0000430C0000}"/>
    <cellStyle name="Output 24 3" xfId="2266" xr:uid="{00000000-0005-0000-0000-0000440C0000}"/>
    <cellStyle name="Output 25" xfId="1729" xr:uid="{00000000-0005-0000-0000-0000450C0000}"/>
    <cellStyle name="Output 25 2" xfId="2123" xr:uid="{00000000-0005-0000-0000-0000460C0000}"/>
    <cellStyle name="Output 25 2 2" xfId="3448" xr:uid="{00000000-0005-0000-0000-0000470C0000}"/>
    <cellStyle name="Output 25 3" xfId="2267" xr:uid="{00000000-0005-0000-0000-0000480C0000}"/>
    <cellStyle name="Output 26" xfId="1730" xr:uid="{00000000-0005-0000-0000-0000490C0000}"/>
    <cellStyle name="Output 26 2" xfId="2124" xr:uid="{00000000-0005-0000-0000-00004A0C0000}"/>
    <cellStyle name="Output 26 2 2" xfId="3449" xr:uid="{00000000-0005-0000-0000-00004B0C0000}"/>
    <cellStyle name="Output 26 3" xfId="2268" xr:uid="{00000000-0005-0000-0000-00004C0C0000}"/>
    <cellStyle name="Output 27" xfId="1731" xr:uid="{00000000-0005-0000-0000-00004D0C0000}"/>
    <cellStyle name="Output 27 2" xfId="2125" xr:uid="{00000000-0005-0000-0000-00004E0C0000}"/>
    <cellStyle name="Output 27 2 2" xfId="3450" xr:uid="{00000000-0005-0000-0000-00004F0C0000}"/>
    <cellStyle name="Output 27 3" xfId="2269" xr:uid="{00000000-0005-0000-0000-0000500C0000}"/>
    <cellStyle name="Output 3" xfId="1732" xr:uid="{00000000-0005-0000-0000-0000510C0000}"/>
    <cellStyle name="Output 3 2" xfId="2126" xr:uid="{00000000-0005-0000-0000-0000520C0000}"/>
    <cellStyle name="Output 3 2 2" xfId="3451" xr:uid="{00000000-0005-0000-0000-0000530C0000}"/>
    <cellStyle name="Output 3 3" xfId="2270" xr:uid="{00000000-0005-0000-0000-0000540C0000}"/>
    <cellStyle name="Output 4" xfId="1733" xr:uid="{00000000-0005-0000-0000-0000550C0000}"/>
    <cellStyle name="Output 4 2" xfId="2127" xr:uid="{00000000-0005-0000-0000-0000560C0000}"/>
    <cellStyle name="Output 4 2 2" xfId="3452" xr:uid="{00000000-0005-0000-0000-0000570C0000}"/>
    <cellStyle name="Output 4 3" xfId="2271" xr:uid="{00000000-0005-0000-0000-0000580C0000}"/>
    <cellStyle name="Output 5" xfId="1734" xr:uid="{00000000-0005-0000-0000-0000590C0000}"/>
    <cellStyle name="Output 5 2" xfId="2128" xr:uid="{00000000-0005-0000-0000-00005A0C0000}"/>
    <cellStyle name="Output 5 2 2" xfId="3453" xr:uid="{00000000-0005-0000-0000-00005B0C0000}"/>
    <cellStyle name="Output 5 3" xfId="2272" xr:uid="{00000000-0005-0000-0000-00005C0C0000}"/>
    <cellStyle name="Output 6" xfId="1735" xr:uid="{00000000-0005-0000-0000-00005D0C0000}"/>
    <cellStyle name="Output 6 2" xfId="2129" xr:uid="{00000000-0005-0000-0000-00005E0C0000}"/>
    <cellStyle name="Output 6 2 2" xfId="3454" xr:uid="{00000000-0005-0000-0000-00005F0C0000}"/>
    <cellStyle name="Output 6 3" xfId="2273" xr:uid="{00000000-0005-0000-0000-0000600C0000}"/>
    <cellStyle name="Output 7" xfId="1736" xr:uid="{00000000-0005-0000-0000-0000610C0000}"/>
    <cellStyle name="Output 7 2" xfId="2130" xr:uid="{00000000-0005-0000-0000-0000620C0000}"/>
    <cellStyle name="Output 7 2 2" xfId="3455" xr:uid="{00000000-0005-0000-0000-0000630C0000}"/>
    <cellStyle name="Output 7 3" xfId="2274" xr:uid="{00000000-0005-0000-0000-0000640C0000}"/>
    <cellStyle name="Output 8" xfId="1737" xr:uid="{00000000-0005-0000-0000-0000650C0000}"/>
    <cellStyle name="Output 8 2" xfId="2131" xr:uid="{00000000-0005-0000-0000-0000660C0000}"/>
    <cellStyle name="Output 8 2 2" xfId="3456" xr:uid="{00000000-0005-0000-0000-0000670C0000}"/>
    <cellStyle name="Output 8 3" xfId="2275" xr:uid="{00000000-0005-0000-0000-0000680C0000}"/>
    <cellStyle name="Output 9" xfId="1738" xr:uid="{00000000-0005-0000-0000-0000690C0000}"/>
    <cellStyle name="Output 9 2" xfId="2132" xr:uid="{00000000-0005-0000-0000-00006A0C0000}"/>
    <cellStyle name="Output 9 2 2" xfId="3457" xr:uid="{00000000-0005-0000-0000-00006B0C0000}"/>
    <cellStyle name="Output 9 3" xfId="2276" xr:uid="{00000000-0005-0000-0000-00006C0C0000}"/>
    <cellStyle name="Percent 10" xfId="1740" xr:uid="{00000000-0005-0000-0000-00006D0C0000}"/>
    <cellStyle name="Percent 10 10" xfId="1741" xr:uid="{00000000-0005-0000-0000-00006E0C0000}"/>
    <cellStyle name="Percent 10 11" xfId="1742" xr:uid="{00000000-0005-0000-0000-00006F0C0000}"/>
    <cellStyle name="Percent 10 12" xfId="1743" xr:uid="{00000000-0005-0000-0000-0000700C0000}"/>
    <cellStyle name="Percent 10 13" xfId="1744" xr:uid="{00000000-0005-0000-0000-0000710C0000}"/>
    <cellStyle name="Percent 10 14" xfId="1745" xr:uid="{00000000-0005-0000-0000-0000720C0000}"/>
    <cellStyle name="Percent 10 15" xfId="1746" xr:uid="{00000000-0005-0000-0000-0000730C0000}"/>
    <cellStyle name="Percent 10 2" xfId="1747" xr:uid="{00000000-0005-0000-0000-0000740C0000}"/>
    <cellStyle name="Percent 10 3" xfId="1748" xr:uid="{00000000-0005-0000-0000-0000750C0000}"/>
    <cellStyle name="Percent 10 4" xfId="1749" xr:uid="{00000000-0005-0000-0000-0000760C0000}"/>
    <cellStyle name="Percent 10 5" xfId="1750" xr:uid="{00000000-0005-0000-0000-0000770C0000}"/>
    <cellStyle name="Percent 10 6" xfId="1751" xr:uid="{00000000-0005-0000-0000-0000780C0000}"/>
    <cellStyle name="Percent 10 7" xfId="1752" xr:uid="{00000000-0005-0000-0000-0000790C0000}"/>
    <cellStyle name="Percent 10 8" xfId="1753" xr:uid="{00000000-0005-0000-0000-00007A0C0000}"/>
    <cellStyle name="Percent 10 9" xfId="1754" xr:uid="{00000000-0005-0000-0000-00007B0C0000}"/>
    <cellStyle name="Percent 11" xfId="1755" xr:uid="{00000000-0005-0000-0000-00007C0C0000}"/>
    <cellStyle name="Percent 11 2" xfId="1756" xr:uid="{00000000-0005-0000-0000-00007D0C0000}"/>
    <cellStyle name="Percent 11 2 2" xfId="2734" xr:uid="{00000000-0005-0000-0000-00007E0C0000}"/>
    <cellStyle name="Percent 11 3" xfId="1757" xr:uid="{00000000-0005-0000-0000-00007F0C0000}"/>
    <cellStyle name="Percent 11 3 2" xfId="2735" xr:uid="{00000000-0005-0000-0000-0000800C0000}"/>
    <cellStyle name="Percent 11 4" xfId="2733" xr:uid="{00000000-0005-0000-0000-0000810C0000}"/>
    <cellStyle name="Percent 12" xfId="1758" xr:uid="{00000000-0005-0000-0000-0000820C0000}"/>
    <cellStyle name="Percent 12 2" xfId="1759" xr:uid="{00000000-0005-0000-0000-0000830C0000}"/>
    <cellStyle name="Percent 12 2 2" xfId="2737" xr:uid="{00000000-0005-0000-0000-0000840C0000}"/>
    <cellStyle name="Percent 12 3" xfId="2736" xr:uid="{00000000-0005-0000-0000-0000850C0000}"/>
    <cellStyle name="Percent 13" xfId="1760" xr:uid="{00000000-0005-0000-0000-0000860C0000}"/>
    <cellStyle name="Percent 13 2" xfId="2348" xr:uid="{00000000-0005-0000-0000-0000870C0000}"/>
    <cellStyle name="Percent 13 2 2" xfId="2951" xr:uid="{00000000-0005-0000-0000-0000880C0000}"/>
    <cellStyle name="Percent 13 3" xfId="2738" xr:uid="{00000000-0005-0000-0000-0000890C0000}"/>
    <cellStyle name="Percent 14" xfId="1739" xr:uid="{00000000-0005-0000-0000-00008A0C0000}"/>
    <cellStyle name="Percent 2" xfId="1761" xr:uid="{00000000-0005-0000-0000-00008B0C0000}"/>
    <cellStyle name="Percent 3" xfId="1762" xr:uid="{00000000-0005-0000-0000-00008C0C0000}"/>
    <cellStyle name="Percent 4" xfId="1763" xr:uid="{00000000-0005-0000-0000-00008D0C0000}"/>
    <cellStyle name="Percent 5" xfId="1764" xr:uid="{00000000-0005-0000-0000-00008E0C0000}"/>
    <cellStyle name="Percent 6" xfId="1765" xr:uid="{00000000-0005-0000-0000-00008F0C0000}"/>
    <cellStyle name="Percent 7" xfId="1766" xr:uid="{00000000-0005-0000-0000-0000900C0000}"/>
    <cellStyle name="Percent 8" xfId="1767" xr:uid="{00000000-0005-0000-0000-0000910C0000}"/>
    <cellStyle name="Percent 8 10" xfId="1768" xr:uid="{00000000-0005-0000-0000-0000920C0000}"/>
    <cellStyle name="Percent 8 10 2" xfId="1769" xr:uid="{00000000-0005-0000-0000-0000930C0000}"/>
    <cellStyle name="Percent 8 10 2 2" xfId="2741" xr:uid="{00000000-0005-0000-0000-0000940C0000}"/>
    <cellStyle name="Percent 8 10 3" xfId="2740" xr:uid="{00000000-0005-0000-0000-0000950C0000}"/>
    <cellStyle name="Percent 8 11" xfId="1770" xr:uid="{00000000-0005-0000-0000-0000960C0000}"/>
    <cellStyle name="Percent 8 11 2" xfId="1771" xr:uid="{00000000-0005-0000-0000-0000970C0000}"/>
    <cellStyle name="Percent 8 11 2 2" xfId="2743" xr:uid="{00000000-0005-0000-0000-0000980C0000}"/>
    <cellStyle name="Percent 8 11 3" xfId="2742" xr:uid="{00000000-0005-0000-0000-0000990C0000}"/>
    <cellStyle name="Percent 8 12" xfId="1772" xr:uid="{00000000-0005-0000-0000-00009A0C0000}"/>
    <cellStyle name="Percent 8 12 2" xfId="1773" xr:uid="{00000000-0005-0000-0000-00009B0C0000}"/>
    <cellStyle name="Percent 8 12 2 2" xfId="2745" xr:uid="{00000000-0005-0000-0000-00009C0C0000}"/>
    <cellStyle name="Percent 8 12 3" xfId="2744" xr:uid="{00000000-0005-0000-0000-00009D0C0000}"/>
    <cellStyle name="Percent 8 13" xfId="1774" xr:uid="{00000000-0005-0000-0000-00009E0C0000}"/>
    <cellStyle name="Percent 8 13 2" xfId="1775" xr:uid="{00000000-0005-0000-0000-00009F0C0000}"/>
    <cellStyle name="Percent 8 13 2 2" xfId="2747" xr:uid="{00000000-0005-0000-0000-0000A00C0000}"/>
    <cellStyle name="Percent 8 13 3" xfId="2746" xr:uid="{00000000-0005-0000-0000-0000A10C0000}"/>
    <cellStyle name="Percent 8 14" xfId="1776" xr:uid="{00000000-0005-0000-0000-0000A20C0000}"/>
    <cellStyle name="Percent 8 14 2" xfId="1777" xr:uid="{00000000-0005-0000-0000-0000A30C0000}"/>
    <cellStyle name="Percent 8 14 2 2" xfId="2749" xr:uid="{00000000-0005-0000-0000-0000A40C0000}"/>
    <cellStyle name="Percent 8 14 3" xfId="2748" xr:uid="{00000000-0005-0000-0000-0000A50C0000}"/>
    <cellStyle name="Percent 8 15" xfId="1778" xr:uid="{00000000-0005-0000-0000-0000A60C0000}"/>
    <cellStyle name="Percent 8 15 2" xfId="1779" xr:uid="{00000000-0005-0000-0000-0000A70C0000}"/>
    <cellStyle name="Percent 8 15 2 2" xfId="2751" xr:uid="{00000000-0005-0000-0000-0000A80C0000}"/>
    <cellStyle name="Percent 8 15 3" xfId="2750" xr:uid="{00000000-0005-0000-0000-0000A90C0000}"/>
    <cellStyle name="Percent 8 16" xfId="1780" xr:uid="{00000000-0005-0000-0000-0000AA0C0000}"/>
    <cellStyle name="Percent 8 16 2" xfId="1781" xr:uid="{00000000-0005-0000-0000-0000AB0C0000}"/>
    <cellStyle name="Percent 8 16 2 2" xfId="2753" xr:uid="{00000000-0005-0000-0000-0000AC0C0000}"/>
    <cellStyle name="Percent 8 16 3" xfId="2752" xr:uid="{00000000-0005-0000-0000-0000AD0C0000}"/>
    <cellStyle name="Percent 8 17" xfId="1782" xr:uid="{00000000-0005-0000-0000-0000AE0C0000}"/>
    <cellStyle name="Percent 8 17 2" xfId="1783" xr:uid="{00000000-0005-0000-0000-0000AF0C0000}"/>
    <cellStyle name="Percent 8 17 2 2" xfId="2755" xr:uid="{00000000-0005-0000-0000-0000B00C0000}"/>
    <cellStyle name="Percent 8 17 3" xfId="2754" xr:uid="{00000000-0005-0000-0000-0000B10C0000}"/>
    <cellStyle name="Percent 8 18" xfId="1784" xr:uid="{00000000-0005-0000-0000-0000B20C0000}"/>
    <cellStyle name="Percent 8 18 2" xfId="1785" xr:uid="{00000000-0005-0000-0000-0000B30C0000}"/>
    <cellStyle name="Percent 8 18 2 2" xfId="2757" xr:uid="{00000000-0005-0000-0000-0000B40C0000}"/>
    <cellStyle name="Percent 8 18 3" xfId="2756" xr:uid="{00000000-0005-0000-0000-0000B50C0000}"/>
    <cellStyle name="Percent 8 19" xfId="1786" xr:uid="{00000000-0005-0000-0000-0000B60C0000}"/>
    <cellStyle name="Percent 8 19 2" xfId="1787" xr:uid="{00000000-0005-0000-0000-0000B70C0000}"/>
    <cellStyle name="Percent 8 19 2 2" xfId="2759" xr:uid="{00000000-0005-0000-0000-0000B80C0000}"/>
    <cellStyle name="Percent 8 19 3" xfId="2758" xr:uid="{00000000-0005-0000-0000-0000B90C0000}"/>
    <cellStyle name="Percent 8 2" xfId="1788" xr:uid="{00000000-0005-0000-0000-0000BA0C0000}"/>
    <cellStyle name="Percent 8 2 2" xfId="1789" xr:uid="{00000000-0005-0000-0000-0000BB0C0000}"/>
    <cellStyle name="Percent 8 2 2 2" xfId="2761" xr:uid="{00000000-0005-0000-0000-0000BC0C0000}"/>
    <cellStyle name="Percent 8 2 3" xfId="2760" xr:uid="{00000000-0005-0000-0000-0000BD0C0000}"/>
    <cellStyle name="Percent 8 20" xfId="1790" xr:uid="{00000000-0005-0000-0000-0000BE0C0000}"/>
    <cellStyle name="Percent 8 20 2" xfId="1791" xr:uid="{00000000-0005-0000-0000-0000BF0C0000}"/>
    <cellStyle name="Percent 8 20 2 2" xfId="2763" xr:uid="{00000000-0005-0000-0000-0000C00C0000}"/>
    <cellStyle name="Percent 8 20 3" xfId="2762" xr:uid="{00000000-0005-0000-0000-0000C10C0000}"/>
    <cellStyle name="Percent 8 21" xfId="1792" xr:uid="{00000000-0005-0000-0000-0000C20C0000}"/>
    <cellStyle name="Percent 8 21 2" xfId="1793" xr:uid="{00000000-0005-0000-0000-0000C30C0000}"/>
    <cellStyle name="Percent 8 21 2 2" xfId="2765" xr:uid="{00000000-0005-0000-0000-0000C40C0000}"/>
    <cellStyle name="Percent 8 21 3" xfId="2764" xr:uid="{00000000-0005-0000-0000-0000C50C0000}"/>
    <cellStyle name="Percent 8 22" xfId="1794" xr:uid="{00000000-0005-0000-0000-0000C60C0000}"/>
    <cellStyle name="Percent 8 22 2" xfId="1795" xr:uid="{00000000-0005-0000-0000-0000C70C0000}"/>
    <cellStyle name="Percent 8 22 2 2" xfId="2767" xr:uid="{00000000-0005-0000-0000-0000C80C0000}"/>
    <cellStyle name="Percent 8 22 3" xfId="2766" xr:uid="{00000000-0005-0000-0000-0000C90C0000}"/>
    <cellStyle name="Percent 8 23" xfId="2739" xr:uid="{00000000-0005-0000-0000-0000CA0C0000}"/>
    <cellStyle name="Percent 8 3" xfId="1796" xr:uid="{00000000-0005-0000-0000-0000CB0C0000}"/>
    <cellStyle name="Percent 8 3 2" xfId="1797" xr:uid="{00000000-0005-0000-0000-0000CC0C0000}"/>
    <cellStyle name="Percent 8 3 2 2" xfId="2769" xr:uid="{00000000-0005-0000-0000-0000CD0C0000}"/>
    <cellStyle name="Percent 8 3 3" xfId="2768" xr:uid="{00000000-0005-0000-0000-0000CE0C0000}"/>
    <cellStyle name="Percent 8 4" xfId="1798" xr:uid="{00000000-0005-0000-0000-0000CF0C0000}"/>
    <cellStyle name="Percent 8 4 2" xfId="1799" xr:uid="{00000000-0005-0000-0000-0000D00C0000}"/>
    <cellStyle name="Percent 8 4 2 2" xfId="2771" xr:uid="{00000000-0005-0000-0000-0000D10C0000}"/>
    <cellStyle name="Percent 8 4 3" xfId="2770" xr:uid="{00000000-0005-0000-0000-0000D20C0000}"/>
    <cellStyle name="Percent 8 5" xfId="1800" xr:uid="{00000000-0005-0000-0000-0000D30C0000}"/>
    <cellStyle name="Percent 8 5 2" xfId="1801" xr:uid="{00000000-0005-0000-0000-0000D40C0000}"/>
    <cellStyle name="Percent 8 5 2 2" xfId="2773" xr:uid="{00000000-0005-0000-0000-0000D50C0000}"/>
    <cellStyle name="Percent 8 5 3" xfId="2772" xr:uid="{00000000-0005-0000-0000-0000D60C0000}"/>
    <cellStyle name="Percent 8 6" xfId="1802" xr:uid="{00000000-0005-0000-0000-0000D70C0000}"/>
    <cellStyle name="Percent 8 6 2" xfId="1803" xr:uid="{00000000-0005-0000-0000-0000D80C0000}"/>
    <cellStyle name="Percent 8 6 2 2" xfId="2775" xr:uid="{00000000-0005-0000-0000-0000D90C0000}"/>
    <cellStyle name="Percent 8 6 3" xfId="2774" xr:uid="{00000000-0005-0000-0000-0000DA0C0000}"/>
    <cellStyle name="Percent 8 7" xfId="1804" xr:uid="{00000000-0005-0000-0000-0000DB0C0000}"/>
    <cellStyle name="Percent 8 7 2" xfId="1805" xr:uid="{00000000-0005-0000-0000-0000DC0C0000}"/>
    <cellStyle name="Percent 8 7 2 2" xfId="2777" xr:uid="{00000000-0005-0000-0000-0000DD0C0000}"/>
    <cellStyle name="Percent 8 7 3" xfId="2776" xr:uid="{00000000-0005-0000-0000-0000DE0C0000}"/>
    <cellStyle name="Percent 8 8" xfId="1806" xr:uid="{00000000-0005-0000-0000-0000DF0C0000}"/>
    <cellStyle name="Percent 8 8 2" xfId="1807" xr:uid="{00000000-0005-0000-0000-0000E00C0000}"/>
    <cellStyle name="Percent 8 8 2 2" xfId="2779" xr:uid="{00000000-0005-0000-0000-0000E10C0000}"/>
    <cellStyle name="Percent 8 8 3" xfId="2778" xr:uid="{00000000-0005-0000-0000-0000E20C0000}"/>
    <cellStyle name="Percent 8 9" xfId="1808" xr:uid="{00000000-0005-0000-0000-0000E30C0000}"/>
    <cellStyle name="Percent 8 9 2" xfId="1809" xr:uid="{00000000-0005-0000-0000-0000E40C0000}"/>
    <cellStyle name="Percent 8 9 2 2" xfId="2781" xr:uid="{00000000-0005-0000-0000-0000E50C0000}"/>
    <cellStyle name="Percent 8 9 3" xfId="2780" xr:uid="{00000000-0005-0000-0000-0000E60C0000}"/>
    <cellStyle name="Percent 9" xfId="1810" xr:uid="{00000000-0005-0000-0000-0000E70C0000}"/>
    <cellStyle name="Percent 9 10" xfId="1811" xr:uid="{00000000-0005-0000-0000-0000E80C0000}"/>
    <cellStyle name="Percent 9 11" xfId="1812" xr:uid="{00000000-0005-0000-0000-0000E90C0000}"/>
    <cellStyle name="Percent 9 12" xfId="1813" xr:uid="{00000000-0005-0000-0000-0000EA0C0000}"/>
    <cellStyle name="Percent 9 13" xfId="1814" xr:uid="{00000000-0005-0000-0000-0000EB0C0000}"/>
    <cellStyle name="Percent 9 14" xfId="1815" xr:uid="{00000000-0005-0000-0000-0000EC0C0000}"/>
    <cellStyle name="Percent 9 15" xfId="1816" xr:uid="{00000000-0005-0000-0000-0000ED0C0000}"/>
    <cellStyle name="Percent 9 16" xfId="1817" xr:uid="{00000000-0005-0000-0000-0000EE0C0000}"/>
    <cellStyle name="Percent 9 17" xfId="1818" xr:uid="{00000000-0005-0000-0000-0000EF0C0000}"/>
    <cellStyle name="Percent 9 18" xfId="1819" xr:uid="{00000000-0005-0000-0000-0000F00C0000}"/>
    <cellStyle name="Percent 9 19" xfId="1820" xr:uid="{00000000-0005-0000-0000-0000F10C0000}"/>
    <cellStyle name="Percent 9 2" xfId="1821" xr:uid="{00000000-0005-0000-0000-0000F20C0000}"/>
    <cellStyle name="Percent 9 3" xfId="1822" xr:uid="{00000000-0005-0000-0000-0000F30C0000}"/>
    <cellStyle name="Percent 9 4" xfId="1823" xr:uid="{00000000-0005-0000-0000-0000F40C0000}"/>
    <cellStyle name="Percent 9 5" xfId="1824" xr:uid="{00000000-0005-0000-0000-0000F50C0000}"/>
    <cellStyle name="Percent 9 6" xfId="1825" xr:uid="{00000000-0005-0000-0000-0000F60C0000}"/>
    <cellStyle name="Percent 9 7" xfId="1826" xr:uid="{00000000-0005-0000-0000-0000F70C0000}"/>
    <cellStyle name="Percent 9 8" xfId="1827" xr:uid="{00000000-0005-0000-0000-0000F80C0000}"/>
    <cellStyle name="Percent 9 9" xfId="1828" xr:uid="{00000000-0005-0000-0000-0000F90C0000}"/>
    <cellStyle name="shading" xfId="1829" xr:uid="{00000000-0005-0000-0000-0000FA0C0000}"/>
    <cellStyle name="Style 2" xfId="1830" xr:uid="{00000000-0005-0000-0000-0000FB0C0000}"/>
    <cellStyle name="Times" xfId="1831" xr:uid="{00000000-0005-0000-0000-0000FC0C0000}"/>
    <cellStyle name="Title" xfId="2" builtinId="15" customBuiltin="1"/>
    <cellStyle name="Title 10" xfId="1833" xr:uid="{00000000-0005-0000-0000-0000FE0C0000}"/>
    <cellStyle name="Title 11" xfId="1834" xr:uid="{00000000-0005-0000-0000-0000FF0C0000}"/>
    <cellStyle name="Title 12" xfId="1835" xr:uid="{00000000-0005-0000-0000-0000000D0000}"/>
    <cellStyle name="Title 13" xfId="1836" xr:uid="{00000000-0005-0000-0000-0000010D0000}"/>
    <cellStyle name="Title 14" xfId="1837" xr:uid="{00000000-0005-0000-0000-0000020D0000}"/>
    <cellStyle name="Title 15" xfId="1838" xr:uid="{00000000-0005-0000-0000-0000030D0000}"/>
    <cellStyle name="Title 16" xfId="1839" xr:uid="{00000000-0005-0000-0000-0000040D0000}"/>
    <cellStyle name="Title 17" xfId="1840" xr:uid="{00000000-0005-0000-0000-0000050D0000}"/>
    <cellStyle name="Title 18" xfId="1841" xr:uid="{00000000-0005-0000-0000-0000060D0000}"/>
    <cellStyle name="Title 19" xfId="1842" xr:uid="{00000000-0005-0000-0000-0000070D0000}"/>
    <cellStyle name="Title 2" xfId="1843" xr:uid="{00000000-0005-0000-0000-0000080D0000}"/>
    <cellStyle name="Title 20" xfId="1844" xr:uid="{00000000-0005-0000-0000-0000090D0000}"/>
    <cellStyle name="Title 21" xfId="1845" xr:uid="{00000000-0005-0000-0000-00000A0D0000}"/>
    <cellStyle name="Title 22" xfId="1846" xr:uid="{00000000-0005-0000-0000-00000B0D0000}"/>
    <cellStyle name="Title 23" xfId="1847" xr:uid="{00000000-0005-0000-0000-00000C0D0000}"/>
    <cellStyle name="Title 24" xfId="1848" xr:uid="{00000000-0005-0000-0000-00000D0D0000}"/>
    <cellStyle name="Title 25" xfId="1849" xr:uid="{00000000-0005-0000-0000-00000E0D0000}"/>
    <cellStyle name="Title 26" xfId="1850" xr:uid="{00000000-0005-0000-0000-00000F0D0000}"/>
    <cellStyle name="Title 27" xfId="1851" xr:uid="{00000000-0005-0000-0000-0000100D0000}"/>
    <cellStyle name="Title 28" xfId="1832" xr:uid="{00000000-0005-0000-0000-0000110D0000}"/>
    <cellStyle name="Title 3" xfId="1852" xr:uid="{00000000-0005-0000-0000-0000120D0000}"/>
    <cellStyle name="Title 4" xfId="1853" xr:uid="{00000000-0005-0000-0000-0000130D0000}"/>
    <cellStyle name="Title 5" xfId="1854" xr:uid="{00000000-0005-0000-0000-0000140D0000}"/>
    <cellStyle name="Title 6" xfId="1855" xr:uid="{00000000-0005-0000-0000-0000150D0000}"/>
    <cellStyle name="Title 7" xfId="1856" xr:uid="{00000000-0005-0000-0000-0000160D0000}"/>
    <cellStyle name="Title 8" xfId="1857" xr:uid="{00000000-0005-0000-0000-0000170D0000}"/>
    <cellStyle name="Title 9" xfId="1858" xr:uid="{00000000-0005-0000-0000-0000180D0000}"/>
    <cellStyle name="Total" xfId="17" builtinId="25" customBuiltin="1"/>
    <cellStyle name="Total 10" xfId="1859" xr:uid="{00000000-0005-0000-0000-00001A0D0000}"/>
    <cellStyle name="Total 10 2" xfId="2139" xr:uid="{00000000-0005-0000-0000-00001B0D0000}"/>
    <cellStyle name="Total 10 2 2" xfId="3458" xr:uid="{00000000-0005-0000-0000-00001C0D0000}"/>
    <cellStyle name="Total 10 3" xfId="3259" xr:uid="{00000000-0005-0000-0000-00001D0D0000}"/>
    <cellStyle name="Total 11" xfId="1860" xr:uid="{00000000-0005-0000-0000-00001E0D0000}"/>
    <cellStyle name="Total 11 2" xfId="2140" xr:uid="{00000000-0005-0000-0000-00001F0D0000}"/>
    <cellStyle name="Total 11 2 2" xfId="3459" xr:uid="{00000000-0005-0000-0000-0000200D0000}"/>
    <cellStyle name="Total 11 3" xfId="3260" xr:uid="{00000000-0005-0000-0000-0000210D0000}"/>
    <cellStyle name="Total 12" xfId="1861" xr:uid="{00000000-0005-0000-0000-0000220D0000}"/>
    <cellStyle name="Total 12 2" xfId="2141" xr:uid="{00000000-0005-0000-0000-0000230D0000}"/>
    <cellStyle name="Total 12 2 2" xfId="3460" xr:uid="{00000000-0005-0000-0000-0000240D0000}"/>
    <cellStyle name="Total 12 3" xfId="3261" xr:uid="{00000000-0005-0000-0000-0000250D0000}"/>
    <cellStyle name="Total 13" xfId="1862" xr:uid="{00000000-0005-0000-0000-0000260D0000}"/>
    <cellStyle name="Total 13 2" xfId="2142" xr:uid="{00000000-0005-0000-0000-0000270D0000}"/>
    <cellStyle name="Total 13 2 2" xfId="3461" xr:uid="{00000000-0005-0000-0000-0000280D0000}"/>
    <cellStyle name="Total 13 3" xfId="3262" xr:uid="{00000000-0005-0000-0000-0000290D0000}"/>
    <cellStyle name="Total 14" xfId="1863" xr:uid="{00000000-0005-0000-0000-00002A0D0000}"/>
    <cellStyle name="Total 14 2" xfId="2143" xr:uid="{00000000-0005-0000-0000-00002B0D0000}"/>
    <cellStyle name="Total 14 2 2" xfId="3462" xr:uid="{00000000-0005-0000-0000-00002C0D0000}"/>
    <cellStyle name="Total 14 3" xfId="3263" xr:uid="{00000000-0005-0000-0000-00002D0D0000}"/>
    <cellStyle name="Total 15" xfId="1864" xr:uid="{00000000-0005-0000-0000-00002E0D0000}"/>
    <cellStyle name="Total 15 2" xfId="2144" xr:uid="{00000000-0005-0000-0000-00002F0D0000}"/>
    <cellStyle name="Total 15 2 2" xfId="3463" xr:uid="{00000000-0005-0000-0000-0000300D0000}"/>
    <cellStyle name="Total 15 3" xfId="3264" xr:uid="{00000000-0005-0000-0000-0000310D0000}"/>
    <cellStyle name="Total 16" xfId="1865" xr:uid="{00000000-0005-0000-0000-0000320D0000}"/>
    <cellStyle name="Total 16 2" xfId="2145" xr:uid="{00000000-0005-0000-0000-0000330D0000}"/>
    <cellStyle name="Total 16 2 2" xfId="3464" xr:uid="{00000000-0005-0000-0000-0000340D0000}"/>
    <cellStyle name="Total 16 3" xfId="3265" xr:uid="{00000000-0005-0000-0000-0000350D0000}"/>
    <cellStyle name="Total 17" xfId="1866" xr:uid="{00000000-0005-0000-0000-0000360D0000}"/>
    <cellStyle name="Total 17 2" xfId="2146" xr:uid="{00000000-0005-0000-0000-0000370D0000}"/>
    <cellStyle name="Total 17 2 2" xfId="3465" xr:uid="{00000000-0005-0000-0000-0000380D0000}"/>
    <cellStyle name="Total 17 3" xfId="3266" xr:uid="{00000000-0005-0000-0000-0000390D0000}"/>
    <cellStyle name="Total 18" xfId="1867" xr:uid="{00000000-0005-0000-0000-00003A0D0000}"/>
    <cellStyle name="Total 18 2" xfId="2147" xr:uid="{00000000-0005-0000-0000-00003B0D0000}"/>
    <cellStyle name="Total 18 2 2" xfId="3466" xr:uid="{00000000-0005-0000-0000-00003C0D0000}"/>
    <cellStyle name="Total 18 3" xfId="3267" xr:uid="{00000000-0005-0000-0000-00003D0D0000}"/>
    <cellStyle name="Total 19" xfId="1868" xr:uid="{00000000-0005-0000-0000-00003E0D0000}"/>
    <cellStyle name="Total 19 2" xfId="2148" xr:uid="{00000000-0005-0000-0000-00003F0D0000}"/>
    <cellStyle name="Total 19 2 2" xfId="3467" xr:uid="{00000000-0005-0000-0000-0000400D0000}"/>
    <cellStyle name="Total 19 3" xfId="3268" xr:uid="{00000000-0005-0000-0000-0000410D0000}"/>
    <cellStyle name="Total 2" xfId="1869" xr:uid="{00000000-0005-0000-0000-0000420D0000}"/>
    <cellStyle name="Total 2 2" xfId="2149" xr:uid="{00000000-0005-0000-0000-0000430D0000}"/>
    <cellStyle name="Total 2 2 2" xfId="3468" xr:uid="{00000000-0005-0000-0000-0000440D0000}"/>
    <cellStyle name="Total 2 3" xfId="3269" xr:uid="{00000000-0005-0000-0000-0000450D0000}"/>
    <cellStyle name="Total 20" xfId="1870" xr:uid="{00000000-0005-0000-0000-0000460D0000}"/>
    <cellStyle name="Total 20 2" xfId="2150" xr:uid="{00000000-0005-0000-0000-0000470D0000}"/>
    <cellStyle name="Total 20 2 2" xfId="3469" xr:uid="{00000000-0005-0000-0000-0000480D0000}"/>
    <cellStyle name="Total 20 3" xfId="3270" xr:uid="{00000000-0005-0000-0000-0000490D0000}"/>
    <cellStyle name="Total 21" xfId="1871" xr:uid="{00000000-0005-0000-0000-00004A0D0000}"/>
    <cellStyle name="Total 21 2" xfId="2151" xr:uid="{00000000-0005-0000-0000-00004B0D0000}"/>
    <cellStyle name="Total 21 2 2" xfId="3470" xr:uid="{00000000-0005-0000-0000-00004C0D0000}"/>
    <cellStyle name="Total 21 3" xfId="3271" xr:uid="{00000000-0005-0000-0000-00004D0D0000}"/>
    <cellStyle name="Total 22" xfId="1872" xr:uid="{00000000-0005-0000-0000-00004E0D0000}"/>
    <cellStyle name="Total 22 2" xfId="2152" xr:uid="{00000000-0005-0000-0000-00004F0D0000}"/>
    <cellStyle name="Total 22 2 2" xfId="3471" xr:uid="{00000000-0005-0000-0000-0000500D0000}"/>
    <cellStyle name="Total 22 3" xfId="3272" xr:uid="{00000000-0005-0000-0000-0000510D0000}"/>
    <cellStyle name="Total 23" xfId="1873" xr:uid="{00000000-0005-0000-0000-0000520D0000}"/>
    <cellStyle name="Total 23 2" xfId="2153" xr:uid="{00000000-0005-0000-0000-0000530D0000}"/>
    <cellStyle name="Total 23 2 2" xfId="3472" xr:uid="{00000000-0005-0000-0000-0000540D0000}"/>
    <cellStyle name="Total 23 3" xfId="3273" xr:uid="{00000000-0005-0000-0000-0000550D0000}"/>
    <cellStyle name="Total 24" xfId="1874" xr:uid="{00000000-0005-0000-0000-0000560D0000}"/>
    <cellStyle name="Total 24 2" xfId="2154" xr:uid="{00000000-0005-0000-0000-0000570D0000}"/>
    <cellStyle name="Total 24 2 2" xfId="3473" xr:uid="{00000000-0005-0000-0000-0000580D0000}"/>
    <cellStyle name="Total 24 3" xfId="3274" xr:uid="{00000000-0005-0000-0000-0000590D0000}"/>
    <cellStyle name="Total 25" xfId="1875" xr:uid="{00000000-0005-0000-0000-00005A0D0000}"/>
    <cellStyle name="Total 25 2" xfId="2155" xr:uid="{00000000-0005-0000-0000-00005B0D0000}"/>
    <cellStyle name="Total 25 2 2" xfId="3474" xr:uid="{00000000-0005-0000-0000-00005C0D0000}"/>
    <cellStyle name="Total 25 3" xfId="3275" xr:uid="{00000000-0005-0000-0000-00005D0D0000}"/>
    <cellStyle name="Total 26" xfId="1876" xr:uid="{00000000-0005-0000-0000-00005E0D0000}"/>
    <cellStyle name="Total 26 2" xfId="2156" xr:uid="{00000000-0005-0000-0000-00005F0D0000}"/>
    <cellStyle name="Total 26 2 2" xfId="3475" xr:uid="{00000000-0005-0000-0000-0000600D0000}"/>
    <cellStyle name="Total 26 3" xfId="3276" xr:uid="{00000000-0005-0000-0000-0000610D0000}"/>
    <cellStyle name="Total 27" xfId="1877" xr:uid="{00000000-0005-0000-0000-0000620D0000}"/>
    <cellStyle name="Total 27 2" xfId="2157" xr:uid="{00000000-0005-0000-0000-0000630D0000}"/>
    <cellStyle name="Total 27 2 2" xfId="3476" xr:uid="{00000000-0005-0000-0000-0000640D0000}"/>
    <cellStyle name="Total 27 3" xfId="3277" xr:uid="{00000000-0005-0000-0000-0000650D0000}"/>
    <cellStyle name="Total 3" xfId="1878" xr:uid="{00000000-0005-0000-0000-0000660D0000}"/>
    <cellStyle name="Total 3 2" xfId="2158" xr:uid="{00000000-0005-0000-0000-0000670D0000}"/>
    <cellStyle name="Total 3 2 2" xfId="3477" xr:uid="{00000000-0005-0000-0000-0000680D0000}"/>
    <cellStyle name="Total 3 3" xfId="3278" xr:uid="{00000000-0005-0000-0000-0000690D0000}"/>
    <cellStyle name="Total 4" xfId="1879" xr:uid="{00000000-0005-0000-0000-00006A0D0000}"/>
    <cellStyle name="Total 4 2" xfId="2159" xr:uid="{00000000-0005-0000-0000-00006B0D0000}"/>
    <cellStyle name="Total 4 2 2" xfId="3478" xr:uid="{00000000-0005-0000-0000-00006C0D0000}"/>
    <cellStyle name="Total 4 3" xfId="3279" xr:uid="{00000000-0005-0000-0000-00006D0D0000}"/>
    <cellStyle name="Total 5" xfId="1880" xr:uid="{00000000-0005-0000-0000-00006E0D0000}"/>
    <cellStyle name="Total 5 2" xfId="2160" xr:uid="{00000000-0005-0000-0000-00006F0D0000}"/>
    <cellStyle name="Total 5 2 2" xfId="3479" xr:uid="{00000000-0005-0000-0000-0000700D0000}"/>
    <cellStyle name="Total 5 3" xfId="3280" xr:uid="{00000000-0005-0000-0000-0000710D0000}"/>
    <cellStyle name="Total 6" xfId="1881" xr:uid="{00000000-0005-0000-0000-0000720D0000}"/>
    <cellStyle name="Total 6 2" xfId="2161" xr:uid="{00000000-0005-0000-0000-0000730D0000}"/>
    <cellStyle name="Total 6 2 2" xfId="3480" xr:uid="{00000000-0005-0000-0000-0000740D0000}"/>
    <cellStyle name="Total 6 3" xfId="3281" xr:uid="{00000000-0005-0000-0000-0000750D0000}"/>
    <cellStyle name="Total 7" xfId="1882" xr:uid="{00000000-0005-0000-0000-0000760D0000}"/>
    <cellStyle name="Total 7 2" xfId="2162" xr:uid="{00000000-0005-0000-0000-0000770D0000}"/>
    <cellStyle name="Total 7 2 2" xfId="3481" xr:uid="{00000000-0005-0000-0000-0000780D0000}"/>
    <cellStyle name="Total 7 3" xfId="3282" xr:uid="{00000000-0005-0000-0000-0000790D0000}"/>
    <cellStyle name="Total 8" xfId="1883" xr:uid="{00000000-0005-0000-0000-00007A0D0000}"/>
    <cellStyle name="Total 8 2" xfId="2163" xr:uid="{00000000-0005-0000-0000-00007B0D0000}"/>
    <cellStyle name="Total 8 2 2" xfId="3482" xr:uid="{00000000-0005-0000-0000-00007C0D0000}"/>
    <cellStyle name="Total 8 3" xfId="3283" xr:uid="{00000000-0005-0000-0000-00007D0D0000}"/>
    <cellStyle name="Total 9" xfId="1884" xr:uid="{00000000-0005-0000-0000-00007E0D0000}"/>
    <cellStyle name="Total 9 2" xfId="2164" xr:uid="{00000000-0005-0000-0000-00007F0D0000}"/>
    <cellStyle name="Total 9 2 2" xfId="3483" xr:uid="{00000000-0005-0000-0000-0000800D0000}"/>
    <cellStyle name="Total 9 3" xfId="3284" xr:uid="{00000000-0005-0000-0000-0000810D0000}"/>
    <cellStyle name="Warning Text" xfId="14" builtinId="11" customBuiltin="1"/>
    <cellStyle name="Warning Text 10" xfId="1885" xr:uid="{00000000-0005-0000-0000-0000830D0000}"/>
    <cellStyle name="Warning Text 11" xfId="1886" xr:uid="{00000000-0005-0000-0000-0000840D0000}"/>
    <cellStyle name="Warning Text 12" xfId="1887" xr:uid="{00000000-0005-0000-0000-0000850D0000}"/>
    <cellStyle name="Warning Text 13" xfId="1888" xr:uid="{00000000-0005-0000-0000-0000860D0000}"/>
    <cellStyle name="Warning Text 14" xfId="1889" xr:uid="{00000000-0005-0000-0000-0000870D0000}"/>
    <cellStyle name="Warning Text 15" xfId="1890" xr:uid="{00000000-0005-0000-0000-0000880D0000}"/>
    <cellStyle name="Warning Text 16" xfId="1891" xr:uid="{00000000-0005-0000-0000-0000890D0000}"/>
    <cellStyle name="Warning Text 17" xfId="1892" xr:uid="{00000000-0005-0000-0000-00008A0D0000}"/>
    <cellStyle name="Warning Text 18" xfId="1893" xr:uid="{00000000-0005-0000-0000-00008B0D0000}"/>
    <cellStyle name="Warning Text 19" xfId="1894" xr:uid="{00000000-0005-0000-0000-00008C0D0000}"/>
    <cellStyle name="Warning Text 2" xfId="1895" xr:uid="{00000000-0005-0000-0000-00008D0D0000}"/>
    <cellStyle name="Warning Text 20" xfId="1896" xr:uid="{00000000-0005-0000-0000-00008E0D0000}"/>
    <cellStyle name="Warning Text 21" xfId="1897" xr:uid="{00000000-0005-0000-0000-00008F0D0000}"/>
    <cellStyle name="Warning Text 22" xfId="1898" xr:uid="{00000000-0005-0000-0000-0000900D0000}"/>
    <cellStyle name="Warning Text 23" xfId="1899" xr:uid="{00000000-0005-0000-0000-0000910D0000}"/>
    <cellStyle name="Warning Text 24" xfId="1900" xr:uid="{00000000-0005-0000-0000-0000920D0000}"/>
    <cellStyle name="Warning Text 25" xfId="1901" xr:uid="{00000000-0005-0000-0000-0000930D0000}"/>
    <cellStyle name="Warning Text 26" xfId="1902" xr:uid="{00000000-0005-0000-0000-0000940D0000}"/>
    <cellStyle name="Warning Text 27" xfId="1903" xr:uid="{00000000-0005-0000-0000-0000950D0000}"/>
    <cellStyle name="Warning Text 3" xfId="1904" xr:uid="{00000000-0005-0000-0000-0000960D0000}"/>
    <cellStyle name="Warning Text 4" xfId="1905" xr:uid="{00000000-0005-0000-0000-0000970D0000}"/>
    <cellStyle name="Warning Text 5" xfId="1906" xr:uid="{00000000-0005-0000-0000-0000980D0000}"/>
    <cellStyle name="Warning Text 6" xfId="1907" xr:uid="{00000000-0005-0000-0000-0000990D0000}"/>
    <cellStyle name="Warning Text 7" xfId="1908" xr:uid="{00000000-0005-0000-0000-00009A0D0000}"/>
    <cellStyle name="Warning Text 8" xfId="1909" xr:uid="{00000000-0005-0000-0000-00009B0D0000}"/>
    <cellStyle name="Warning Text 9" xfId="1910" xr:uid="{00000000-0005-0000-0000-00009C0D0000}"/>
  </cellStyles>
  <dxfs count="0"/>
  <tableStyles count="1" defaultTableStyle="TableStyleMedium2"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DC91-433D-9120-4C07FFF7B90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C91-433D-9120-4C07FFF7B90E}"/>
              </c:ext>
            </c:extLst>
          </c:dPt>
          <c:dLbls>
            <c:dLbl>
              <c:idx val="0"/>
              <c:layout>
                <c:manualLayout>
                  <c:x val="-3.888888888888889E-2"/>
                  <c:y val="4.465368912219305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013888888888888"/>
                      <c:h val="0.3923611111111111"/>
                    </c:manualLayout>
                  </c15:layout>
                </c:ext>
                <c:ext xmlns:c16="http://schemas.microsoft.com/office/drawing/2014/chart" uri="{C3380CC4-5D6E-409C-BE32-E72D297353CC}">
                  <c16:uniqueId val="{00000002-DC91-433D-9120-4C07FFF7B90E}"/>
                </c:ext>
              </c:extLst>
            </c:dLbl>
            <c:dLbl>
              <c:idx val="1"/>
              <c:layout>
                <c:manualLayout>
                  <c:x val="1.6517716535433071E-2"/>
                  <c:y val="-3.299832312627588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C91-433D-9120-4C07FFF7B9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Graphs!$A$2:$A$3</c:f>
              <c:strCache>
                <c:ptCount val="2"/>
                <c:pt idx="0">
                  <c:v> Transportation &amp; Public Facilities (DOT&amp;PF) </c:v>
                </c:pt>
                <c:pt idx="1">
                  <c:v> All Other Agencies </c:v>
                </c:pt>
              </c:strCache>
            </c:strRef>
          </c:cat>
          <c:val>
            <c:numRef>
              <c:f>Graphs!$B$2:$B$3</c:f>
              <c:numCache>
                <c:formatCode>_(* #,##0.0_);_(* \(#,##0.0\);_(* "-"??_);_(@_)</c:formatCode>
                <c:ptCount val="2"/>
                <c:pt idx="0">
                  <c:v>335909.245</c:v>
                </c:pt>
                <c:pt idx="1">
                  <c:v>200432.48199999996</c:v>
                </c:pt>
              </c:numCache>
            </c:numRef>
          </c:val>
          <c:extLst>
            <c:ext xmlns:c16="http://schemas.microsoft.com/office/drawing/2014/chart" uri="{C3380CC4-5D6E-409C-BE32-E72D297353CC}">
              <c16:uniqueId val="{00000000-DC91-433D-9120-4C07FFF7B90E}"/>
            </c:ext>
          </c:extLst>
        </c:ser>
        <c:dLbls>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Graphs!$B$5</c:f>
              <c:strCache>
                <c:ptCount val="1"/>
                <c:pt idx="0">
                  <c:v>Backlog Amount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Graphs!$A$6:$A$17</c:f>
              <c:strCache>
                <c:ptCount val="12"/>
                <c:pt idx="0">
                  <c:v>DOT&amp;PF</c:v>
                </c:pt>
                <c:pt idx="1">
                  <c:v>DOT&amp;PF PFB</c:v>
                </c:pt>
                <c:pt idx="2">
                  <c:v> DOC </c:v>
                </c:pt>
                <c:pt idx="3">
                  <c:v> DHSS </c:v>
                </c:pt>
                <c:pt idx="4">
                  <c:v> DEED </c:v>
                </c:pt>
                <c:pt idx="5">
                  <c:v> DNR </c:v>
                </c:pt>
                <c:pt idx="6">
                  <c:v> DOL </c:v>
                </c:pt>
                <c:pt idx="7">
                  <c:v> DFG </c:v>
                </c:pt>
                <c:pt idx="8">
                  <c:v> DPS </c:v>
                </c:pt>
                <c:pt idx="9">
                  <c:v> DMVA </c:v>
                </c:pt>
                <c:pt idx="10">
                  <c:v> DEC </c:v>
                </c:pt>
                <c:pt idx="11">
                  <c:v> DOA </c:v>
                </c:pt>
              </c:strCache>
            </c:strRef>
          </c:cat>
          <c:val>
            <c:numRef>
              <c:f>Graphs!$B$6:$B$17</c:f>
              <c:numCache>
                <c:formatCode>"$"#,##0.0_);[Red]\("$"#,##0.0\)</c:formatCode>
                <c:ptCount val="12"/>
                <c:pt idx="0">
                  <c:v>258852.6</c:v>
                </c:pt>
                <c:pt idx="1">
                  <c:v>77056.645000000004</c:v>
                </c:pt>
                <c:pt idx="2">
                  <c:v>63650</c:v>
                </c:pt>
                <c:pt idx="3">
                  <c:v>38517.182000000001</c:v>
                </c:pt>
                <c:pt idx="4">
                  <c:v>26450.7</c:v>
                </c:pt>
                <c:pt idx="5">
                  <c:v>21870</c:v>
                </c:pt>
                <c:pt idx="6">
                  <c:v>20025</c:v>
                </c:pt>
                <c:pt idx="7">
                  <c:v>15551.3</c:v>
                </c:pt>
                <c:pt idx="8">
                  <c:v>8868.2999999999993</c:v>
                </c:pt>
                <c:pt idx="9">
                  <c:v>3900</c:v>
                </c:pt>
                <c:pt idx="10">
                  <c:v>1600</c:v>
                </c:pt>
                <c:pt idx="11">
                  <c:v>0</c:v>
                </c:pt>
              </c:numCache>
            </c:numRef>
          </c:val>
          <c:extLst>
            <c:ext xmlns:c16="http://schemas.microsoft.com/office/drawing/2014/chart" uri="{C3380CC4-5D6E-409C-BE32-E72D297353CC}">
              <c16:uniqueId val="{00000000-8573-4FE1-8F8E-C7DE74F45121}"/>
            </c:ext>
          </c:extLst>
        </c:ser>
        <c:dLbls>
          <c:showLegendKey val="0"/>
          <c:showVal val="0"/>
          <c:showCatName val="0"/>
          <c:showSerName val="0"/>
          <c:showPercent val="0"/>
          <c:showBubbleSize val="0"/>
        </c:dLbls>
        <c:gapWidth val="219"/>
        <c:overlap val="-27"/>
        <c:axId val="676177392"/>
        <c:axId val="676178704"/>
      </c:barChart>
      <c:catAx>
        <c:axId val="6761773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AGENCY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178704"/>
        <c:crosses val="autoZero"/>
        <c:auto val="1"/>
        <c:lblAlgn val="ctr"/>
        <c:lblOffset val="100"/>
        <c:noMultiLvlLbl val="0"/>
      </c:catAx>
      <c:valAx>
        <c:axId val="676178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BACKLOG AMOUNT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_);[Red]\(&quot;$&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6177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'Statewide Total'!$B$66:$B$78</c:f>
              <c:strCache>
                <c:ptCount val="13"/>
                <c:pt idx="0">
                  <c:v>DOTP&amp;F</c:v>
                </c:pt>
                <c:pt idx="1">
                  <c:v>School MM</c:v>
                </c:pt>
                <c:pt idx="2">
                  <c:v>DOA</c:v>
                </c:pt>
                <c:pt idx="3">
                  <c:v>DNR</c:v>
                </c:pt>
                <c:pt idx="4">
                  <c:v>DOC</c:v>
                </c:pt>
                <c:pt idx="5">
                  <c:v>DHSS</c:v>
                </c:pt>
                <c:pt idx="6">
                  <c:v>DMVA</c:v>
                </c:pt>
                <c:pt idx="7">
                  <c:v>DOL</c:v>
                </c:pt>
                <c:pt idx="8">
                  <c:v>DEED</c:v>
                </c:pt>
                <c:pt idx="9">
                  <c:v>DPS</c:v>
                </c:pt>
                <c:pt idx="10">
                  <c:v>Courts</c:v>
                </c:pt>
                <c:pt idx="11">
                  <c:v>DFG</c:v>
                </c:pt>
                <c:pt idx="12">
                  <c:v>DEC</c:v>
                </c:pt>
              </c:strCache>
            </c:strRef>
          </c:cat>
          <c:val>
            <c:numRef>
              <c:f>'Statewide Total'!$D$66:$D$78</c:f>
              <c:numCache>
                <c:formatCode>_("$"* #,##0.0_);_("$"* \(#,##0.0\);_("$"* "-"??_);_(@_)</c:formatCode>
                <c:ptCount val="13"/>
                <c:pt idx="0">
                  <c:v>264253.59999999998</c:v>
                </c:pt>
                <c:pt idx="2">
                  <c:v>77056.645000000004</c:v>
                </c:pt>
                <c:pt idx="3">
                  <c:v>67469.5</c:v>
                </c:pt>
                <c:pt idx="4">
                  <c:v>55190</c:v>
                </c:pt>
                <c:pt idx="5">
                  <c:v>40353.409</c:v>
                </c:pt>
                <c:pt idx="6">
                  <c:v>28874.945</c:v>
                </c:pt>
                <c:pt idx="7">
                  <c:v>20025</c:v>
                </c:pt>
                <c:pt idx="8">
                  <c:v>16791.75</c:v>
                </c:pt>
                <c:pt idx="9">
                  <c:v>7540</c:v>
                </c:pt>
                <c:pt idx="10">
                  <c:v>8916.5</c:v>
                </c:pt>
                <c:pt idx="11">
                  <c:v>9733</c:v>
                </c:pt>
                <c:pt idx="12">
                  <c:v>200</c:v>
                </c:pt>
              </c:numCache>
            </c:numRef>
          </c:val>
          <c:extLst>
            <c:ext xmlns:c16="http://schemas.microsoft.com/office/drawing/2014/chart" uri="{C3380CC4-5D6E-409C-BE32-E72D297353CC}">
              <c16:uniqueId val="{00000000-FC65-413E-BCB2-05FA7E6A85D6}"/>
            </c:ext>
          </c:extLst>
        </c:ser>
        <c:dLbls>
          <c:showLegendKey val="0"/>
          <c:showVal val="0"/>
          <c:showCatName val="0"/>
          <c:showSerName val="0"/>
          <c:showPercent val="0"/>
          <c:showBubbleSize val="0"/>
        </c:dLbls>
        <c:gapWidth val="219"/>
        <c:overlap val="-27"/>
        <c:axId val="687116552"/>
        <c:axId val="687116880"/>
      </c:barChart>
      <c:catAx>
        <c:axId val="6871165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AGENCY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116880"/>
        <c:crosses val="autoZero"/>
        <c:auto val="1"/>
        <c:lblAlgn val="ctr"/>
        <c:lblOffset val="100"/>
        <c:noMultiLvlLbl val="0"/>
      </c:catAx>
      <c:valAx>
        <c:axId val="687116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BACKLOG</a:t>
                </a:r>
                <a:r>
                  <a:rPr lang="en-US" b="1" baseline="0"/>
                  <a:t> AMOUNT ($Thousands)</a:t>
                </a:r>
                <a:endParaRPr lang="en-US"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7116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'Statewide Total'!$B$92</c:f>
              <c:strCache>
                <c:ptCount val="1"/>
                <c:pt idx="0">
                  <c:v>DM Backlog</c:v>
                </c:pt>
              </c:strCache>
            </c:strRef>
          </c:tx>
          <c:spPr>
            <a:solidFill>
              <a:schemeClr val="accent1"/>
            </a:solidFill>
            <a:ln>
              <a:noFill/>
            </a:ln>
            <a:effectLst/>
          </c:spPr>
          <c:invertIfNegative val="0"/>
          <c:cat>
            <c:strRef>
              <c:f>'Statewide Total'!$A$93:$A$102</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Total'!$B$93:$B$102</c:f>
              <c:numCache>
                <c:formatCode>_("$"* #,##0.0_);_("$"* \(#,##0.0\);_("$"* "-"??_);_(@_)</c:formatCode>
                <c:ptCount val="10"/>
                <c:pt idx="0">
                  <c:v>858.52200000000005</c:v>
                </c:pt>
                <c:pt idx="1">
                  <c:v>1132.2</c:v>
                </c:pt>
                <c:pt idx="2">
                  <c:v>989.9</c:v>
                </c:pt>
                <c:pt idx="3">
                  <c:v>848.06495790999986</c:v>
                </c:pt>
                <c:pt idx="4">
                  <c:v>755.93241132999992</c:v>
                </c:pt>
                <c:pt idx="5">
                  <c:v>0</c:v>
                </c:pt>
                <c:pt idx="6">
                  <c:v>598.97369900000001</c:v>
                </c:pt>
                <c:pt idx="7">
                  <c:v>604.64899849999983</c:v>
                </c:pt>
                <c:pt idx="8">
                  <c:v>616.81289149999998</c:v>
                </c:pt>
                <c:pt idx="9">
                  <c:v>639.318397</c:v>
                </c:pt>
              </c:numCache>
            </c:numRef>
          </c:val>
          <c:extLst>
            <c:ext xmlns:c16="http://schemas.microsoft.com/office/drawing/2014/chart" uri="{C3380CC4-5D6E-409C-BE32-E72D297353CC}">
              <c16:uniqueId val="{00000000-7017-4326-A8BB-5220C26DFD70}"/>
            </c:ext>
          </c:extLst>
        </c:ser>
        <c:ser>
          <c:idx val="1"/>
          <c:order val="1"/>
          <c:tx>
            <c:strRef>
              <c:f>'Statewide Total'!$C$92</c:f>
              <c:strCache>
                <c:ptCount val="1"/>
                <c:pt idx="0">
                  <c:v>Appropriation</c:v>
                </c:pt>
              </c:strCache>
            </c:strRef>
          </c:tx>
          <c:spPr>
            <a:solidFill>
              <a:schemeClr val="accent2"/>
            </a:solidFill>
            <a:ln>
              <a:noFill/>
            </a:ln>
            <a:effectLst/>
          </c:spPr>
          <c:invertIfNegative val="0"/>
          <c:cat>
            <c:strRef>
              <c:f>'Statewide Total'!$A$93:$A$102</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Total'!$C$93:$C$102</c:f>
            </c:numRef>
          </c:val>
          <c:extLst>
            <c:ext xmlns:c16="http://schemas.microsoft.com/office/drawing/2014/chart" uri="{C3380CC4-5D6E-409C-BE32-E72D297353CC}">
              <c16:uniqueId val="{00000001-7017-4326-A8BB-5220C26DFD70}"/>
            </c:ext>
          </c:extLst>
        </c:ser>
        <c:dLbls>
          <c:showLegendKey val="0"/>
          <c:showVal val="0"/>
          <c:showCatName val="0"/>
          <c:showSerName val="0"/>
          <c:showPercent val="0"/>
          <c:showBubbleSize val="0"/>
        </c:dLbls>
        <c:gapWidth val="150"/>
        <c:axId val="791995272"/>
        <c:axId val="792000192"/>
      </c:barChart>
      <c:lineChart>
        <c:grouping val="standard"/>
        <c:varyColors val="0"/>
        <c:ser>
          <c:idx val="2"/>
          <c:order val="2"/>
          <c:tx>
            <c:strRef>
              <c:f>'Statewide Total'!$D$92</c:f>
              <c:strCache>
                <c:ptCount val="1"/>
                <c:pt idx="0">
                  <c:v>Price</c:v>
                </c:pt>
              </c:strCache>
            </c:strRef>
          </c:tx>
          <c:spPr>
            <a:ln w="28575" cap="rnd">
              <a:solidFill>
                <a:schemeClr val="accent3"/>
              </a:solidFill>
              <a:round/>
            </a:ln>
            <a:effectLst/>
          </c:spPr>
          <c:marker>
            <c:symbol val="none"/>
          </c:marker>
          <c:cat>
            <c:strRef>
              <c:f>'Statewide Total'!$A$93:$A$102</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Total'!$D$93:$D$102</c:f>
              <c:numCache>
                <c:formatCode>_("$"* #,##0.00_);_("$"* \(#,##0.00\);_("$"* "-"??_);_(@_)</c:formatCode>
                <c:ptCount val="10"/>
                <c:pt idx="0">
                  <c:v>94.49</c:v>
                </c:pt>
                <c:pt idx="1">
                  <c:v>112.65</c:v>
                </c:pt>
                <c:pt idx="2">
                  <c:v>107.57</c:v>
                </c:pt>
                <c:pt idx="3">
                  <c:v>107.57</c:v>
                </c:pt>
                <c:pt idx="4">
                  <c:v>72.58</c:v>
                </c:pt>
                <c:pt idx="5">
                  <c:v>43.18</c:v>
                </c:pt>
                <c:pt idx="6">
                  <c:v>49.43</c:v>
                </c:pt>
                <c:pt idx="7">
                  <c:v>63.61</c:v>
                </c:pt>
                <c:pt idx="8">
                  <c:v>69.459999999999994</c:v>
                </c:pt>
                <c:pt idx="9">
                  <c:v>63.54</c:v>
                </c:pt>
              </c:numCache>
            </c:numRef>
          </c:val>
          <c:smooth val="0"/>
          <c:extLst>
            <c:ext xmlns:c16="http://schemas.microsoft.com/office/drawing/2014/chart" uri="{C3380CC4-5D6E-409C-BE32-E72D297353CC}">
              <c16:uniqueId val="{00000002-7017-4326-A8BB-5220C26DFD70}"/>
            </c:ext>
          </c:extLst>
        </c:ser>
        <c:dLbls>
          <c:showLegendKey val="0"/>
          <c:showVal val="0"/>
          <c:showCatName val="0"/>
          <c:showSerName val="0"/>
          <c:showPercent val="0"/>
          <c:showBubbleSize val="0"/>
        </c:dLbls>
        <c:marker val="1"/>
        <c:smooth val="0"/>
        <c:axId val="925972800"/>
        <c:axId val="804607288"/>
      </c:lineChart>
      <c:catAx>
        <c:axId val="791995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000192"/>
        <c:crosses val="autoZero"/>
        <c:auto val="1"/>
        <c:lblAlgn val="ctr"/>
        <c:lblOffset val="100"/>
        <c:noMultiLvlLbl val="0"/>
      </c:catAx>
      <c:valAx>
        <c:axId val="792000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Rounded to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995272"/>
        <c:crosses val="autoZero"/>
        <c:crossBetween val="between"/>
      </c:valAx>
      <c:valAx>
        <c:axId val="804607288"/>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ANS Oil Price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5972800"/>
        <c:crosses val="max"/>
        <c:crossBetween val="between"/>
      </c:valAx>
      <c:catAx>
        <c:axId val="925972800"/>
        <c:scaling>
          <c:orientation val="minMax"/>
        </c:scaling>
        <c:delete val="1"/>
        <c:axPos val="b"/>
        <c:numFmt formatCode="General" sourceLinked="1"/>
        <c:majorTickMark val="out"/>
        <c:minorTickMark val="none"/>
        <c:tickLblPos val="nextTo"/>
        <c:crossAx val="804607288"/>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'Statewide Total'!$B$113</c:f>
              <c:strCache>
                <c:ptCount val="1"/>
                <c:pt idx="0">
                  <c:v>DM Backlog</c:v>
                </c:pt>
              </c:strCache>
            </c:strRef>
          </c:tx>
          <c:spPr>
            <a:solidFill>
              <a:schemeClr val="accent1"/>
            </a:solidFill>
            <a:ln>
              <a:noFill/>
            </a:ln>
            <a:effectLst/>
          </c:spPr>
          <c:invertIfNegative val="0"/>
          <c:cat>
            <c:strRef>
              <c:f>'Statewide Total'!$A$114:$A$123</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Total'!$B$114:$B$123</c:f>
              <c:numCache>
                <c:formatCode>_("$"* #,##0.0_);_("$"* \(#,##0.0\);_("$"* "-"??_);_(@_)</c:formatCode>
                <c:ptCount val="10"/>
                <c:pt idx="0">
                  <c:v>1117.8616</c:v>
                </c:pt>
                <c:pt idx="1">
                  <c:v>1185.8</c:v>
                </c:pt>
                <c:pt idx="2">
                  <c:v>1200.7</c:v>
                </c:pt>
                <c:pt idx="3">
                  <c:v>1203.0288</c:v>
                </c:pt>
                <c:pt idx="4">
                  <c:v>1091.2376676100002</c:v>
                </c:pt>
                <c:pt idx="5">
                  <c:v>1080.5513000000001</c:v>
                </c:pt>
                <c:pt idx="6">
                  <c:v>1008.793562</c:v>
                </c:pt>
                <c:pt idx="7">
                  <c:v>1061.2566088733336</c:v>
                </c:pt>
                <c:pt idx="8">
                  <c:v>1236.6074757105471</c:v>
                </c:pt>
                <c:pt idx="9">
                  <c:v>1273.1635071172138</c:v>
                </c:pt>
              </c:numCache>
            </c:numRef>
          </c:val>
          <c:extLst>
            <c:ext xmlns:c16="http://schemas.microsoft.com/office/drawing/2014/chart" uri="{C3380CC4-5D6E-409C-BE32-E72D297353CC}">
              <c16:uniqueId val="{00000000-0C4A-46D2-AD6E-03299AB02985}"/>
            </c:ext>
          </c:extLst>
        </c:ser>
        <c:ser>
          <c:idx val="1"/>
          <c:order val="1"/>
          <c:tx>
            <c:strRef>
              <c:f>'Statewide Total'!$C$113</c:f>
              <c:strCache>
                <c:ptCount val="1"/>
                <c:pt idx="0">
                  <c:v>Appropriation</c:v>
                </c:pt>
              </c:strCache>
            </c:strRef>
          </c:tx>
          <c:spPr>
            <a:solidFill>
              <a:schemeClr val="accent2"/>
            </a:solidFill>
            <a:ln>
              <a:noFill/>
            </a:ln>
            <a:effectLst/>
          </c:spPr>
          <c:invertIfNegative val="0"/>
          <c:cat>
            <c:strRef>
              <c:f>'Statewide Total'!$A$114:$A$123</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Total'!$C$114:$C$123</c:f>
            </c:numRef>
          </c:val>
          <c:extLst>
            <c:ext xmlns:c16="http://schemas.microsoft.com/office/drawing/2014/chart" uri="{C3380CC4-5D6E-409C-BE32-E72D297353CC}">
              <c16:uniqueId val="{00000001-0C4A-46D2-AD6E-03299AB02985}"/>
            </c:ext>
          </c:extLst>
        </c:ser>
        <c:dLbls>
          <c:showLegendKey val="0"/>
          <c:showVal val="0"/>
          <c:showCatName val="0"/>
          <c:showSerName val="0"/>
          <c:showPercent val="0"/>
          <c:showBubbleSize val="0"/>
        </c:dLbls>
        <c:gapWidth val="150"/>
        <c:axId val="917526520"/>
        <c:axId val="917527504"/>
      </c:barChart>
      <c:lineChart>
        <c:grouping val="standard"/>
        <c:varyColors val="0"/>
        <c:ser>
          <c:idx val="2"/>
          <c:order val="2"/>
          <c:tx>
            <c:strRef>
              <c:f>'Statewide Total'!$D$113</c:f>
              <c:strCache>
                <c:ptCount val="1"/>
                <c:pt idx="0">
                  <c:v>Price</c:v>
                </c:pt>
              </c:strCache>
            </c:strRef>
          </c:tx>
          <c:spPr>
            <a:ln w="28575" cap="rnd">
              <a:solidFill>
                <a:schemeClr val="accent3"/>
              </a:solidFill>
              <a:round/>
            </a:ln>
            <a:effectLst/>
          </c:spPr>
          <c:marker>
            <c:symbol val="none"/>
          </c:marker>
          <c:cat>
            <c:strRef>
              <c:f>'Statewide Total'!$A$114:$A$123</c:f>
              <c:strCache>
                <c:ptCount val="10"/>
                <c:pt idx="0">
                  <c:v>FY2011</c:v>
                </c:pt>
                <c:pt idx="1">
                  <c:v>FY2012</c:v>
                </c:pt>
                <c:pt idx="2">
                  <c:v>FY2013</c:v>
                </c:pt>
                <c:pt idx="3">
                  <c:v>FY2014</c:v>
                </c:pt>
                <c:pt idx="4">
                  <c:v>FY2015</c:v>
                </c:pt>
                <c:pt idx="5">
                  <c:v>FY2016</c:v>
                </c:pt>
                <c:pt idx="6">
                  <c:v>FY2017</c:v>
                </c:pt>
                <c:pt idx="7">
                  <c:v>FY2018</c:v>
                </c:pt>
                <c:pt idx="8">
                  <c:v>FY2019</c:v>
                </c:pt>
                <c:pt idx="9">
                  <c:v>FY2020</c:v>
                </c:pt>
              </c:strCache>
            </c:strRef>
          </c:cat>
          <c:val>
            <c:numRef>
              <c:f>'Statewide Total'!$D$114:$D$123</c:f>
              <c:numCache>
                <c:formatCode>_("$"* #,##0.00_);_("$"* \(#,##0.00\);_("$"* "-"??_);_(@_)</c:formatCode>
                <c:ptCount val="10"/>
                <c:pt idx="0">
                  <c:v>94.49</c:v>
                </c:pt>
                <c:pt idx="1">
                  <c:v>112.65</c:v>
                </c:pt>
                <c:pt idx="2">
                  <c:v>107.57</c:v>
                </c:pt>
                <c:pt idx="3">
                  <c:v>107.57</c:v>
                </c:pt>
                <c:pt idx="4">
                  <c:v>72.58</c:v>
                </c:pt>
                <c:pt idx="5">
                  <c:v>43.18</c:v>
                </c:pt>
                <c:pt idx="6">
                  <c:v>49.43</c:v>
                </c:pt>
                <c:pt idx="7">
                  <c:v>63.61</c:v>
                </c:pt>
                <c:pt idx="8">
                  <c:v>69.459999999999994</c:v>
                </c:pt>
                <c:pt idx="9">
                  <c:v>63.54</c:v>
                </c:pt>
              </c:numCache>
            </c:numRef>
          </c:val>
          <c:smooth val="0"/>
          <c:extLst>
            <c:ext xmlns:c16="http://schemas.microsoft.com/office/drawing/2014/chart" uri="{C3380CC4-5D6E-409C-BE32-E72D297353CC}">
              <c16:uniqueId val="{00000002-0C4A-46D2-AD6E-03299AB02985}"/>
            </c:ext>
          </c:extLst>
        </c:ser>
        <c:dLbls>
          <c:showLegendKey val="0"/>
          <c:showVal val="0"/>
          <c:showCatName val="0"/>
          <c:showSerName val="0"/>
          <c:showPercent val="0"/>
          <c:showBubbleSize val="0"/>
        </c:dLbls>
        <c:marker val="1"/>
        <c:smooth val="0"/>
        <c:axId val="792104824"/>
        <c:axId val="792100560"/>
      </c:lineChart>
      <c:catAx>
        <c:axId val="917526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527504"/>
        <c:crosses val="autoZero"/>
        <c:auto val="1"/>
        <c:lblAlgn val="ctr"/>
        <c:lblOffset val="100"/>
        <c:noMultiLvlLbl val="0"/>
      </c:catAx>
      <c:valAx>
        <c:axId val="917527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Rounded to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_);_(&quot;$&quot;* \(#,##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7526520"/>
        <c:crosses val="autoZero"/>
        <c:crossBetween val="between"/>
      </c:valAx>
      <c:valAx>
        <c:axId val="79210056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ANS Oil Price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2104824"/>
        <c:crosses val="max"/>
        <c:crossBetween val="between"/>
      </c:valAx>
      <c:catAx>
        <c:axId val="792104824"/>
        <c:scaling>
          <c:orientation val="minMax"/>
        </c:scaling>
        <c:delete val="1"/>
        <c:axPos val="b"/>
        <c:numFmt formatCode="General" sourceLinked="1"/>
        <c:majorTickMark val="out"/>
        <c:minorTickMark val="none"/>
        <c:tickLblPos val="nextTo"/>
        <c:crossAx val="79210056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14287</xdr:colOff>
      <xdr:row>3</xdr:row>
      <xdr:rowOff>0</xdr:rowOff>
    </xdr:from>
    <xdr:to>
      <xdr:col>10</xdr:col>
      <xdr:colOff>319087</xdr:colOff>
      <xdr:row>18</xdr:row>
      <xdr:rowOff>52387</xdr:rowOff>
    </xdr:to>
    <xdr:graphicFrame macro="">
      <xdr:nvGraphicFramePr>
        <xdr:cNvPr id="2" name="Chart 1">
          <a:extLst>
            <a:ext uri="{FF2B5EF4-FFF2-40B4-BE49-F238E27FC236}">
              <a16:creationId xmlns:a16="http://schemas.microsoft.com/office/drawing/2014/main" id="{7759ACD7-EAC3-4FD6-A697-22239B6BAC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2495551</xdr:colOff>
      <xdr:row>21</xdr:row>
      <xdr:rowOff>28575</xdr:rowOff>
    </xdr:from>
    <xdr:to>
      <xdr:col>14</xdr:col>
      <xdr:colOff>333375</xdr:colOff>
      <xdr:row>38</xdr:row>
      <xdr:rowOff>152400</xdr:rowOff>
    </xdr:to>
    <xdr:graphicFrame macro="">
      <xdr:nvGraphicFramePr>
        <xdr:cNvPr id="3" name="Chart 2">
          <a:extLst>
            <a:ext uri="{FF2B5EF4-FFF2-40B4-BE49-F238E27FC236}">
              <a16:creationId xmlns:a16="http://schemas.microsoft.com/office/drawing/2014/main" id="{61955B71-D3DE-4C7D-9D6E-7099DE1A99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64</xdr:row>
      <xdr:rowOff>133349</xdr:rowOff>
    </xdr:from>
    <xdr:to>
      <xdr:col>14</xdr:col>
      <xdr:colOff>85725</xdr:colOff>
      <xdr:row>88</xdr:row>
      <xdr:rowOff>571499</xdr:rowOff>
    </xdr:to>
    <xdr:graphicFrame macro="">
      <xdr:nvGraphicFramePr>
        <xdr:cNvPr id="3" name="Chart 2">
          <a:extLst>
            <a:ext uri="{FF2B5EF4-FFF2-40B4-BE49-F238E27FC236}">
              <a16:creationId xmlns:a16="http://schemas.microsoft.com/office/drawing/2014/main" id="{04E38527-D3E3-43D7-8B01-B526D0D525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87</xdr:row>
      <xdr:rowOff>47625</xdr:rowOff>
    </xdr:from>
    <xdr:to>
      <xdr:col>8</xdr:col>
      <xdr:colOff>971550</xdr:colOff>
      <xdr:row>110</xdr:row>
      <xdr:rowOff>38100</xdr:rowOff>
    </xdr:to>
    <xdr:graphicFrame macro="">
      <xdr:nvGraphicFramePr>
        <xdr:cNvPr id="4" name="Chart 3">
          <a:extLst>
            <a:ext uri="{FF2B5EF4-FFF2-40B4-BE49-F238E27FC236}">
              <a16:creationId xmlns:a16="http://schemas.microsoft.com/office/drawing/2014/main" id="{909CF75C-B6D3-40AA-B85B-1F6653049E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638181</xdr:colOff>
      <xdr:row>110</xdr:row>
      <xdr:rowOff>133349</xdr:rowOff>
    </xdr:from>
    <xdr:to>
      <xdr:col>8</xdr:col>
      <xdr:colOff>619125</xdr:colOff>
      <xdr:row>138</xdr:row>
      <xdr:rowOff>28574</xdr:rowOff>
    </xdr:to>
    <xdr:graphicFrame macro="">
      <xdr:nvGraphicFramePr>
        <xdr:cNvPr id="5" name="Chart 4">
          <a:extLst>
            <a:ext uri="{FF2B5EF4-FFF2-40B4-BE49-F238E27FC236}">
              <a16:creationId xmlns:a16="http://schemas.microsoft.com/office/drawing/2014/main" id="{35540048-C434-458C-8B06-6799078F2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Swbudget\Capital\Facilities\Facility%20Inventory\2016%20Book\2016%20Facilities%20Inventory.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Budget\FY%2017\17-773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Swbudget\Capital\Facilities\Facility%20Inventory\2015%20Book\2015%20Facilities%20Inventory.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Swbudget\FY21%20Budget%20Development\Capital\DM-R&amp;R%20Backlog\From%20MAUs\UAF%20FY21%20DM-R&amp;R_Submi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PROJECTS\Deferred%20Renewal\FY21%20DR\EU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JNU/OMB-Office/Information%20by%20Subject/Deferred%20Maintenance/SLA%202021/FY2020%20Deferred%20Maintenance%20Backlog%2012.31.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JNU/OMB-Office/Information%20by%20Subject/Deferred%20Maintenance/SLA%202021/FY2021%20Deferred%20Maintenance%20Backlog%201.29.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JNU/OMB-Office/Information%20by%20Subject/Deferred%20Maintenance/SLA%202020/FY20%20DM%20Backlog%20Statewide%20OMB%2012.3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MAU"/>
      <sheetName val="Summary by Campus"/>
      <sheetName val="Detail by Campus"/>
      <sheetName val="Infrastructure &amp;OCA"/>
      <sheetName val="NonUA"/>
      <sheetName val="UA Leased Space"/>
      <sheetName val="Assignable Space by Room Type"/>
      <sheetName val="Percent of Assignable Space"/>
      <sheetName val="Assignable Space by Functional"/>
      <sheetName val="Building Number Index"/>
      <sheetName val="Reconciliation"/>
      <sheetName val="ALL INVEST"/>
      <sheetName val="ALL INVEST Tables"/>
      <sheetName val="FY12 space with functions"/>
      <sheetName val="FY12 ASF per room"/>
      <sheetName val="Building Status"/>
      <sheetName val="Building Recon"/>
      <sheetName val="Item Review"/>
      <sheetName val="RS Means"/>
      <sheetName val="Campus xwalk"/>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C9">
            <v>1872124852</v>
          </cell>
          <cell r="D9">
            <v>3375769390</v>
          </cell>
        </row>
        <row r="23">
          <cell r="H23">
            <v>15527067</v>
          </cell>
        </row>
        <row r="29">
          <cell r="H29">
            <v>1877864</v>
          </cell>
        </row>
        <row r="66">
          <cell r="C66">
            <v>61430941.230000004</v>
          </cell>
        </row>
      </sheetData>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SUMMARY"/>
      <sheetName val="OBJ Code"/>
      <sheetName val="BPO's"/>
      <sheetName val="All BPO's"/>
      <sheetName val="Projects"/>
      <sheetName val="FY17 DM list to SW"/>
      <sheetName val="Projections"/>
    </sheetNames>
    <sheetDataSet>
      <sheetData sheetId="0"/>
      <sheetData sheetId="1">
        <row r="4">
          <cell r="K4" t="str">
            <v>Code</v>
          </cell>
          <cell r="L4" t="str">
            <v>Code</v>
          </cell>
        </row>
        <row r="5">
          <cell r="K5" t="str">
            <v>&gt;1999</v>
          </cell>
          <cell r="L5" t="str">
            <v>&lt;3000</v>
          </cell>
        </row>
        <row r="8">
          <cell r="K8" t="str">
            <v>Code</v>
          </cell>
          <cell r="L8" t="str">
            <v>Code</v>
          </cell>
        </row>
        <row r="9">
          <cell r="K9" t="str">
            <v>&gt;2999</v>
          </cell>
          <cell r="L9" t="str">
            <v>&lt;4000</v>
          </cell>
        </row>
        <row r="13">
          <cell r="K13" t="str">
            <v>Code</v>
          </cell>
          <cell r="L13" t="str">
            <v>Code</v>
          </cell>
        </row>
        <row r="14">
          <cell r="K14" t="str">
            <v>&gt;3999</v>
          </cell>
          <cell r="L14" t="str">
            <v>&lt;5000</v>
          </cell>
        </row>
        <row r="17">
          <cell r="K17" t="str">
            <v>Code</v>
          </cell>
          <cell r="L17" t="str">
            <v>Code</v>
          </cell>
        </row>
        <row r="18">
          <cell r="K18" t="str">
            <v>&gt;4999</v>
          </cell>
          <cell r="L18" t="str">
            <v>&lt;6000</v>
          </cell>
        </row>
        <row r="21">
          <cell r="K21" t="str">
            <v>Code</v>
          </cell>
          <cell r="L21" t="str">
            <v>Code</v>
          </cell>
        </row>
        <row r="22">
          <cell r="K22" t="str">
            <v>&gt;7999</v>
          </cell>
          <cell r="L22" t="str">
            <v>&lt;9000</v>
          </cell>
        </row>
      </sheetData>
      <sheetData sheetId="2">
        <row r="3">
          <cell r="I3" t="str">
            <v>Code</v>
          </cell>
          <cell r="K3" t="str">
            <v>Code</v>
          </cell>
          <cell r="M3" t="str">
            <v>Code</v>
          </cell>
          <cell r="O3" t="str">
            <v>Code</v>
          </cell>
          <cell r="Q3" t="str">
            <v>Code</v>
          </cell>
        </row>
        <row r="4">
          <cell r="I4">
            <v>2010</v>
          </cell>
          <cell r="K4">
            <v>3444</v>
          </cell>
          <cell r="M4">
            <v>4221</v>
          </cell>
          <cell r="O4">
            <v>8453</v>
          </cell>
          <cell r="Q4">
            <v>2502</v>
          </cell>
        </row>
        <row r="7">
          <cell r="K7" t="str">
            <v>Code</v>
          </cell>
          <cell r="M7" t="str">
            <v>Code</v>
          </cell>
          <cell r="O7" t="str">
            <v>Code</v>
          </cell>
          <cell r="Q7" t="str">
            <v>Code</v>
          </cell>
        </row>
        <row r="8">
          <cell r="K8">
            <v>3446</v>
          </cell>
          <cell r="M8">
            <v>4441</v>
          </cell>
          <cell r="O8">
            <v>8993</v>
          </cell>
          <cell r="Q8">
            <v>2503</v>
          </cell>
        </row>
        <row r="11">
          <cell r="I11" t="str">
            <v>Code</v>
          </cell>
          <cell r="K11" t="str">
            <v>Code</v>
          </cell>
          <cell r="M11" t="str">
            <v>Code</v>
          </cell>
          <cell r="Q11" t="str">
            <v>Code</v>
          </cell>
        </row>
        <row r="12">
          <cell r="I12">
            <v>2110</v>
          </cell>
          <cell r="K12">
            <v>3510</v>
          </cell>
          <cell r="M12">
            <v>4451</v>
          </cell>
          <cell r="Q12">
            <v>2504</v>
          </cell>
        </row>
        <row r="15">
          <cell r="I15" t="str">
            <v>Code</v>
          </cell>
          <cell r="K15" t="str">
            <v>Code</v>
          </cell>
          <cell r="M15" t="str">
            <v>Code</v>
          </cell>
          <cell r="O15" t="str">
            <v>Code</v>
          </cell>
          <cell r="Q15" t="str">
            <v>Code</v>
          </cell>
        </row>
        <row r="16">
          <cell r="I16">
            <v>2210</v>
          </cell>
          <cell r="K16">
            <v>3661</v>
          </cell>
          <cell r="M16">
            <v>5117</v>
          </cell>
          <cell r="O16">
            <v>5111</v>
          </cell>
          <cell r="Q16">
            <v>2507</v>
          </cell>
        </row>
        <row r="19">
          <cell r="I19" t="str">
            <v>Code</v>
          </cell>
          <cell r="K19" t="str">
            <v>Code</v>
          </cell>
          <cell r="M19" t="str">
            <v>Code</v>
          </cell>
          <cell r="O19" t="str">
            <v>Code</v>
          </cell>
          <cell r="Q19" t="str">
            <v>Code</v>
          </cell>
        </row>
        <row r="20">
          <cell r="I20">
            <v>3117</v>
          </cell>
          <cell r="K20">
            <v>3771</v>
          </cell>
          <cell r="M20">
            <v>5336</v>
          </cell>
          <cell r="O20">
            <v>3449</v>
          </cell>
          <cell r="Q20">
            <v>2501</v>
          </cell>
        </row>
        <row r="23">
          <cell r="I23" t="str">
            <v>Code</v>
          </cell>
          <cell r="K23" t="str">
            <v>Code</v>
          </cell>
          <cell r="M23" t="str">
            <v>Code</v>
          </cell>
          <cell r="O23" t="str">
            <v>Code</v>
          </cell>
          <cell r="Q23" t="str">
            <v>Code</v>
          </cell>
        </row>
        <row r="24">
          <cell r="I24">
            <v>3221</v>
          </cell>
          <cell r="K24">
            <v>3774</v>
          </cell>
          <cell r="M24">
            <v>5334</v>
          </cell>
          <cell r="O24">
            <v>3005</v>
          </cell>
          <cell r="Q24">
            <v>3062</v>
          </cell>
        </row>
        <row r="27">
          <cell r="I27" t="str">
            <v>Code</v>
          </cell>
          <cell r="K27" t="str">
            <v>Code</v>
          </cell>
          <cell r="M27" t="str">
            <v>Code</v>
          </cell>
          <cell r="O27" t="str">
            <v>Code</v>
          </cell>
        </row>
        <row r="28">
          <cell r="I28">
            <v>3331</v>
          </cell>
          <cell r="K28">
            <v>3799</v>
          </cell>
          <cell r="M28">
            <v>5335</v>
          </cell>
          <cell r="O28">
            <v>2130</v>
          </cell>
        </row>
        <row r="31">
          <cell r="I31" t="str">
            <v>Code</v>
          </cell>
          <cell r="K31" t="str">
            <v>Code</v>
          </cell>
          <cell r="M31" t="str">
            <v>Code</v>
          </cell>
        </row>
        <row r="32">
          <cell r="I32">
            <v>3339</v>
          </cell>
          <cell r="K32">
            <v>4010</v>
          </cell>
          <cell r="M32">
            <v>5442</v>
          </cell>
        </row>
        <row r="35">
          <cell r="K35" t="str">
            <v>Code</v>
          </cell>
          <cell r="M35" t="str">
            <v>Code</v>
          </cell>
          <cell r="O35" t="str">
            <v>Code</v>
          </cell>
        </row>
        <row r="36">
          <cell r="K36">
            <v>4013</v>
          </cell>
          <cell r="M36">
            <v>5443</v>
          </cell>
          <cell r="O36">
            <v>3013</v>
          </cell>
        </row>
        <row r="39">
          <cell r="I39" t="str">
            <v>Code</v>
          </cell>
          <cell r="K39" t="str">
            <v>Code</v>
          </cell>
          <cell r="M39" t="str">
            <v>Code</v>
          </cell>
          <cell r="O39" t="str">
            <v>Code</v>
          </cell>
        </row>
        <row r="40">
          <cell r="I40">
            <v>3441</v>
          </cell>
          <cell r="K40">
            <v>4014</v>
          </cell>
          <cell r="M40">
            <v>5444</v>
          </cell>
          <cell r="O40">
            <v>8452</v>
          </cell>
        </row>
        <row r="43">
          <cell r="I43" t="str">
            <v>Code</v>
          </cell>
          <cell r="K43" t="str">
            <v>Code</v>
          </cell>
          <cell r="M43" t="str">
            <v>Code</v>
          </cell>
          <cell r="O43" t="str">
            <v>Code</v>
          </cell>
        </row>
        <row r="44">
          <cell r="I44">
            <v>3442</v>
          </cell>
          <cell r="K44">
            <v>4112</v>
          </cell>
          <cell r="M44">
            <v>5445</v>
          </cell>
          <cell r="O44">
            <v>3775</v>
          </cell>
        </row>
        <row r="47">
          <cell r="I47" t="str">
            <v>Code</v>
          </cell>
          <cell r="K47" t="str">
            <v>Code</v>
          </cell>
          <cell r="M47" t="str">
            <v>Code</v>
          </cell>
          <cell r="O47" t="str">
            <v>Code</v>
          </cell>
        </row>
        <row r="48">
          <cell r="I48">
            <v>5990</v>
          </cell>
          <cell r="K48">
            <v>3222</v>
          </cell>
          <cell r="M48">
            <v>8235</v>
          </cell>
          <cell r="O48">
            <v>3662</v>
          </cell>
        </row>
        <row r="51">
          <cell r="K51" t="str">
            <v>Code</v>
          </cell>
          <cell r="M51" t="str">
            <v>Code</v>
          </cell>
          <cell r="O51" t="str">
            <v>Code</v>
          </cell>
        </row>
        <row r="52">
          <cell r="K52">
            <v>4151</v>
          </cell>
          <cell r="M52">
            <v>4152</v>
          </cell>
          <cell r="O52">
            <v>4077</v>
          </cell>
        </row>
        <row r="55">
          <cell r="K55" t="str">
            <v>Code</v>
          </cell>
          <cell r="M55" t="str">
            <v>Code</v>
          </cell>
          <cell r="O55" t="str">
            <v>Code</v>
          </cell>
        </row>
        <row r="56">
          <cell r="K56">
            <v>2006</v>
          </cell>
          <cell r="M56">
            <v>4111</v>
          </cell>
          <cell r="O56">
            <v>5010</v>
          </cell>
        </row>
        <row r="59">
          <cell r="I59" t="str">
            <v>Code</v>
          </cell>
          <cell r="K59" t="str">
            <v>Code</v>
          </cell>
          <cell r="M59" t="str">
            <v>Code</v>
          </cell>
          <cell r="O59" t="str">
            <v>Code</v>
          </cell>
        </row>
        <row r="60">
          <cell r="I60">
            <v>3003</v>
          </cell>
          <cell r="K60">
            <v>3011</v>
          </cell>
          <cell r="M60">
            <v>3991</v>
          </cell>
          <cell r="O60">
            <v>5113</v>
          </cell>
        </row>
        <row r="62">
          <cell r="I62" t="str">
            <v>Code</v>
          </cell>
          <cell r="K62" t="str">
            <v>Code</v>
          </cell>
          <cell r="M62" t="str">
            <v>Code</v>
          </cell>
          <cell r="O62" t="str">
            <v>Code</v>
          </cell>
        </row>
        <row r="63">
          <cell r="I63">
            <v>2451</v>
          </cell>
          <cell r="K63">
            <v>3115</v>
          </cell>
          <cell r="M63">
            <v>3772</v>
          </cell>
          <cell r="O63">
            <v>3886</v>
          </cell>
        </row>
        <row r="66">
          <cell r="I66" t="str">
            <v>Code</v>
          </cell>
          <cell r="K66" t="str">
            <v>Code</v>
          </cell>
          <cell r="M66" t="str">
            <v>Code</v>
          </cell>
          <cell r="O66" t="str">
            <v>Code</v>
          </cell>
        </row>
        <row r="67">
          <cell r="I67">
            <v>3447</v>
          </cell>
          <cell r="K67">
            <v>3118</v>
          </cell>
          <cell r="M67">
            <v>3443</v>
          </cell>
          <cell r="O67">
            <v>3779</v>
          </cell>
        </row>
        <row r="70">
          <cell r="I70" t="str">
            <v>Code</v>
          </cell>
        </row>
        <row r="71">
          <cell r="I71">
            <v>4222</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MAU"/>
      <sheetName val="Summary by Campus"/>
      <sheetName val="Detail by Campus"/>
      <sheetName val="Infrastructure &amp;OCA"/>
      <sheetName val="NonUA"/>
      <sheetName val="UA Leased Space"/>
      <sheetName val="Assignable Space by Room Type"/>
      <sheetName val="Percent of Assignable Space"/>
      <sheetName val="Assignable Space by Functional"/>
      <sheetName val="Building Number Index"/>
      <sheetName val="Reconciliation"/>
      <sheetName val="ALL INVEST"/>
      <sheetName val="ALL INVEST Pivot"/>
      <sheetName val="FY12 space with functions"/>
      <sheetName val="FY12 ASF per room"/>
      <sheetName val="Building Status"/>
      <sheetName val="Building Recon"/>
      <sheetName val="Item Review"/>
      <sheetName val="RS Means"/>
      <sheetName val="Campus xwalk"/>
      <sheetName val="2014 UA Leased Space"/>
      <sheetName val="Updates from 13 to 14"/>
    </sheetNames>
    <sheetDataSet>
      <sheetData sheetId="0"/>
      <sheetData sheetId="1"/>
      <sheetData sheetId="2">
        <row r="535">
          <cell r="AC535">
            <v>2984660177</v>
          </cell>
        </row>
      </sheetData>
      <sheetData sheetId="3">
        <row r="37">
          <cell r="P37">
            <v>320934429</v>
          </cell>
        </row>
      </sheetData>
      <sheetData sheetId="4"/>
      <sheetData sheetId="5"/>
      <sheetData sheetId="6"/>
      <sheetData sheetId="7"/>
      <sheetData sheetId="8"/>
      <sheetData sheetId="9"/>
      <sheetData sheetId="10"/>
      <sheetData sheetId="11">
        <row r="3936">
          <cell r="K3936">
            <v>1992419786</v>
          </cell>
        </row>
      </sheetData>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 Data"/>
      <sheetName val="Summary"/>
      <sheetName val="BLDG $PSF"/>
      <sheetName val="SW"/>
      <sheetName val="Pull Down Def."/>
    </sheetNames>
    <sheetDataSet>
      <sheetData sheetId="0" refreshError="1"/>
      <sheetData sheetId="1" refreshError="1"/>
      <sheetData sheetId="2" refreshError="1"/>
      <sheetData sheetId="3" refreshError="1"/>
      <sheetData sheetId="4">
        <row r="17">
          <cell r="A17" t="str">
            <v>ADA</v>
          </cell>
        </row>
        <row r="18">
          <cell r="A18" t="str">
            <v>ARCH/INTERIOR/FINISHES</v>
          </cell>
        </row>
        <row r="19">
          <cell r="A19" t="str">
            <v>BLDG. ENVELOPE</v>
          </cell>
        </row>
        <row r="20">
          <cell r="A20" t="str">
            <v>CIVIL/SITE/TRAILS</v>
          </cell>
        </row>
        <row r="21">
          <cell r="A21" t="str">
            <v>CODE/LIFE SAFETY</v>
          </cell>
        </row>
        <row r="22">
          <cell r="A22" t="str">
            <v>ELECTRICAL</v>
          </cell>
        </row>
        <row r="23">
          <cell r="A23" t="str">
            <v>HAZMAT</v>
          </cell>
        </row>
        <row r="24">
          <cell r="A24" t="str">
            <v>MECHANICAL</v>
          </cell>
        </row>
        <row r="25">
          <cell r="A25" t="str">
            <v>ROAD/WALKWAYS</v>
          </cell>
        </row>
        <row r="26">
          <cell r="A26" t="str">
            <v>ROOF</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A3" t="str">
            <v>Asphalt pavement</v>
          </cell>
        </row>
        <row r="4">
          <cell r="A4" t="str">
            <v>Asphalt seal coat</v>
          </cell>
        </row>
        <row r="5">
          <cell r="A5" t="str">
            <v>Concrete pavement</v>
          </cell>
        </row>
        <row r="6">
          <cell r="A6" t="str">
            <v>Curbing, asphalt</v>
          </cell>
        </row>
        <row r="7">
          <cell r="A7" t="str">
            <v>Curbing, concrete</v>
          </cell>
        </row>
        <row r="8">
          <cell r="A8" t="str">
            <v>Parking, stall striping</v>
          </cell>
        </row>
        <row r="9">
          <cell r="A9" t="str">
            <v>Parking, gravel surfaced</v>
          </cell>
        </row>
        <row r="10">
          <cell r="A10" t="str">
            <v>Security gate- rolling gate</v>
          </cell>
        </row>
        <row r="11">
          <cell r="A11" t="str">
            <v>Security gate- lift arm</v>
          </cell>
        </row>
        <row r="12">
          <cell r="A12" t="str">
            <v>Sidewalk, asphalt</v>
          </cell>
        </row>
        <row r="13">
          <cell r="A13" t="str">
            <v>Sidewalk, brick paver</v>
          </cell>
        </row>
        <row r="14">
          <cell r="A14" t="str">
            <v>Sidewalk, concrete</v>
          </cell>
        </row>
        <row r="15">
          <cell r="A15" t="str">
            <v>STORM SEWER, DRAINAGE AND EROSION CONTROL</v>
          </cell>
        </row>
        <row r="16">
          <cell r="A16" t="str">
            <v>Catch basins, inlets, culverts</v>
          </cell>
        </row>
        <row r="17">
          <cell r="A17" t="str">
            <v>Earthwork, grading and erosion control</v>
          </cell>
        </row>
        <row r="18">
          <cell r="A18" t="str">
            <v>Storm drain lines</v>
          </cell>
        </row>
        <row r="19">
          <cell r="A19" t="str">
            <v>LANDSCAPING, TOPOGRAPHY AND FENCNG</v>
          </cell>
        </row>
        <row r="20">
          <cell r="A20" t="str">
            <v>Fencing, chain-link (4' height)</v>
          </cell>
        </row>
        <row r="21">
          <cell r="A21" t="str">
            <v>Retaining walls, 80 lb. block type</v>
          </cell>
        </row>
        <row r="22">
          <cell r="A22" t="str">
            <v>Retaining walls, concrete masonry unit  (CMU) with brick face</v>
          </cell>
        </row>
        <row r="23">
          <cell r="A23" t="str">
            <v>Retaining walls, timber (railroad tie)</v>
          </cell>
        </row>
        <row r="24">
          <cell r="A24" t="str">
            <v>GENERAL SITE  IMPROVEMENTS</v>
          </cell>
        </row>
        <row r="25">
          <cell r="A25" t="str">
            <v>Lighting (pole mounted)</v>
          </cell>
        </row>
        <row r="26">
          <cell r="A26" t="str">
            <v>Mail kiosk</v>
          </cell>
        </row>
        <row r="27">
          <cell r="A27" t="str">
            <v>Pool deck</v>
          </cell>
        </row>
        <row r="28">
          <cell r="A28" t="str">
            <v>Pool/ spa plaster liner</v>
          </cell>
        </row>
        <row r="29">
          <cell r="A29" t="str">
            <v>Signage, monument</v>
          </cell>
        </row>
        <row r="30">
          <cell r="A30" t="str">
            <v>Signage, roadway/ parking</v>
          </cell>
        </row>
        <row r="31">
          <cell r="A31" t="str">
            <v>Tennis court I basketball court surface (paint markings)</v>
          </cell>
        </row>
        <row r="32">
          <cell r="A32" t="str">
            <v>SITE SANITARY AND WATER.</v>
          </cell>
        </row>
        <row r="33">
          <cell r="A33" t="str">
            <v>Domestic Hot Water (DHW) - supply I return</v>
          </cell>
        </row>
        <row r="34">
          <cell r="A34" t="str">
            <v>Lift station</v>
          </cell>
        </row>
        <row r="35">
          <cell r="A35" t="str">
            <v>Sanitary lines</v>
          </cell>
        </row>
        <row r="36">
          <cell r="A36" t="str">
            <v>Sanitary treatment</v>
          </cell>
        </row>
        <row r="37">
          <cell r="A37" t="str">
            <v>Watermain</v>
          </cell>
        </row>
        <row r="38">
          <cell r="A38" t="str">
            <v>Water supply lines</v>
          </cell>
        </row>
        <row r="39">
          <cell r="A39" t="str">
            <v>Water tower</v>
          </cell>
        </row>
        <row r="40">
          <cell r="A40" t="str">
            <v>SITE MECHANICAL I ELECTRICAL</v>
          </cell>
        </row>
        <row r="41">
          <cell r="A41" t="str">
            <v>Compactors</v>
          </cell>
        </row>
        <row r="42">
          <cell r="A42" t="str">
            <v>Dumpsters</v>
          </cell>
        </row>
        <row r="43">
          <cell r="A43" t="str">
            <v>Electrical distribution center</v>
          </cell>
        </row>
        <row r="44">
          <cell r="A44" t="str">
            <v>Electric main</v>
          </cell>
        </row>
        <row r="45">
          <cell r="A45" t="str">
            <v>Emergency Generator</v>
          </cell>
        </row>
        <row r="46">
          <cell r="A46" t="str">
            <v>Gas lines</v>
          </cell>
        </row>
        <row r="47">
          <cell r="A47" t="str">
            <v>Gas main</v>
          </cell>
        </row>
        <row r="48">
          <cell r="A48" t="str">
            <v>Heating supply/ return</v>
          </cell>
        </row>
        <row r="49">
          <cell r="A49" t="str">
            <v>Power distribution</v>
          </cell>
        </row>
        <row r="50">
          <cell r="A50" t="str">
            <v>Transformer</v>
          </cell>
        </row>
        <row r="51">
          <cell r="A51" t="str">
            <v>BUILDING ARCHTECTURAL ITEMS</v>
          </cell>
        </row>
        <row r="52">
          <cell r="A52" t="str">
            <v>Wood Decks</v>
          </cell>
        </row>
        <row r="53">
          <cell r="A53" t="str">
            <v>Storage Sheds</v>
          </cell>
        </row>
        <row r="54">
          <cell r="A54" t="str">
            <v>Garages</v>
          </cell>
        </row>
        <row r="55">
          <cell r="A55" t="str">
            <v>Basement Stairs</v>
          </cell>
        </row>
        <row r="56">
          <cell r="A56" t="str">
            <v>Building mounted exterior lighting</v>
          </cell>
        </row>
        <row r="57">
          <cell r="A57" t="str">
            <v>Building mounted High Intensity Discharge (HID) lighting</v>
          </cell>
        </row>
        <row r="58">
          <cell r="A58" t="str">
            <v>Bulkhead</v>
          </cell>
        </row>
        <row r="59">
          <cell r="A59" t="str">
            <v>Canopy, concrete</v>
          </cell>
        </row>
        <row r="60">
          <cell r="A60" t="str">
            <v>Canopy, wood I metal</v>
          </cell>
        </row>
        <row r="61">
          <cell r="A61" t="str">
            <v>Ceilings, open or exterior</v>
          </cell>
        </row>
        <row r="62">
          <cell r="A62" t="str">
            <v>Chimney</v>
          </cell>
        </row>
        <row r="63">
          <cell r="A63" t="str">
            <v>Interior (solid wood/ metal clad) doors</v>
          </cell>
        </row>
        <row r="64">
          <cell r="A64" t="str">
            <v>Garage doors</v>
          </cell>
        </row>
        <row r="65">
          <cell r="A65" t="str">
            <v>Flooring</v>
          </cell>
        </row>
        <row r="66">
          <cell r="A66" t="str">
            <v>Ceramic  quarry tile, terrazzo flooring</v>
          </cell>
        </row>
        <row r="67">
          <cell r="A67" t="str">
            <v>Wood (strip or parquet) flooring</v>
          </cell>
        </row>
        <row r="68">
          <cell r="A68" t="str">
            <v>Resilient tile or sheet flooring</v>
          </cell>
        </row>
        <row r="69">
          <cell r="A69" t="str">
            <v>carpet flooring</v>
          </cell>
        </row>
        <row r="70">
          <cell r="A70" t="str">
            <v>concrete flooring</v>
          </cell>
        </row>
        <row r="71">
          <cell r="A71" t="str">
            <v>Laminate floor</v>
          </cell>
        </row>
        <row r="72">
          <cell r="A72" t="str">
            <v>Vinyl floor</v>
          </cell>
        </row>
        <row r="73">
          <cell r="A73" t="str">
            <v>Engineered Wood flooring</v>
          </cell>
        </row>
        <row r="74">
          <cell r="A74" t="str">
            <v>Railing</v>
          </cell>
        </row>
        <row r="75">
          <cell r="A75" t="str">
            <v>ceiling - concrete</v>
          </cell>
        </row>
        <row r="76">
          <cell r="A76" t="str">
            <v xml:space="preserve"> acoustic ceilign tile (drop ceiling)</v>
          </cell>
        </row>
        <row r="77">
          <cell r="A77" t="str">
            <v>countertop and sink</v>
          </cell>
        </row>
        <row r="78">
          <cell r="A78" t="str">
            <v>dishwasher</v>
          </cell>
        </row>
        <row r="79">
          <cell r="A79" t="str">
            <v>disposal</v>
          </cell>
        </row>
        <row r="80">
          <cell r="A80" t="str">
            <v>kitchen cabinets, wood</v>
          </cell>
        </row>
        <row r="81">
          <cell r="A81" t="str">
            <v>wall coverings</v>
          </cell>
        </row>
        <row r="82">
          <cell r="A82" t="str">
            <v>Exterior door, aluminum and glass</v>
          </cell>
        </row>
        <row r="83">
          <cell r="A83" t="str">
            <v>Exterior door, solid core wood or metal clad</v>
          </cell>
        </row>
        <row r="84">
          <cell r="A84" t="str">
            <v>Exterior stairs, wood</v>
          </cell>
        </row>
        <row r="85">
          <cell r="A85" t="str">
            <v>Exterior stairs, metal pan- concrete filled</v>
          </cell>
        </row>
        <row r="86">
          <cell r="A86" t="str">
            <v>Exterior stairs, concrete</v>
          </cell>
        </row>
        <row r="87">
          <cell r="A87" t="str">
            <v>Exterior unit door, solid wood metal clad</v>
          </cell>
        </row>
        <row r="88">
          <cell r="A88" t="str">
            <v>EXTERIOR CLADDING</v>
          </cell>
        </row>
        <row r="89">
          <cell r="A89" t="str">
            <v>Aluminum Siding</v>
          </cell>
        </row>
        <row r="90">
          <cell r="A90" t="str">
            <v>Brick or block</v>
          </cell>
        </row>
        <row r="91">
          <cell r="A91" t="str">
            <v>Brownstone or stone veneer</v>
          </cell>
        </row>
        <row r="92">
          <cell r="A92" t="str">
            <v>Exterior Insulation Finishing Systems (EIFS)</v>
          </cell>
        </row>
        <row r="93">
          <cell r="A93" t="str">
            <v>Glass block</v>
          </cell>
        </row>
        <row r="94">
          <cell r="A94" t="str">
            <v>Granite block</v>
          </cell>
        </row>
        <row r="95">
          <cell r="A95" t="str">
            <v>Metal glass curtain wall</v>
          </cell>
        </row>
        <row r="96">
          <cell r="A96" t="str">
            <v>Precast concrete panel (tilt-up)</v>
          </cell>
        </row>
        <row r="97">
          <cell r="A97" t="str">
            <v>Vinyl siding</v>
          </cell>
        </row>
        <row r="98">
          <cell r="A98" t="str">
            <v>Wood shingle/ clapboard/ plywood, stucco, composite wood</v>
          </cell>
        </row>
        <row r="99">
          <cell r="A99" t="str">
            <v>Cement-board  siding (Hardi-plank)/ non integral color</v>
          </cell>
        </row>
        <row r="100">
          <cell r="A100" t="str">
            <v>Fire Escapes</v>
          </cell>
        </row>
        <row r="101">
          <cell r="A101" t="str">
            <v>Foundations</v>
          </cell>
        </row>
        <row r="102">
          <cell r="A102" t="str">
            <v>Roof hatch</v>
          </cell>
        </row>
        <row r="103">
          <cell r="A103" t="str">
            <v>Roof skylight</v>
          </cell>
        </row>
        <row r="104">
          <cell r="A104" t="str">
            <v>Insulation, wall</v>
          </cell>
        </row>
        <row r="105">
          <cell r="A105" t="str">
            <v>Interior lighting</v>
          </cell>
        </row>
        <row r="106">
          <cell r="A106" t="str">
            <v>Interior railings</v>
          </cell>
        </row>
        <row r="107">
          <cell r="A107" t="str">
            <v>Mail facility, interior</v>
          </cell>
        </row>
        <row r="108">
          <cell r="A108" t="str">
            <v>Parapet wall,</v>
          </cell>
        </row>
        <row r="109">
          <cell r="A109" t="str">
            <v>Penthouse</v>
          </cell>
        </row>
        <row r="110">
          <cell r="A110" t="str">
            <v>Railing, roof</v>
          </cell>
        </row>
        <row r="111">
          <cell r="A111" t="str">
            <v>INTERIORS</v>
          </cell>
        </row>
        <row r="112">
          <cell r="A112" t="str">
            <v>Public bathroom accessories</v>
          </cell>
        </row>
        <row r="113">
          <cell r="A113" t="str">
            <v>Public bathroom fixtures</v>
          </cell>
        </row>
        <row r="114">
          <cell r="A114" t="str">
            <v>Refrigerator, common area</v>
          </cell>
        </row>
        <row r="115">
          <cell r="A115" t="str">
            <v>BUILDING ARCHITECTURAL  ITEMS</v>
          </cell>
        </row>
        <row r="116">
          <cell r="A116" t="str">
            <v>ROOF COVERINGS</v>
          </cell>
        </row>
        <row r="117">
          <cell r="A117" t="str">
            <v>Built-up roof- Ethylene Propylene Diene Monomer (EPDM)
Thermoplastic Polyolefin (TPO)</v>
          </cell>
        </row>
        <row r="118">
          <cell r="A118" t="str">
            <v>Asphalt shingle (3-tab)</v>
          </cell>
        </row>
        <row r="119">
          <cell r="A119" t="str">
            <v>Wood shingles (cedar shake)</v>
          </cell>
        </row>
        <row r="120">
          <cell r="A120" t="str">
            <v>Slate, clay, concrete tile</v>
          </cell>
        </row>
        <row r="121">
          <cell r="A121" t="str">
            <v>Metal</v>
          </cell>
        </row>
        <row r="122">
          <cell r="A122" t="str">
            <v>Roof drainage exterior (gutter/ downspout)</v>
          </cell>
        </row>
        <row r="123">
          <cell r="A123" t="str">
            <v>Roof drainage interior (drain covers)</v>
          </cell>
        </row>
        <row r="124">
          <cell r="A124" t="str">
            <v>Roof structure</v>
          </cell>
        </row>
        <row r="125">
          <cell r="A125" t="str">
            <v>Slab</v>
          </cell>
        </row>
        <row r="126">
          <cell r="A126" t="str">
            <v>Service door</v>
          </cell>
        </row>
        <row r="127">
          <cell r="A127" t="str">
            <v>Soffits (wood/ stucco)</v>
          </cell>
        </row>
        <row r="128">
          <cell r="A128" t="str">
            <v>Soffits (aluminum or vinyl)</v>
          </cell>
        </row>
        <row r="129">
          <cell r="A129" t="str">
            <v>Stair structures</v>
          </cell>
        </row>
        <row r="130">
          <cell r="A130" t="str">
            <v>Storm/ screen doors</v>
          </cell>
        </row>
        <row r="131">
          <cell r="A131" t="str">
            <v>Storm/ screen windows</v>
          </cell>
        </row>
        <row r="132">
          <cell r="A132" t="str">
            <v>Waterproofing (foundations)</v>
          </cell>
        </row>
        <row r="133">
          <cell r="A133" t="str">
            <v>Windows (frames and glazing), vinyl or aluminum</v>
          </cell>
        </row>
        <row r="134">
          <cell r="A134" t="str">
            <v>Wood floor frame</v>
          </cell>
        </row>
        <row r="135">
          <cell r="A135" t="str">
            <v>BOILER ROOM EQUIPMENT</v>
          </cell>
        </row>
        <row r="136">
          <cell r="A136" t="str">
            <v>Slowdown and Water Treatment</v>
          </cell>
        </row>
        <row r="137">
          <cell r="A137" t="str">
            <v>Boiler Room Pipe Insulation</v>
          </cell>
        </row>
        <row r="138">
          <cell r="A138" t="str">
            <v>Boiler Room Piping</v>
          </cell>
        </row>
        <row r="139">
          <cell r="A139" t="str">
            <v>Boiler Room Valves</v>
          </cell>
        </row>
        <row r="140">
          <cell r="A140" t="str">
            <v>Boiler Temperature Controls</v>
          </cell>
        </row>
        <row r="141">
          <cell r="A141" t="str">
            <v>Oil-fired, sectional</v>
          </cell>
        </row>
        <row r="142">
          <cell r="A142" t="str">
            <v>Gas/ dual fuel, sectional</v>
          </cell>
        </row>
        <row r="143">
          <cell r="A143" t="str">
            <v>Oil/ gas! dual fired, low MBH</v>
          </cell>
        </row>
        <row r="144">
          <cell r="A144" t="str">
            <v>BOILERS</v>
          </cell>
        </row>
        <row r="145">
          <cell r="A145" t="str">
            <v>Oil/ gas! dual fired, high MBH</v>
          </cell>
        </row>
        <row r="146">
          <cell r="A146" t="str">
            <v>Gas fired atmospheric</v>
          </cell>
        </row>
        <row r="147">
          <cell r="A147" t="str">
            <v>Electric</v>
          </cell>
        </row>
        <row r="148">
          <cell r="A148" t="str">
            <v>BUILDING  HEATING WATER TEMPERATURE CONTROLS</v>
          </cell>
        </row>
        <row r="149">
          <cell r="A149" t="str">
            <v>Common area</v>
          </cell>
        </row>
        <row r="150">
          <cell r="A150" t="str">
            <v>Buzzer/Intercom, central panel</v>
          </cell>
        </row>
        <row r="151">
          <cell r="A151" t="str">
            <v>Central Unit Exhaust, roof mounted</v>
          </cell>
        </row>
        <row r="152">
          <cell r="A152" t="str">
            <v>Chilled Water Distribution</v>
          </cell>
        </row>
        <row r="153">
          <cell r="A153" t="str">
            <v>Chilling Plant</v>
          </cell>
        </row>
        <row r="154">
          <cell r="A154" t="str">
            <v>Cooling Tower</v>
          </cell>
        </row>
        <row r="155">
          <cell r="A155" t="str">
            <v>Combustion Air, Duct with fixed louvers</v>
          </cell>
        </row>
        <row r="156">
          <cell r="A156" t="str">
            <v>Combustion Air, Motor louver and duct</v>
          </cell>
        </row>
        <row r="157">
          <cell r="A157" t="str">
            <v>CONDENSATE, FEEDWATER, WATER</v>
          </cell>
        </row>
        <row r="158">
          <cell r="A158" t="str">
            <v>Feedwater only (hydronic)</v>
          </cell>
        </row>
        <row r="159">
          <cell r="A159" t="str">
            <v>DHW Circulating Pumps</v>
          </cell>
        </row>
        <row r="160">
          <cell r="A160" t="str">
            <v>Tank only, dedicated fuel</v>
          </cell>
        </row>
        <row r="161">
          <cell r="A161" t="str">
            <v>Exchanger in storage tank</v>
          </cell>
        </row>
        <row r="162">
          <cell r="A162" t="str">
            <v>Exchanger in boiler</v>
          </cell>
        </row>
        <row r="163">
          <cell r="A163" t="str">
            <v>External tankless</v>
          </cell>
        </row>
        <row r="164">
          <cell r="A164" t="str">
            <v>Instantaneous (tankless type)</v>
          </cell>
        </row>
        <row r="165">
          <cell r="A165" t="str">
            <v>Domestic Hot Water Storage Tanks, Small (up to 150 gallons)</v>
          </cell>
        </row>
        <row r="166">
          <cell r="A166" t="str">
            <v>Domestic Hot Water Storage Tanks, large (over 1SO gallons)</v>
          </cell>
        </row>
        <row r="167">
          <cell r="A167" t="str">
            <v>Domestic Cold Water Pumps</v>
          </cell>
        </row>
        <row r="168">
          <cell r="A168" t="str">
            <v>ELECTRICAL ELEVATOR.</v>
          </cell>
        </row>
        <row r="169">
          <cell r="A169" t="str">
            <v>Electrical Switchgear</v>
          </cell>
        </row>
        <row r="170">
          <cell r="A170" t="str">
            <v>Electrical Wiring</v>
          </cell>
        </row>
        <row r="171">
          <cell r="A171" t="str">
            <v>Elevator, Controller, dispatcher</v>
          </cell>
        </row>
        <row r="172">
          <cell r="A172" t="str">
            <v>Elevator, Cab</v>
          </cell>
        </row>
        <row r="173">
          <cell r="A173" t="str">
            <v>Elevator, Machinery</v>
          </cell>
        </row>
        <row r="174">
          <cell r="A174" t="str">
            <v>Elevator, Shaft-way Doors</v>
          </cell>
        </row>
        <row r="175">
          <cell r="A175" t="str">
            <v>Elevator, Shaft-way Hoist rails, cables, traveling</v>
          </cell>
        </row>
        <row r="176">
          <cell r="A176" t="str">
            <v>Elevator, Shaft-way Hydraulic piston and leveling</v>
          </cell>
        </row>
        <row r="177">
          <cell r="A177" t="str">
            <v>EMERGENCY ALARM AND FIRE PROTEKTION</v>
          </cell>
        </row>
        <row r="178">
          <cell r="A178" t="str">
            <v>Call station</v>
          </cell>
        </row>
        <row r="179">
          <cell r="A179" t="str">
            <v>Emergency Lights</v>
          </cell>
        </row>
        <row r="180">
          <cell r="A180" t="str">
            <v>Evaporative Cooler</v>
          </cell>
        </row>
        <row r="181">
          <cell r="A181" t="str">
            <v>Fire  Extinguisher</v>
          </cell>
        </row>
        <row r="182">
          <cell r="A182" t="str">
            <v>Fire Pumps</v>
          </cell>
        </row>
        <row r="183">
          <cell r="A183" t="str">
            <v>Fire Suppression</v>
          </cell>
        </row>
        <row r="184">
          <cell r="A184" t="str">
            <v>Flue Exhaust</v>
          </cell>
        </row>
        <row r="185">
          <cell r="A185" t="str">
            <v>Free Standing Chimney</v>
          </cell>
        </row>
        <row r="186">
          <cell r="A186" t="str">
            <v>Fuel Oil Storage</v>
          </cell>
        </row>
        <row r="187">
          <cell r="A187" t="str">
            <v>EMERGENCY ALARM AND FIRE PROTECTION</v>
          </cell>
        </row>
        <row r="188">
          <cell r="A188" t="str">
            <v>Fuel Transfer System</v>
          </cell>
        </row>
        <row r="189">
          <cell r="A189" t="str">
            <v>Gas Distribution</v>
          </cell>
        </row>
        <row r="190">
          <cell r="A190" t="str">
            <v>Heat Sensors</v>
          </cell>
        </row>
        <row r="191">
          <cell r="A191" t="str">
            <v>Heat Exchanger</v>
          </cell>
        </row>
        <row r="192">
          <cell r="A192" t="str">
            <v>Heating Risers and Distribution</v>
          </cell>
        </row>
        <row r="193">
          <cell r="A193" t="str">
            <v>MECHANICAL- ELECTRIC - PLUMBING ITEMS</v>
          </cell>
        </row>
        <row r="194">
          <cell r="A194" t="str">
            <v>Heating Water Circulating Pumps</v>
          </cell>
        </row>
        <row r="195">
          <cell r="A195" t="str">
            <v>Heating Water Controller</v>
          </cell>
        </row>
        <row r="196">
          <cell r="A196" t="str">
            <v>Hot and Cold Water Distribution</v>
          </cell>
        </row>
        <row r="197">
          <cell r="A197" t="str">
            <v>HVAC</v>
          </cell>
        </row>
        <row r="198">
          <cell r="A198" t="str">
            <v>Pad/ roof condenser</v>
          </cell>
        </row>
        <row r="199">
          <cell r="A199" t="str">
            <v>A/C window unit or through wall</v>
          </cell>
        </row>
        <row r="200">
          <cell r="A200" t="str">
            <v>Fan coil unit, electric</v>
          </cell>
        </row>
        <row r="201">
          <cell r="A201" t="str">
            <v>Fan coil unit, hydronic</v>
          </cell>
        </row>
        <row r="202">
          <cell r="A202" t="str">
            <v>Furnace (electric heat with A/C)</v>
          </cell>
        </row>
        <row r="203">
          <cell r="A203" t="str">
            <v>Furnace (gas heat with A/C)</v>
          </cell>
        </row>
        <row r="204">
          <cell r="A204" t="str">
            <v>Packaged terminal air conditioner ( PTAC)</v>
          </cell>
        </row>
        <row r="205">
          <cell r="A205" t="str">
            <v>Packaged  HVAC (rooftop units)</v>
          </cell>
        </row>
        <row r="206">
          <cell r="A206" t="str">
            <v>Heat pump condensing component</v>
          </cell>
        </row>
        <row r="207">
          <cell r="A207" t="str">
            <v>Heater, electric baseboard</v>
          </cell>
        </row>
        <row r="208">
          <cell r="A208" t="str">
            <v>Heater, wall mounted electric or gas</v>
          </cell>
        </row>
        <row r="209">
          <cell r="A209" t="str">
            <v>Hydronic heat/ electric A/C</v>
          </cell>
        </row>
        <row r="210">
          <cell r="A210" t="str">
            <v>Line Dryers</v>
          </cell>
        </row>
        <row r="211">
          <cell r="A211" t="str">
            <v>Master TV System</v>
          </cell>
        </row>
        <row r="212">
          <cell r="A212" t="str">
            <v>Motorized Valves</v>
          </cell>
        </row>
        <row r="213">
          <cell r="A213" t="str">
            <v>Outdoor Temperature Sensor</v>
          </cell>
        </row>
        <row r="214">
          <cell r="A214" t="str">
            <v>Pneumatic lines and Controls</v>
          </cell>
        </row>
        <row r="215">
          <cell r="A215" t="str">
            <v>Air Conditioners</v>
          </cell>
        </row>
        <row r="216">
          <cell r="A216" t="str">
            <v>Air Quality Systems</v>
          </cell>
        </row>
        <row r="217">
          <cell r="A217" t="str">
            <v>Attic Fans</v>
          </cell>
        </row>
        <row r="218">
          <cell r="A218" t="str">
            <v>Burners</v>
          </cell>
        </row>
        <row r="219">
          <cell r="A219" t="str">
            <v>Central Air Conditioning Unit</v>
          </cell>
        </row>
        <row r="220">
          <cell r="A220" t="str">
            <v>Dampers</v>
          </cell>
        </row>
        <row r="221">
          <cell r="A221" t="str">
            <v>Dehumidifiers</v>
          </cell>
        </row>
        <row r="222">
          <cell r="A222" t="str">
            <v>Diffusers, Grilles, and Registers</v>
          </cell>
        </row>
        <row r="223">
          <cell r="A223" t="str">
            <v>Ducting</v>
          </cell>
        </row>
        <row r="224">
          <cell r="A224" t="str">
            <v>DX, Water, Or Steam</v>
          </cell>
        </row>
        <row r="225">
          <cell r="A225" t="str">
            <v>Electric Radiant Heater </v>
          </cell>
        </row>
        <row r="226">
          <cell r="A226" t="str">
            <v>Furnaces</v>
          </cell>
        </row>
        <row r="227">
          <cell r="A227" t="str">
            <v>Heat Exchangers, shell + tube</v>
          </cell>
        </row>
        <row r="228">
          <cell r="A228" t="str">
            <v>Heat Pumps</v>
          </cell>
        </row>
        <row r="229">
          <cell r="A229" t="str">
            <v>Heat Recovery Ventilators</v>
          </cell>
        </row>
        <row r="230">
          <cell r="A230" t="str">
            <v>Hot Water or Steam Radiant Heater</v>
          </cell>
        </row>
        <row r="231">
          <cell r="A231" t="str">
            <v>Induction and Fan-Coil Units</v>
          </cell>
        </row>
        <row r="232">
          <cell r="A232" t="str">
            <v>Thermostats</v>
          </cell>
        </row>
        <row r="233">
          <cell r="A233" t="str">
            <v>Ventilators</v>
          </cell>
        </row>
        <row r="234">
          <cell r="A234" t="str">
            <v>Water Heaters</v>
          </cell>
        </row>
        <row r="235">
          <cell r="A235" t="str">
            <v>POWER VENTILATOR.</v>
          </cell>
        </row>
        <row r="236">
          <cell r="A236" t="str">
            <v>Purchased Steam Supply Station</v>
          </cell>
        </row>
        <row r="237">
          <cell r="A237" t="str">
            <v>Sanitary Waste and Vent System</v>
          </cell>
        </row>
        <row r="238">
          <cell r="A238" t="str">
            <v>Sewage Ejectors</v>
          </cell>
        </row>
        <row r="239">
          <cell r="A239" t="str">
            <v>Smoke and Fire Detection System, central panel</v>
          </cell>
        </row>
        <row r="240">
          <cell r="A240" t="str">
            <v>Solar Hot Water</v>
          </cell>
        </row>
        <row r="241">
          <cell r="A241" t="str">
            <v>SUMP PUMP</v>
          </cell>
        </row>
        <row r="242">
          <cell r="A242" t="str">
            <v>Commercial Sump Pump</v>
          </cell>
        </row>
        <row r="243">
          <cell r="A243" t="str">
            <v>Water Softening and Filtration</v>
          </cell>
        </row>
        <row r="244">
          <cell r="A244" t="str">
            <v>APPLIANCES      </v>
          </cell>
        </row>
        <row r="245">
          <cell r="A245" t="str">
            <v>Air-Conditioners    </v>
          </cell>
        </row>
        <row r="246">
          <cell r="A246" t="str">
            <v>Dishwashers</v>
          </cell>
        </row>
        <row r="247">
          <cell r="A247" t="str">
            <v>Disposers, Food waste</v>
          </cell>
        </row>
        <row r="248">
          <cell r="A248" t="str">
            <v>Dryers</v>
          </cell>
        </row>
        <row r="249">
          <cell r="A249" t="str">
            <v>Exhaust Fans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wide Total"/>
      <sheetName val="Sent to Leg - less Courts"/>
      <sheetName val="DOA Facilities"/>
      <sheetName val="DOA-DPS SATS"/>
      <sheetName val="DOC"/>
      <sheetName val="Courts"/>
      <sheetName val="DEED"/>
      <sheetName val="F&amp;G"/>
      <sheetName val="DHSS Pioneer Homes"/>
      <sheetName val="DHSS Non-PH"/>
      <sheetName val="DOLWD"/>
      <sheetName val="DMVA"/>
      <sheetName val="DNR"/>
      <sheetName val="DPS"/>
      <sheetName val="DOTPF"/>
      <sheetName val="UAA Main Campus"/>
      <sheetName val="UAA Community Campus"/>
      <sheetName val="UAF Main Campus"/>
      <sheetName val="UAF Community Campus"/>
      <sheetName val="UAS Main &amp; Comm Campus"/>
      <sheetName val="UA Statewide Svcs"/>
    </sheetNames>
    <sheetDataSet>
      <sheetData sheetId="0"/>
      <sheetData sheetId="1"/>
      <sheetData sheetId="2">
        <row r="125">
          <cell r="E125">
            <v>36909395</v>
          </cell>
        </row>
      </sheetData>
      <sheetData sheetId="3">
        <row r="27">
          <cell r="F27">
            <v>55795000</v>
          </cell>
        </row>
      </sheetData>
      <sheetData sheetId="4">
        <row r="115">
          <cell r="F115">
            <v>46203000</v>
          </cell>
        </row>
      </sheetData>
      <sheetData sheetId="5"/>
      <sheetData sheetId="6">
        <row r="15">
          <cell r="F15">
            <v>14150750</v>
          </cell>
        </row>
      </sheetData>
      <sheetData sheetId="7">
        <row r="74">
          <cell r="F74">
            <v>4105900</v>
          </cell>
        </row>
      </sheetData>
      <sheetData sheetId="8">
        <row r="130">
          <cell r="F130">
            <v>22739864</v>
          </cell>
        </row>
      </sheetData>
      <sheetData sheetId="9">
        <row r="184">
          <cell r="F184">
            <v>17443046</v>
          </cell>
        </row>
      </sheetData>
      <sheetData sheetId="10">
        <row r="13">
          <cell r="F13">
            <v>20025000</v>
          </cell>
        </row>
      </sheetData>
      <sheetData sheetId="11"/>
      <sheetData sheetId="12">
        <row r="696">
          <cell r="F696">
            <v>64649000</v>
          </cell>
        </row>
      </sheetData>
      <sheetData sheetId="13">
        <row r="7">
          <cell r="F7">
            <v>4391200</v>
          </cell>
        </row>
      </sheetData>
      <sheetData sheetId="14">
        <row r="610">
          <cell r="F610">
            <v>37834300</v>
          </cell>
        </row>
        <row r="611">
          <cell r="F611">
            <v>220314200</v>
          </cell>
        </row>
        <row r="612">
          <cell r="F612">
            <v>57595000</v>
          </cell>
        </row>
        <row r="613">
          <cell r="F613">
            <v>4050000</v>
          </cell>
        </row>
        <row r="614">
          <cell r="F614">
            <v>18716400</v>
          </cell>
        </row>
        <row r="615">
          <cell r="F615">
            <v>338509900</v>
          </cell>
        </row>
      </sheetData>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wide Total"/>
      <sheetName val="COURTS"/>
      <sheetName val="02-DOA"/>
      <sheetName val="05-DEED"/>
      <sheetName val="06-DHSS TOP PRIORITY"/>
      <sheetName val="06-DHSS PH"/>
      <sheetName val="06-DHSS Not PH"/>
      <sheetName val="07-DOLWD"/>
      <sheetName val="09-DMVA"/>
      <sheetName val="09-DMVA SATS-ALMR"/>
      <sheetName val="10-DNR"/>
      <sheetName val="11-DFG"/>
      <sheetName val="12-DPS"/>
      <sheetName val="18-DEC"/>
      <sheetName val="20-DOC"/>
      <sheetName val="25-DOT&amp;PF"/>
      <sheetName val="UAA-Main Campus"/>
      <sheetName val="UAA Community Campuses"/>
      <sheetName val="UAF-Main Campus"/>
      <sheetName val="UAF Community Campuses"/>
      <sheetName val="UAS Main &amp; Community Campuses"/>
      <sheetName val="UA-Statewide"/>
    </sheetNames>
    <sheetDataSet>
      <sheetData sheetId="0">
        <row r="25">
          <cell r="O25">
            <v>1420815812.2775702</v>
          </cell>
        </row>
      </sheetData>
      <sheetData sheetId="1" refreshError="1"/>
      <sheetData sheetId="2" refreshError="1">
        <row r="133">
          <cell r="E133">
            <v>77056645</v>
          </cell>
        </row>
      </sheetData>
      <sheetData sheetId="3" refreshError="1">
        <row r="17">
          <cell r="E17">
            <v>16791750</v>
          </cell>
        </row>
      </sheetData>
      <sheetData sheetId="4" refreshError="1"/>
      <sheetData sheetId="5" refreshError="1">
        <row r="137">
          <cell r="E137">
            <v>40353409</v>
          </cell>
        </row>
      </sheetData>
      <sheetData sheetId="6" refreshError="1"/>
      <sheetData sheetId="7" refreshError="1">
        <row r="12">
          <cell r="E12">
            <v>20025000</v>
          </cell>
        </row>
      </sheetData>
      <sheetData sheetId="8" refreshError="1">
        <row r="17">
          <cell r="E17">
            <v>28874945</v>
          </cell>
        </row>
      </sheetData>
      <sheetData sheetId="9" refreshError="1"/>
      <sheetData sheetId="10" refreshError="1">
        <row r="654">
          <cell r="E654">
            <v>67469500</v>
          </cell>
        </row>
      </sheetData>
      <sheetData sheetId="11" refreshError="1">
        <row r="91">
          <cell r="E91">
            <v>9733000</v>
          </cell>
        </row>
      </sheetData>
      <sheetData sheetId="12" refreshError="1">
        <row r="12">
          <cell r="E12">
            <v>7540000</v>
          </cell>
        </row>
      </sheetData>
      <sheetData sheetId="13" refreshError="1">
        <row r="5">
          <cell r="E5">
            <v>200000</v>
          </cell>
        </row>
      </sheetData>
      <sheetData sheetId="14" refreshError="1">
        <row r="104">
          <cell r="E104">
            <v>55190000</v>
          </cell>
        </row>
      </sheetData>
      <sheetData sheetId="15" refreshError="1">
        <row r="116">
          <cell r="E116">
            <v>49761600</v>
          </cell>
        </row>
        <row r="164">
          <cell r="E164">
            <v>2779000</v>
          </cell>
        </row>
        <row r="255">
          <cell r="E255">
            <v>38690000</v>
          </cell>
        </row>
        <row r="530">
          <cell r="E530">
            <v>153806600</v>
          </cell>
        </row>
        <row r="548">
          <cell r="E548">
            <v>19216400</v>
          </cell>
        </row>
      </sheetData>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wide Total"/>
      <sheetName val="DOA Facilities"/>
      <sheetName val="DOA-DPS SATS"/>
      <sheetName val="DOC"/>
      <sheetName val="DEED"/>
      <sheetName val="F&amp;G"/>
      <sheetName val="DHSS Pioneer Homes"/>
      <sheetName val="DHSS Non-PH"/>
      <sheetName val="DOLWD"/>
      <sheetName val="DMVA"/>
      <sheetName val="DNR"/>
      <sheetName val="DPS"/>
      <sheetName val="DOTPF"/>
      <sheetName val="DOTPF Harbors"/>
      <sheetName val="UAA Main Campus"/>
      <sheetName val="UAA Community Campus"/>
      <sheetName val="UAF Main Campus"/>
      <sheetName val="UAF Community Campus"/>
      <sheetName val="UAS Main &amp; Comm Campus"/>
      <sheetName val="UA Statewide Svcs"/>
      <sheetName val="Courts"/>
    </sheetNames>
    <sheetDataSet>
      <sheetData sheetId="0">
        <row r="29">
          <cell r="H29" t="str">
            <v>University</v>
          </cell>
        </row>
      </sheetData>
      <sheetData sheetId="1">
        <row r="125">
          <cell r="E125">
            <v>42855395</v>
          </cell>
        </row>
      </sheetData>
      <sheetData sheetId="2">
        <row r="27">
          <cell r="F27">
            <v>55795000</v>
          </cell>
        </row>
      </sheetData>
      <sheetData sheetId="3">
        <row r="120">
          <cell r="F120">
            <v>45203000</v>
          </cell>
        </row>
      </sheetData>
      <sheetData sheetId="4">
        <row r="15">
          <cell r="F15">
            <v>14150750</v>
          </cell>
        </row>
      </sheetData>
      <sheetData sheetId="5">
        <row r="79">
          <cell r="F79">
            <v>5325020</v>
          </cell>
        </row>
      </sheetData>
      <sheetData sheetId="6">
        <row r="129">
          <cell r="F129">
            <v>22739864</v>
          </cell>
        </row>
      </sheetData>
      <sheetData sheetId="7">
        <row r="183">
          <cell r="F183">
            <v>17443046</v>
          </cell>
        </row>
      </sheetData>
      <sheetData sheetId="8">
        <row r="15">
          <cell r="F15">
            <v>20450000</v>
          </cell>
        </row>
      </sheetData>
      <sheetData sheetId="9">
        <row r="21">
          <cell r="F21">
            <v>5479842</v>
          </cell>
        </row>
      </sheetData>
      <sheetData sheetId="10">
        <row r="699">
          <cell r="F699">
            <v>65204000</v>
          </cell>
        </row>
      </sheetData>
      <sheetData sheetId="11">
        <row r="12">
          <cell r="H12">
            <v>9242500</v>
          </cell>
        </row>
      </sheetData>
      <sheetData sheetId="12">
        <row r="601">
          <cell r="F601">
            <v>35508600</v>
          </cell>
        </row>
      </sheetData>
      <sheetData sheetId="13" refreshError="1"/>
      <sheetData sheetId="14">
        <row r="1694">
          <cell r="F1694">
            <v>483281850.16666669</v>
          </cell>
        </row>
      </sheetData>
      <sheetData sheetId="15">
        <row r="195">
          <cell r="F195">
            <v>28699147</v>
          </cell>
        </row>
      </sheetData>
      <sheetData sheetId="16">
        <row r="1009">
          <cell r="F1009">
            <v>705579005.75999999</v>
          </cell>
        </row>
      </sheetData>
      <sheetData sheetId="17">
        <row r="118">
          <cell r="F118">
            <v>27483488</v>
          </cell>
        </row>
      </sheetData>
      <sheetData sheetId="18">
        <row r="137">
          <cell r="F137">
            <v>22046816.190546915</v>
          </cell>
        </row>
      </sheetData>
      <sheetData sheetId="19">
        <row r="28">
          <cell r="F28">
            <v>6073200</v>
          </cell>
        </row>
      </sheetData>
      <sheetData sheetId="20">
        <row r="31">
          <cell r="F31">
            <v>8916500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0D4A-3E7D-4276-B41A-D2F219C77089}">
  <dimension ref="A2:C17"/>
  <sheetViews>
    <sheetView workbookViewId="0">
      <selection activeCell="O19" sqref="O19"/>
    </sheetView>
  </sheetViews>
  <sheetFormatPr defaultRowHeight="15"/>
  <cols>
    <col min="1" max="1" width="27.85546875" customWidth="1"/>
    <col min="2" max="2" width="19.42578125" customWidth="1"/>
    <col min="3" max="3" width="15.28515625" bestFit="1" customWidth="1"/>
  </cols>
  <sheetData>
    <row r="2" spans="1:3">
      <c r="A2" s="89" t="s">
        <v>4713</v>
      </c>
      <c r="B2" s="89">
        <f>SUM(B6,B7)</f>
        <v>335909.245</v>
      </c>
      <c r="C2" s="89"/>
    </row>
    <row r="3" spans="1:3">
      <c r="A3" s="89" t="s">
        <v>4712</v>
      </c>
      <c r="B3" s="89">
        <f>SUM(B8:B17)</f>
        <v>200432.48199999996</v>
      </c>
      <c r="C3" s="89"/>
    </row>
    <row r="5" spans="1:3">
      <c r="A5" s="218" t="s">
        <v>0</v>
      </c>
      <c r="B5" t="s">
        <v>4714</v>
      </c>
    </row>
    <row r="6" spans="1:3">
      <c r="A6" s="18" t="s">
        <v>4711</v>
      </c>
      <c r="B6" s="219">
        <f>'Statewide Total'!P18/1000</f>
        <v>258852.6</v>
      </c>
    </row>
    <row r="7" spans="1:3" s="629" customFormat="1">
      <c r="A7" s="18" t="s">
        <v>6474</v>
      </c>
      <c r="B7" s="219">
        <f>'25-DOT&amp;PF DFS PBF'!E133/1000</f>
        <v>77056.645000000004</v>
      </c>
    </row>
    <row r="8" spans="1:3">
      <c r="A8" s="432" t="s">
        <v>2726</v>
      </c>
      <c r="B8" s="220">
        <f>'Statewide Total'!P9/1000</f>
        <v>63650</v>
      </c>
    </row>
    <row r="9" spans="1:3">
      <c r="A9" s="432" t="s">
        <v>2727</v>
      </c>
      <c r="B9" s="220">
        <f>'Statewide Total'!P13/1000</f>
        <v>38517.182000000001</v>
      </c>
    </row>
    <row r="10" spans="1:3">
      <c r="A10" s="432" t="s">
        <v>2729</v>
      </c>
      <c r="B10" s="220">
        <f>'Statewide Total'!P10/1000</f>
        <v>26450.7</v>
      </c>
    </row>
    <row r="11" spans="1:3">
      <c r="A11" s="432" t="s">
        <v>2725</v>
      </c>
      <c r="B11" s="220">
        <f>'Statewide Total'!P16/1000</f>
        <v>21870</v>
      </c>
    </row>
    <row r="12" spans="1:3">
      <c r="A12" s="432" t="s">
        <v>2728</v>
      </c>
      <c r="B12" s="220">
        <f>'Statewide Total'!P14/1000</f>
        <v>20025</v>
      </c>
    </row>
    <row r="13" spans="1:3">
      <c r="A13" s="432" t="s">
        <v>2732</v>
      </c>
      <c r="B13" s="220">
        <f>'Statewide Total'!P12/1000</f>
        <v>15551.3</v>
      </c>
    </row>
    <row r="14" spans="1:3">
      <c r="A14" s="432" t="s">
        <v>2730</v>
      </c>
      <c r="B14" s="220">
        <f>'Statewide Total'!P17/1000</f>
        <v>8868.2999999999993</v>
      </c>
    </row>
    <row r="15" spans="1:3">
      <c r="A15" s="432" t="s">
        <v>2731</v>
      </c>
      <c r="B15" s="220">
        <f>'Statewide Total'!P15/1000</f>
        <v>3900</v>
      </c>
    </row>
    <row r="16" spans="1:3">
      <c r="A16" s="432" t="s">
        <v>2733</v>
      </c>
      <c r="B16" s="220">
        <f>'Statewide Total'!P11/1000</f>
        <v>1600</v>
      </c>
    </row>
    <row r="17" spans="1:2">
      <c r="A17" s="432" t="s">
        <v>2724</v>
      </c>
      <c r="B17" s="221">
        <f>'Statewide Total'!P8/1000</f>
        <v>0</v>
      </c>
    </row>
  </sheetData>
  <sortState xmlns:xlrd2="http://schemas.microsoft.com/office/spreadsheetml/2017/richdata2" ref="A6:B17">
    <sortCondition descending="1" ref="B6:B17"/>
  </sortState>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6"/>
  <sheetViews>
    <sheetView zoomScale="96" zoomScaleNormal="96" workbookViewId="0">
      <pane ySplit="3" topLeftCell="A10" activePane="bottomLeft" state="frozen"/>
      <selection pane="bottomLeft" activeCell="H15" sqref="H15"/>
    </sheetView>
  </sheetViews>
  <sheetFormatPr defaultColWidth="8.7109375" defaultRowHeight="12"/>
  <cols>
    <col min="1" max="1" width="11.5703125" style="4" bestFit="1" customWidth="1"/>
    <col min="2" max="2" width="23.85546875" style="3" bestFit="1" customWidth="1"/>
    <col min="3" max="3" width="23.85546875" style="3" customWidth="1"/>
    <col min="4" max="4" width="46.5703125" style="3" customWidth="1"/>
    <col min="5" max="5" width="12.5703125" style="4" bestFit="1" customWidth="1"/>
    <col min="6" max="6" width="12.28515625" style="4" bestFit="1" customWidth="1"/>
    <col min="7" max="7" width="8.28515625" style="4" bestFit="1" customWidth="1"/>
    <col min="8" max="8" width="15" style="4" bestFit="1" customWidth="1"/>
    <col min="9" max="9" width="12.5703125" style="4" bestFit="1" customWidth="1"/>
    <col min="10" max="10" width="12.42578125" style="4" bestFit="1" customWidth="1"/>
    <col min="11" max="16384" width="8.7109375" style="4"/>
  </cols>
  <sheetData>
    <row r="1" spans="1:10">
      <c r="A1" s="1" t="s">
        <v>1456</v>
      </c>
      <c r="B1" s="1"/>
      <c r="C1" s="1"/>
      <c r="D1" s="1"/>
    </row>
    <row r="3" spans="1:10" s="2" customFormat="1">
      <c r="A3" s="2" t="s">
        <v>6</v>
      </c>
      <c r="B3" s="2" t="s">
        <v>4556</v>
      </c>
      <c r="C3" s="2" t="s">
        <v>7</v>
      </c>
      <c r="D3" s="2" t="s">
        <v>8</v>
      </c>
      <c r="E3" s="2" t="s">
        <v>9</v>
      </c>
      <c r="F3" s="2" t="s">
        <v>10</v>
      </c>
      <c r="G3" s="2" t="s">
        <v>11</v>
      </c>
      <c r="H3" s="2" t="s">
        <v>12</v>
      </c>
      <c r="I3" s="2" t="s">
        <v>13</v>
      </c>
      <c r="J3" s="2" t="s">
        <v>14</v>
      </c>
    </row>
    <row r="4" spans="1:10" ht="120">
      <c r="A4" s="636">
        <v>1</v>
      </c>
      <c r="B4" s="635" t="s">
        <v>1448</v>
      </c>
      <c r="C4" s="634" t="s">
        <v>4964</v>
      </c>
      <c r="D4" s="634" t="s">
        <v>4965</v>
      </c>
      <c r="E4" s="633">
        <v>1500000</v>
      </c>
      <c r="F4" s="632">
        <f>E4</f>
        <v>1500000</v>
      </c>
      <c r="G4" s="633">
        <v>1500000</v>
      </c>
      <c r="H4" s="632">
        <f>G4</f>
        <v>1500000</v>
      </c>
      <c r="I4" s="674" t="s">
        <v>44</v>
      </c>
      <c r="J4" s="631">
        <v>35</v>
      </c>
    </row>
    <row r="5" spans="1:10" ht="315">
      <c r="A5" s="636">
        <v>2</v>
      </c>
      <c r="B5" s="635" t="s">
        <v>1448</v>
      </c>
      <c r="C5" s="634" t="s">
        <v>4966</v>
      </c>
      <c r="D5" s="634" t="s">
        <v>4967</v>
      </c>
      <c r="E5" s="633">
        <v>150000</v>
      </c>
      <c r="F5" s="630">
        <f t="shared" ref="F5:F7" si="0">F4+E5</f>
        <v>1650000</v>
      </c>
      <c r="G5" s="633">
        <v>150000</v>
      </c>
      <c r="H5" s="630">
        <f t="shared" ref="H5:H7" si="1">H4+G5</f>
        <v>1650000</v>
      </c>
      <c r="I5" s="674" t="s">
        <v>4968</v>
      </c>
      <c r="J5" s="631">
        <v>1</v>
      </c>
    </row>
    <row r="6" spans="1:10" ht="300">
      <c r="A6" s="636">
        <v>3</v>
      </c>
      <c r="B6" s="635" t="s">
        <v>4969</v>
      </c>
      <c r="C6" s="634" t="s">
        <v>4970</v>
      </c>
      <c r="D6" s="634" t="s">
        <v>4971</v>
      </c>
      <c r="E6" s="633">
        <v>1000000</v>
      </c>
      <c r="F6" s="630">
        <f t="shared" si="0"/>
        <v>2650000</v>
      </c>
      <c r="G6" s="633">
        <v>1000000</v>
      </c>
      <c r="H6" s="630">
        <f t="shared" si="1"/>
        <v>2650000</v>
      </c>
      <c r="I6" s="674" t="s">
        <v>644</v>
      </c>
      <c r="J6" s="631" t="s">
        <v>644</v>
      </c>
    </row>
    <row r="7" spans="1:10" ht="409.5">
      <c r="A7" s="636">
        <v>4</v>
      </c>
      <c r="B7" s="635" t="s">
        <v>1448</v>
      </c>
      <c r="C7" s="634" t="s">
        <v>4972</v>
      </c>
      <c r="D7" s="634" t="s">
        <v>4973</v>
      </c>
      <c r="E7" s="633">
        <v>3728300</v>
      </c>
      <c r="F7" s="630">
        <f t="shared" si="0"/>
        <v>6378300</v>
      </c>
      <c r="G7" s="633">
        <v>3728300</v>
      </c>
      <c r="H7" s="630">
        <f t="shared" si="1"/>
        <v>6378300</v>
      </c>
      <c r="I7" s="674" t="s">
        <v>644</v>
      </c>
      <c r="J7" s="631" t="s">
        <v>644</v>
      </c>
    </row>
    <row r="8" spans="1:10" ht="409.5">
      <c r="A8" s="636">
        <v>5</v>
      </c>
      <c r="B8" s="635" t="s">
        <v>1450</v>
      </c>
      <c r="C8" s="635" t="s">
        <v>1451</v>
      </c>
      <c r="D8" s="634" t="s">
        <v>4974</v>
      </c>
      <c r="E8" s="633">
        <v>1000000</v>
      </c>
      <c r="F8" s="630">
        <f>F7+E8</f>
        <v>7378300</v>
      </c>
      <c r="G8" s="633">
        <v>1000000</v>
      </c>
      <c r="H8" s="630">
        <f>H7+G8</f>
        <v>7378300</v>
      </c>
      <c r="I8" s="674" t="s">
        <v>644</v>
      </c>
      <c r="J8" s="631" t="s">
        <v>644</v>
      </c>
    </row>
    <row r="9" spans="1:10" ht="348">
      <c r="A9" s="59">
        <v>6</v>
      </c>
      <c r="B9" s="58" t="s">
        <v>1450</v>
      </c>
      <c r="C9" s="58" t="s">
        <v>1451</v>
      </c>
      <c r="D9" s="57" t="s">
        <v>4588</v>
      </c>
      <c r="E9" s="56">
        <v>1000000</v>
      </c>
      <c r="F9" s="53">
        <f t="shared" ref="F9" si="2">F8+E9</f>
        <v>8378300</v>
      </c>
      <c r="G9" s="56">
        <v>1000000</v>
      </c>
      <c r="H9" s="53">
        <f t="shared" ref="H9:H11" si="3">H8+G9</f>
        <v>8378300</v>
      </c>
      <c r="I9" s="55" t="s">
        <v>644</v>
      </c>
      <c r="J9" s="54" t="s">
        <v>644</v>
      </c>
    </row>
    <row r="10" spans="1:10" ht="228">
      <c r="A10" s="59">
        <v>7</v>
      </c>
      <c r="B10" s="58" t="s">
        <v>1449</v>
      </c>
      <c r="C10" s="58" t="s">
        <v>1452</v>
      </c>
      <c r="D10" s="58" t="s">
        <v>4587</v>
      </c>
      <c r="E10" s="56">
        <v>250000</v>
      </c>
      <c r="F10" s="53">
        <f>F9+E10</f>
        <v>8628300</v>
      </c>
      <c r="G10" s="56">
        <v>250000</v>
      </c>
      <c r="H10" s="53">
        <f t="shared" si="3"/>
        <v>8628300</v>
      </c>
      <c r="I10" s="55"/>
      <c r="J10" s="54"/>
    </row>
    <row r="11" spans="1:10" ht="276">
      <c r="A11" s="59">
        <v>8</v>
      </c>
      <c r="B11" s="58" t="s">
        <v>1453</v>
      </c>
      <c r="C11" s="58" t="s">
        <v>1454</v>
      </c>
      <c r="D11" s="58" t="s">
        <v>1455</v>
      </c>
      <c r="E11" s="56">
        <v>240000</v>
      </c>
      <c r="F11" s="53">
        <f>F10+E11</f>
        <v>8868300</v>
      </c>
      <c r="G11" s="56">
        <v>240000</v>
      </c>
      <c r="H11" s="53">
        <f t="shared" si="3"/>
        <v>8868300</v>
      </c>
      <c r="I11" s="55"/>
      <c r="J11" s="54"/>
    </row>
    <row r="12" spans="1:10">
      <c r="D12" s="69" t="s">
        <v>2746</v>
      </c>
      <c r="E12" s="36">
        <f>SUM(E4:E11)</f>
        <v>8868300</v>
      </c>
    </row>
    <row r="13" spans="1:10">
      <c r="D13" s="69"/>
      <c r="E13" s="71"/>
    </row>
    <row r="14" spans="1:10">
      <c r="D14" s="69"/>
      <c r="E14" s="39"/>
    </row>
    <row r="16" spans="1:10">
      <c r="E16" s="71"/>
    </row>
  </sheetData>
  <pageMargins left="0.25" right="0.25" top="0.75" bottom="0.75" header="0.3" footer="0.3"/>
  <pageSetup scale="76" fitToHeight="0" orientation="landscape" verticalDpi="1200" r:id="rId1"/>
  <headerFooter>
    <oddHeader>&amp;F</oddHeader>
    <oddFooter>&amp;C&amp;A&amp;R&amp;P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
  <sheetViews>
    <sheetView workbookViewId="0">
      <pane ySplit="3" topLeftCell="A4" activePane="bottomLeft" state="frozen"/>
      <selection pane="bottomLeft" activeCell="D4" sqref="D4"/>
    </sheetView>
  </sheetViews>
  <sheetFormatPr defaultColWidth="8.7109375" defaultRowHeight="12"/>
  <cols>
    <col min="1" max="1" width="11.5703125" style="168" bestFit="1" customWidth="1"/>
    <col min="2" max="2" width="23.85546875" style="3" bestFit="1" customWidth="1"/>
    <col min="3" max="3" width="23.85546875" style="3" customWidth="1"/>
    <col min="4" max="4" width="46.5703125" style="3" customWidth="1"/>
    <col min="5" max="5" width="10.5703125" style="4" bestFit="1" customWidth="1"/>
    <col min="6" max="6" width="12.28515625" style="4" bestFit="1" customWidth="1"/>
    <col min="7" max="7" width="10.5703125" style="4" bestFit="1" customWidth="1"/>
    <col min="8" max="8" width="15" style="4" bestFit="1" customWidth="1"/>
    <col min="9" max="9" width="12.5703125" style="4" bestFit="1" customWidth="1"/>
    <col min="10" max="16384" width="8.7109375" style="4"/>
  </cols>
  <sheetData>
    <row r="1" spans="1:9">
      <c r="A1" s="1" t="s">
        <v>2747</v>
      </c>
      <c r="B1" s="1"/>
      <c r="C1" s="1"/>
      <c r="D1" s="1"/>
    </row>
    <row r="3" spans="1:9" s="2" customFormat="1">
      <c r="A3" s="211" t="s">
        <v>6</v>
      </c>
      <c r="B3" s="2" t="s">
        <v>4556</v>
      </c>
      <c r="C3" s="2" t="s">
        <v>7</v>
      </c>
      <c r="D3" s="2" t="s">
        <v>8</v>
      </c>
      <c r="E3" s="2" t="s">
        <v>9</v>
      </c>
      <c r="F3" s="2" t="s">
        <v>10</v>
      </c>
      <c r="G3" s="2" t="s">
        <v>11</v>
      </c>
      <c r="H3" s="2" t="s">
        <v>12</v>
      </c>
      <c r="I3" s="2" t="s">
        <v>13</v>
      </c>
    </row>
    <row r="4" spans="1:9" ht="180">
      <c r="A4" s="210"/>
      <c r="B4" s="49" t="s">
        <v>5076</v>
      </c>
      <c r="C4" s="48" t="s">
        <v>5077</v>
      </c>
      <c r="D4" s="47" t="s">
        <v>5078</v>
      </c>
      <c r="E4" s="38">
        <v>1600000</v>
      </c>
      <c r="F4" s="216">
        <v>1600000</v>
      </c>
      <c r="G4" s="38">
        <v>1600000</v>
      </c>
      <c r="H4" s="216">
        <v>1600000</v>
      </c>
      <c r="I4" s="45" t="s">
        <v>55</v>
      </c>
    </row>
    <row r="5" spans="1:9">
      <c r="D5" s="69" t="s">
        <v>2746</v>
      </c>
      <c r="E5" s="39">
        <f>SUM(E4)</f>
        <v>1600000</v>
      </c>
    </row>
  </sheetData>
  <pageMargins left="0.25" right="0.25" top="0.75" bottom="0.75" header="0.3" footer="0.3"/>
  <pageSetup scale="80" fitToHeight="0" orientation="landscape" verticalDpi="1200" r:id="rId1"/>
  <headerFooter>
    <oddHeader>&amp;F</oddHeader>
    <oddFooter>&amp;C&amp;A&amp;R&amp;P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6F6C-95C3-4485-A46A-A3C24D7A1864}">
  <sheetPr>
    <pageSetUpPr fitToPage="1"/>
  </sheetPr>
  <dimension ref="A1:J542"/>
  <sheetViews>
    <sheetView zoomScaleNormal="100" workbookViewId="0">
      <selection activeCell="L521" sqref="L521"/>
    </sheetView>
  </sheetViews>
  <sheetFormatPr defaultColWidth="8.7109375" defaultRowHeight="12"/>
  <cols>
    <col min="1" max="1" width="11.5703125" style="627" bestFit="1" customWidth="1"/>
    <col min="2" max="2" width="23.85546875" style="626" bestFit="1" customWidth="1"/>
    <col min="3" max="3" width="23.85546875" style="626" customWidth="1"/>
    <col min="4" max="4" width="46.5703125" style="626" customWidth="1"/>
    <col min="5" max="5" width="10.7109375" style="627" bestFit="1" customWidth="1"/>
    <col min="6" max="6" width="12.42578125" style="627" bestFit="1" customWidth="1"/>
    <col min="7" max="7" width="8.7109375" style="627" bestFit="1" customWidth="1"/>
    <col min="8" max="8" width="15.140625" style="627" bestFit="1" customWidth="1"/>
    <col min="9" max="9" width="12.5703125" style="627" bestFit="1" customWidth="1"/>
    <col min="10" max="10" width="12.42578125" style="627" bestFit="1" customWidth="1"/>
    <col min="11" max="16384" width="8.7109375" style="627"/>
  </cols>
  <sheetData>
    <row r="1" spans="1:10">
      <c r="A1" s="628" t="s">
        <v>4593</v>
      </c>
      <c r="B1" s="628"/>
      <c r="C1" s="628"/>
      <c r="D1" s="628"/>
    </row>
    <row r="3" spans="1:10" s="625" customFormat="1">
      <c r="A3" s="625" t="s">
        <v>6</v>
      </c>
      <c r="B3" s="625" t="s">
        <v>4556</v>
      </c>
      <c r="C3" s="625" t="s">
        <v>7</v>
      </c>
      <c r="D3" s="625" t="s">
        <v>8</v>
      </c>
      <c r="E3" s="625" t="s">
        <v>9</v>
      </c>
      <c r="F3" s="625" t="s">
        <v>10</v>
      </c>
      <c r="G3" s="625" t="s">
        <v>11</v>
      </c>
      <c r="H3" s="625" t="s">
        <v>12</v>
      </c>
      <c r="I3" s="625" t="s">
        <v>13</v>
      </c>
      <c r="J3" s="625" t="s">
        <v>14</v>
      </c>
    </row>
    <row r="4" spans="1:10" ht="72">
      <c r="A4" s="416">
        <v>1</v>
      </c>
      <c r="B4" s="416" t="s">
        <v>1375</v>
      </c>
      <c r="C4" s="425" t="s">
        <v>1629</v>
      </c>
      <c r="D4" s="508" t="s">
        <v>1630</v>
      </c>
      <c r="E4" s="670">
        <v>270000</v>
      </c>
      <c r="F4" s="672">
        <f>E4</f>
        <v>270000</v>
      </c>
      <c r="G4" s="670">
        <v>270000</v>
      </c>
      <c r="H4" s="417">
        <f>G4</f>
        <v>270000</v>
      </c>
      <c r="I4" s="416" t="s">
        <v>91</v>
      </c>
      <c r="J4" s="416">
        <v>8</v>
      </c>
    </row>
    <row r="5" spans="1:10" ht="48">
      <c r="A5" s="416">
        <v>2</v>
      </c>
      <c r="B5" s="416" t="s">
        <v>1375</v>
      </c>
      <c r="C5" s="425" t="s">
        <v>1631</v>
      </c>
      <c r="D5" s="508" t="s">
        <v>4595</v>
      </c>
      <c r="E5" s="670">
        <v>1330000</v>
      </c>
      <c r="F5" s="672">
        <f t="shared" ref="F5:F36" si="0">F4+E5</f>
        <v>1600000</v>
      </c>
      <c r="G5" s="670">
        <v>1330000</v>
      </c>
      <c r="H5" s="417">
        <f t="shared" ref="H5:H36" si="1">H4+G5</f>
        <v>1600000</v>
      </c>
      <c r="I5" s="416" t="s">
        <v>1632</v>
      </c>
      <c r="J5" s="416">
        <v>20</v>
      </c>
    </row>
    <row r="6" spans="1:10" ht="36">
      <c r="A6" s="416">
        <v>3</v>
      </c>
      <c r="B6" s="416" t="s">
        <v>1375</v>
      </c>
      <c r="C6" s="425" t="s">
        <v>1652</v>
      </c>
      <c r="D6" s="508" t="s">
        <v>1653</v>
      </c>
      <c r="E6" s="670">
        <v>166000</v>
      </c>
      <c r="F6" s="672">
        <f t="shared" si="0"/>
        <v>1766000</v>
      </c>
      <c r="G6" s="670">
        <v>166000</v>
      </c>
      <c r="H6" s="417">
        <f t="shared" si="1"/>
        <v>1766000</v>
      </c>
      <c r="I6" s="416" t="s">
        <v>694</v>
      </c>
      <c r="J6" s="416" t="s">
        <v>1654</v>
      </c>
    </row>
    <row r="7" spans="1:10" ht="24">
      <c r="A7" s="416">
        <v>4</v>
      </c>
      <c r="B7" s="416" t="s">
        <v>1375</v>
      </c>
      <c r="C7" s="425" t="s">
        <v>1636</v>
      </c>
      <c r="D7" s="508" t="s">
        <v>1637</v>
      </c>
      <c r="E7" s="670">
        <v>1600000</v>
      </c>
      <c r="F7" s="672">
        <f t="shared" si="0"/>
        <v>3366000</v>
      </c>
      <c r="G7" s="670">
        <v>1600000</v>
      </c>
      <c r="H7" s="417">
        <f t="shared" si="1"/>
        <v>3366000</v>
      </c>
      <c r="I7" s="416" t="s">
        <v>1632</v>
      </c>
      <c r="J7" s="416">
        <v>22</v>
      </c>
    </row>
    <row r="8" spans="1:10" ht="24">
      <c r="A8" s="416">
        <v>5</v>
      </c>
      <c r="B8" s="416" t="s">
        <v>1375</v>
      </c>
      <c r="C8" s="425" t="s">
        <v>1645</v>
      </c>
      <c r="D8" s="508" t="s">
        <v>1645</v>
      </c>
      <c r="E8" s="670">
        <v>400000</v>
      </c>
      <c r="F8" s="672">
        <f t="shared" si="0"/>
        <v>3766000</v>
      </c>
      <c r="G8" s="670">
        <v>400000</v>
      </c>
      <c r="H8" s="417">
        <f t="shared" si="1"/>
        <v>3766000</v>
      </c>
      <c r="I8" s="416" t="s">
        <v>1646</v>
      </c>
      <c r="J8" s="416" t="s">
        <v>1646</v>
      </c>
    </row>
    <row r="9" spans="1:10" ht="24">
      <c r="A9" s="416">
        <v>6</v>
      </c>
      <c r="B9" s="416" t="s">
        <v>1375</v>
      </c>
      <c r="C9" s="425" t="s">
        <v>1647</v>
      </c>
      <c r="D9" s="508" t="s">
        <v>1647</v>
      </c>
      <c r="E9" s="670">
        <v>300000</v>
      </c>
      <c r="F9" s="672">
        <f t="shared" si="0"/>
        <v>4066000</v>
      </c>
      <c r="G9" s="670">
        <v>300000</v>
      </c>
      <c r="H9" s="417">
        <f t="shared" si="1"/>
        <v>4066000</v>
      </c>
      <c r="I9" s="416" t="s">
        <v>1646</v>
      </c>
      <c r="J9" s="416" t="s">
        <v>1646</v>
      </c>
    </row>
    <row r="10" spans="1:10" ht="36">
      <c r="A10" s="416">
        <v>7</v>
      </c>
      <c r="B10" s="416" t="s">
        <v>1375</v>
      </c>
      <c r="C10" s="425" t="s">
        <v>4594</v>
      </c>
      <c r="D10" s="508" t="s">
        <v>1623</v>
      </c>
      <c r="E10" s="670">
        <v>1330000</v>
      </c>
      <c r="F10" s="672">
        <f t="shared" si="0"/>
        <v>5396000</v>
      </c>
      <c r="G10" s="670">
        <v>1330000</v>
      </c>
      <c r="H10" s="417">
        <f t="shared" si="1"/>
        <v>5396000</v>
      </c>
      <c r="I10" s="427" t="s">
        <v>1624</v>
      </c>
      <c r="J10" s="427" t="s">
        <v>1616</v>
      </c>
    </row>
    <row r="11" spans="1:10" ht="132">
      <c r="A11" s="416">
        <v>8</v>
      </c>
      <c r="B11" s="416" t="s">
        <v>1375</v>
      </c>
      <c r="C11" s="418" t="s">
        <v>1681</v>
      </c>
      <c r="D11" s="657" t="s">
        <v>4603</v>
      </c>
      <c r="E11" s="669">
        <v>1663000</v>
      </c>
      <c r="F11" s="672">
        <f t="shared" si="0"/>
        <v>7059000</v>
      </c>
      <c r="G11" s="670">
        <v>1663000</v>
      </c>
      <c r="H11" s="417">
        <f t="shared" si="1"/>
        <v>7059000</v>
      </c>
      <c r="I11" s="416" t="s">
        <v>1682</v>
      </c>
      <c r="J11" s="416" t="s">
        <v>1663</v>
      </c>
    </row>
    <row r="12" spans="1:10" ht="60">
      <c r="A12" s="416">
        <v>9</v>
      </c>
      <c r="B12" s="416" t="s">
        <v>1375</v>
      </c>
      <c r="C12" s="425" t="s">
        <v>1661</v>
      </c>
      <c r="D12" s="508" t="s">
        <v>4597</v>
      </c>
      <c r="E12" s="670">
        <v>665000</v>
      </c>
      <c r="F12" s="672">
        <f t="shared" si="0"/>
        <v>7724000</v>
      </c>
      <c r="G12" s="670">
        <v>665000</v>
      </c>
      <c r="H12" s="417">
        <f t="shared" si="1"/>
        <v>7724000</v>
      </c>
      <c r="I12" s="416" t="s">
        <v>1662</v>
      </c>
      <c r="J12" s="416" t="s">
        <v>1663</v>
      </c>
    </row>
    <row r="13" spans="1:10" ht="48">
      <c r="A13" s="416">
        <v>11</v>
      </c>
      <c r="B13" s="416" t="s">
        <v>1375</v>
      </c>
      <c r="C13" s="425" t="s">
        <v>1625</v>
      </c>
      <c r="D13" s="508" t="s">
        <v>1626</v>
      </c>
      <c r="E13" s="670">
        <v>100000</v>
      </c>
      <c r="F13" s="672">
        <f t="shared" si="0"/>
        <v>7824000</v>
      </c>
      <c r="G13" s="670">
        <v>100000</v>
      </c>
      <c r="H13" s="417">
        <f t="shared" si="1"/>
        <v>7824000</v>
      </c>
      <c r="I13" s="416" t="s">
        <v>1627</v>
      </c>
      <c r="J13" s="416" t="s">
        <v>1628</v>
      </c>
    </row>
    <row r="14" spans="1:10" ht="36">
      <c r="A14" s="416">
        <v>12</v>
      </c>
      <c r="B14" s="416" t="s">
        <v>1375</v>
      </c>
      <c r="C14" s="425" t="s">
        <v>1633</v>
      </c>
      <c r="D14" s="508" t="s">
        <v>1634</v>
      </c>
      <c r="E14" s="670">
        <v>400000</v>
      </c>
      <c r="F14" s="672">
        <f t="shared" si="0"/>
        <v>8224000</v>
      </c>
      <c r="G14" s="670">
        <v>400000</v>
      </c>
      <c r="H14" s="417">
        <f t="shared" si="1"/>
        <v>8224000</v>
      </c>
      <c r="I14" s="416" t="s">
        <v>1624</v>
      </c>
      <c r="J14" s="416" t="s">
        <v>1635</v>
      </c>
    </row>
    <row r="15" spans="1:10" ht="48">
      <c r="A15" s="416">
        <v>13</v>
      </c>
      <c r="B15" s="416" t="s">
        <v>1375</v>
      </c>
      <c r="C15" s="425" t="s">
        <v>1638</v>
      </c>
      <c r="D15" s="508" t="s">
        <v>4596</v>
      </c>
      <c r="E15" s="670">
        <v>1000000</v>
      </c>
      <c r="F15" s="672">
        <f t="shared" si="0"/>
        <v>9224000</v>
      </c>
      <c r="G15" s="670">
        <v>1000000</v>
      </c>
      <c r="H15" s="417">
        <f t="shared" si="1"/>
        <v>9224000</v>
      </c>
      <c r="I15" s="416" t="s">
        <v>65</v>
      </c>
      <c r="J15" s="416" t="s">
        <v>1617</v>
      </c>
    </row>
    <row r="16" spans="1:10" ht="24">
      <c r="A16" s="416">
        <v>14</v>
      </c>
      <c r="B16" s="416" t="s">
        <v>1375</v>
      </c>
      <c r="C16" s="425" t="s">
        <v>1639</v>
      </c>
      <c r="D16" s="508" t="s">
        <v>1640</v>
      </c>
      <c r="E16" s="670">
        <v>2300000</v>
      </c>
      <c r="F16" s="672">
        <f t="shared" si="0"/>
        <v>11524000</v>
      </c>
      <c r="G16" s="670">
        <v>2300000</v>
      </c>
      <c r="H16" s="417">
        <f t="shared" si="1"/>
        <v>11524000</v>
      </c>
      <c r="I16" s="416" t="s">
        <v>1624</v>
      </c>
      <c r="J16" s="416" t="s">
        <v>1635</v>
      </c>
    </row>
    <row r="17" spans="1:10" ht="36">
      <c r="A17" s="416">
        <v>15</v>
      </c>
      <c r="B17" s="416" t="s">
        <v>1375</v>
      </c>
      <c r="C17" s="425" t="s">
        <v>1641</v>
      </c>
      <c r="D17" s="508" t="s">
        <v>1642</v>
      </c>
      <c r="E17" s="670">
        <v>1000000</v>
      </c>
      <c r="F17" s="672">
        <f t="shared" si="0"/>
        <v>12524000</v>
      </c>
      <c r="G17" s="670">
        <v>1000000</v>
      </c>
      <c r="H17" s="417">
        <f t="shared" si="1"/>
        <v>12524000</v>
      </c>
      <c r="I17" s="416" t="s">
        <v>1643</v>
      </c>
      <c r="J17" s="416">
        <v>37</v>
      </c>
    </row>
    <row r="18" spans="1:10">
      <c r="A18" s="416">
        <v>16</v>
      </c>
      <c r="B18" s="416" t="s">
        <v>1375</v>
      </c>
      <c r="C18" s="425" t="s">
        <v>1644</v>
      </c>
      <c r="D18" s="508" t="s">
        <v>1644</v>
      </c>
      <c r="E18" s="670">
        <v>1275000</v>
      </c>
      <c r="F18" s="672">
        <f t="shared" si="0"/>
        <v>13799000</v>
      </c>
      <c r="G18" s="670">
        <v>1275000</v>
      </c>
      <c r="H18" s="417">
        <f t="shared" si="1"/>
        <v>13799000</v>
      </c>
      <c r="I18" s="416"/>
      <c r="J18" s="416"/>
    </row>
    <row r="19" spans="1:10" ht="36">
      <c r="A19" s="416">
        <v>17</v>
      </c>
      <c r="B19" s="416" t="s">
        <v>1375</v>
      </c>
      <c r="C19" s="425" t="s">
        <v>1648</v>
      </c>
      <c r="D19" s="508" t="s">
        <v>1649</v>
      </c>
      <c r="E19" s="670">
        <v>275000</v>
      </c>
      <c r="F19" s="672">
        <f t="shared" si="0"/>
        <v>14074000</v>
      </c>
      <c r="G19" s="670">
        <v>275000</v>
      </c>
      <c r="H19" s="417">
        <f t="shared" si="1"/>
        <v>14074000</v>
      </c>
      <c r="I19" s="416" t="s">
        <v>360</v>
      </c>
      <c r="J19" s="416" t="s">
        <v>1635</v>
      </c>
    </row>
    <row r="20" spans="1:10" ht="36">
      <c r="A20" s="416">
        <v>18</v>
      </c>
      <c r="B20" s="416" t="s">
        <v>1375</v>
      </c>
      <c r="C20" s="425" t="s">
        <v>1650</v>
      </c>
      <c r="D20" s="508" t="s">
        <v>1651</v>
      </c>
      <c r="E20" s="670">
        <v>100000</v>
      </c>
      <c r="F20" s="672">
        <f t="shared" si="0"/>
        <v>14174000</v>
      </c>
      <c r="G20" s="670">
        <v>100000</v>
      </c>
      <c r="H20" s="417">
        <f t="shared" si="1"/>
        <v>14174000</v>
      </c>
      <c r="I20" s="416" t="s">
        <v>44</v>
      </c>
      <c r="J20" s="416" t="s">
        <v>69</v>
      </c>
    </row>
    <row r="21" spans="1:10" ht="36">
      <c r="A21" s="416">
        <v>19</v>
      </c>
      <c r="B21" s="416" t="s">
        <v>1375</v>
      </c>
      <c r="C21" s="425" t="s">
        <v>1655</v>
      </c>
      <c r="D21" s="508" t="s">
        <v>1656</v>
      </c>
      <c r="E21" s="670">
        <v>235000</v>
      </c>
      <c r="F21" s="672">
        <f t="shared" si="0"/>
        <v>14409000</v>
      </c>
      <c r="G21" s="670">
        <v>235000</v>
      </c>
      <c r="H21" s="417">
        <f t="shared" si="1"/>
        <v>14409000</v>
      </c>
      <c r="I21" s="416" t="s">
        <v>455</v>
      </c>
      <c r="J21" s="416" t="s">
        <v>1657</v>
      </c>
    </row>
    <row r="22" spans="1:10" ht="24">
      <c r="A22" s="416">
        <v>20</v>
      </c>
      <c r="B22" s="416" t="s">
        <v>1375</v>
      </c>
      <c r="C22" s="425" t="s">
        <v>1658</v>
      </c>
      <c r="D22" s="508" t="s">
        <v>1659</v>
      </c>
      <c r="E22" s="670">
        <v>750000</v>
      </c>
      <c r="F22" s="672">
        <f t="shared" si="0"/>
        <v>15159000</v>
      </c>
      <c r="G22" s="670">
        <v>750000</v>
      </c>
      <c r="H22" s="417">
        <f t="shared" si="1"/>
        <v>15159000</v>
      </c>
      <c r="I22" s="416" t="s">
        <v>681</v>
      </c>
      <c r="J22" s="416" t="s">
        <v>1660</v>
      </c>
    </row>
    <row r="23" spans="1:10" ht="36">
      <c r="A23" s="416">
        <v>21</v>
      </c>
      <c r="B23" s="416" t="s">
        <v>1375</v>
      </c>
      <c r="C23" s="425" t="s">
        <v>1664</v>
      </c>
      <c r="D23" s="508" t="s">
        <v>4600</v>
      </c>
      <c r="E23" s="670">
        <v>250000</v>
      </c>
      <c r="F23" s="672">
        <f t="shared" si="0"/>
        <v>15409000</v>
      </c>
      <c r="G23" s="670">
        <v>250000</v>
      </c>
      <c r="H23" s="417">
        <f t="shared" si="1"/>
        <v>15409000</v>
      </c>
      <c r="I23" s="416" t="s">
        <v>1665</v>
      </c>
      <c r="J23" s="416" t="s">
        <v>1635</v>
      </c>
    </row>
    <row r="24" spans="1:10" ht="36">
      <c r="A24" s="416">
        <v>22</v>
      </c>
      <c r="B24" s="416" t="s">
        <v>1375</v>
      </c>
      <c r="C24" s="425" t="s">
        <v>1666</v>
      </c>
      <c r="D24" s="508" t="s">
        <v>4599</v>
      </c>
      <c r="E24" s="670">
        <v>225000</v>
      </c>
      <c r="F24" s="672">
        <f t="shared" si="0"/>
        <v>15634000</v>
      </c>
      <c r="G24" s="670">
        <v>225000</v>
      </c>
      <c r="H24" s="417">
        <f t="shared" si="1"/>
        <v>15634000</v>
      </c>
      <c r="I24" s="416" t="s">
        <v>1667</v>
      </c>
      <c r="J24" s="416" t="s">
        <v>1635</v>
      </c>
    </row>
    <row r="25" spans="1:10" ht="60">
      <c r="A25" s="416">
        <v>23</v>
      </c>
      <c r="B25" s="416" t="s">
        <v>1375</v>
      </c>
      <c r="C25" s="425" t="s">
        <v>1668</v>
      </c>
      <c r="D25" s="508" t="s">
        <v>1669</v>
      </c>
      <c r="E25" s="670">
        <v>200000</v>
      </c>
      <c r="F25" s="672">
        <f t="shared" si="0"/>
        <v>15834000</v>
      </c>
      <c r="G25" s="670">
        <v>200000</v>
      </c>
      <c r="H25" s="417">
        <f t="shared" si="1"/>
        <v>15834000</v>
      </c>
      <c r="I25" s="416" t="s">
        <v>1670</v>
      </c>
      <c r="J25" s="416" t="s">
        <v>1671</v>
      </c>
    </row>
    <row r="26" spans="1:10" ht="36">
      <c r="A26" s="416">
        <v>24</v>
      </c>
      <c r="B26" s="416" t="s">
        <v>1375</v>
      </c>
      <c r="C26" s="419" t="s">
        <v>1672</v>
      </c>
      <c r="D26" s="657" t="s">
        <v>4598</v>
      </c>
      <c r="E26" s="669">
        <v>100000</v>
      </c>
      <c r="F26" s="672">
        <f t="shared" si="0"/>
        <v>15934000</v>
      </c>
      <c r="G26" s="670">
        <v>100000</v>
      </c>
      <c r="H26" s="417">
        <f t="shared" si="1"/>
        <v>15934000</v>
      </c>
      <c r="I26" s="422" t="s">
        <v>455</v>
      </c>
      <c r="J26" s="422" t="s">
        <v>1657</v>
      </c>
    </row>
    <row r="27" spans="1:10" ht="48">
      <c r="A27" s="416">
        <v>25</v>
      </c>
      <c r="B27" s="416" t="s">
        <v>1375</v>
      </c>
      <c r="C27" s="419" t="s">
        <v>1673</v>
      </c>
      <c r="D27" s="657" t="s">
        <v>4601</v>
      </c>
      <c r="E27" s="669">
        <v>250000</v>
      </c>
      <c r="F27" s="672">
        <f t="shared" si="0"/>
        <v>16184000</v>
      </c>
      <c r="G27" s="670">
        <v>250000</v>
      </c>
      <c r="H27" s="417">
        <f t="shared" si="1"/>
        <v>16184000</v>
      </c>
      <c r="I27" s="416" t="s">
        <v>1624</v>
      </c>
      <c r="J27" s="416" t="s">
        <v>1635</v>
      </c>
    </row>
    <row r="28" spans="1:10" ht="36">
      <c r="A28" s="416">
        <v>26</v>
      </c>
      <c r="B28" s="416" t="s">
        <v>1375</v>
      </c>
      <c r="C28" s="419" t="s">
        <v>1674</v>
      </c>
      <c r="D28" s="657" t="s">
        <v>1675</v>
      </c>
      <c r="E28" s="669">
        <v>520000</v>
      </c>
      <c r="F28" s="672">
        <f t="shared" si="0"/>
        <v>16704000</v>
      </c>
      <c r="G28" s="670">
        <v>520000</v>
      </c>
      <c r="H28" s="417">
        <f t="shared" si="1"/>
        <v>16704000</v>
      </c>
      <c r="I28" s="416" t="s">
        <v>1676</v>
      </c>
      <c r="J28" s="416" t="s">
        <v>1628</v>
      </c>
    </row>
    <row r="29" spans="1:10" ht="36">
      <c r="A29" s="416">
        <v>27</v>
      </c>
      <c r="B29" s="416" t="s">
        <v>1375</v>
      </c>
      <c r="C29" s="419" t="s">
        <v>1677</v>
      </c>
      <c r="D29" s="657" t="s">
        <v>4602</v>
      </c>
      <c r="E29" s="669">
        <v>82000</v>
      </c>
      <c r="F29" s="672">
        <f t="shared" si="0"/>
        <v>16786000</v>
      </c>
      <c r="G29" s="670">
        <v>82000</v>
      </c>
      <c r="H29" s="417">
        <f t="shared" si="1"/>
        <v>16786000</v>
      </c>
      <c r="I29" s="416" t="s">
        <v>1627</v>
      </c>
      <c r="J29" s="416" t="s">
        <v>1628</v>
      </c>
    </row>
    <row r="30" spans="1:10" ht="60">
      <c r="A30" s="416">
        <v>28</v>
      </c>
      <c r="B30" s="416" t="s">
        <v>1375</v>
      </c>
      <c r="C30" s="418" t="s">
        <v>1678</v>
      </c>
      <c r="D30" s="657" t="s">
        <v>1679</v>
      </c>
      <c r="E30" s="669">
        <v>250000</v>
      </c>
      <c r="F30" s="672">
        <f t="shared" si="0"/>
        <v>17036000</v>
      </c>
      <c r="G30" s="664">
        <v>250000</v>
      </c>
      <c r="H30" s="417">
        <f t="shared" si="1"/>
        <v>17036000</v>
      </c>
      <c r="I30" s="416" t="s">
        <v>1680</v>
      </c>
      <c r="J30" s="416" t="s">
        <v>1663</v>
      </c>
    </row>
    <row r="31" spans="1:10" ht="84">
      <c r="A31" s="416">
        <v>29</v>
      </c>
      <c r="B31" s="416" t="s">
        <v>1375</v>
      </c>
      <c r="C31" s="419" t="s">
        <v>1683</v>
      </c>
      <c r="D31" s="657" t="s">
        <v>1684</v>
      </c>
      <c r="E31" s="669">
        <v>375000</v>
      </c>
      <c r="F31" s="672">
        <f t="shared" si="0"/>
        <v>17411000</v>
      </c>
      <c r="G31" s="670">
        <v>375000</v>
      </c>
      <c r="H31" s="417">
        <f t="shared" si="1"/>
        <v>17411000</v>
      </c>
      <c r="I31" s="416" t="s">
        <v>1685</v>
      </c>
      <c r="J31" s="416" t="s">
        <v>1628</v>
      </c>
    </row>
    <row r="32" spans="1:10" ht="36">
      <c r="A32" s="416">
        <v>30</v>
      </c>
      <c r="B32" s="416" t="s">
        <v>1375</v>
      </c>
      <c r="C32" s="418" t="s">
        <v>1686</v>
      </c>
      <c r="D32" s="657" t="s">
        <v>1687</v>
      </c>
      <c r="E32" s="669">
        <v>375000</v>
      </c>
      <c r="F32" s="672">
        <f t="shared" si="0"/>
        <v>17786000</v>
      </c>
      <c r="G32" s="664">
        <v>375000</v>
      </c>
      <c r="H32" s="417">
        <f t="shared" si="1"/>
        <v>17786000</v>
      </c>
      <c r="I32" s="416" t="s">
        <v>1688</v>
      </c>
      <c r="J32" s="416">
        <v>0</v>
      </c>
    </row>
    <row r="33" spans="1:10" ht="72">
      <c r="A33" s="416">
        <v>31</v>
      </c>
      <c r="B33" s="416" t="s">
        <v>1375</v>
      </c>
      <c r="C33" s="418" t="s">
        <v>1689</v>
      </c>
      <c r="D33" s="657" t="s">
        <v>1690</v>
      </c>
      <c r="E33" s="669">
        <v>175000</v>
      </c>
      <c r="F33" s="672">
        <f t="shared" si="0"/>
        <v>17961000</v>
      </c>
      <c r="G33" s="670">
        <v>175000</v>
      </c>
      <c r="H33" s="417">
        <f t="shared" si="1"/>
        <v>17961000</v>
      </c>
      <c r="I33" s="416" t="s">
        <v>1397</v>
      </c>
      <c r="J33" s="416" t="s">
        <v>1622</v>
      </c>
    </row>
    <row r="34" spans="1:10" ht="24">
      <c r="A34" s="416">
        <v>32</v>
      </c>
      <c r="B34" s="416" t="s">
        <v>1375</v>
      </c>
      <c r="C34" s="418" t="s">
        <v>1691</v>
      </c>
      <c r="D34" s="657" t="s">
        <v>1692</v>
      </c>
      <c r="E34" s="669">
        <v>75000</v>
      </c>
      <c r="F34" s="672">
        <f t="shared" si="0"/>
        <v>18036000</v>
      </c>
      <c r="G34" s="670">
        <v>75000</v>
      </c>
      <c r="H34" s="417">
        <f t="shared" si="1"/>
        <v>18036000</v>
      </c>
      <c r="I34" s="416" t="s">
        <v>1693</v>
      </c>
      <c r="J34" s="416" t="s">
        <v>1694</v>
      </c>
    </row>
    <row r="35" spans="1:10" ht="24">
      <c r="A35" s="416">
        <v>33</v>
      </c>
      <c r="B35" s="416" t="s">
        <v>1375</v>
      </c>
      <c r="C35" s="419" t="s">
        <v>1695</v>
      </c>
      <c r="D35" s="657" t="s">
        <v>1696</v>
      </c>
      <c r="E35" s="669">
        <v>120000</v>
      </c>
      <c r="F35" s="672">
        <f t="shared" si="0"/>
        <v>18156000</v>
      </c>
      <c r="G35" s="670">
        <v>120000</v>
      </c>
      <c r="H35" s="417">
        <f t="shared" si="1"/>
        <v>18156000</v>
      </c>
      <c r="I35" s="416" t="s">
        <v>1693</v>
      </c>
      <c r="J35" s="416" t="s">
        <v>1694</v>
      </c>
    </row>
    <row r="36" spans="1:10" ht="264">
      <c r="A36" s="416">
        <v>34</v>
      </c>
      <c r="B36" s="416" t="s">
        <v>1375</v>
      </c>
      <c r="C36" s="419" t="s">
        <v>1697</v>
      </c>
      <c r="D36" s="657" t="s">
        <v>1698</v>
      </c>
      <c r="E36" s="669">
        <v>200000</v>
      </c>
      <c r="F36" s="672">
        <f t="shared" si="0"/>
        <v>18356000</v>
      </c>
      <c r="G36" s="670">
        <v>200000</v>
      </c>
      <c r="H36" s="417">
        <f t="shared" si="1"/>
        <v>18356000</v>
      </c>
      <c r="I36" s="416" t="s">
        <v>1699</v>
      </c>
      <c r="J36" s="416" t="s">
        <v>1671</v>
      </c>
    </row>
    <row r="37" spans="1:10" ht="36">
      <c r="A37" s="416">
        <v>35</v>
      </c>
      <c r="B37" s="416" t="s">
        <v>1375</v>
      </c>
      <c r="C37" s="419" t="s">
        <v>1700</v>
      </c>
      <c r="D37" s="657" t="s">
        <v>1701</v>
      </c>
      <c r="E37" s="669">
        <v>275000</v>
      </c>
      <c r="F37" s="672">
        <f t="shared" ref="F37:F68" si="2">F36+E37</f>
        <v>18631000</v>
      </c>
      <c r="G37" s="664">
        <v>275000</v>
      </c>
      <c r="H37" s="417">
        <f t="shared" ref="H37:H68" si="3">H36+G37</f>
        <v>18631000</v>
      </c>
      <c r="I37" s="416" t="s">
        <v>55</v>
      </c>
      <c r="J37" s="416">
        <v>22</v>
      </c>
    </row>
    <row r="38" spans="1:10">
      <c r="A38" s="416">
        <v>36</v>
      </c>
      <c r="B38" s="416" t="s">
        <v>1375</v>
      </c>
      <c r="C38" s="419" t="s">
        <v>21</v>
      </c>
      <c r="D38" s="421" t="s">
        <v>21</v>
      </c>
      <c r="E38" s="669">
        <v>300000</v>
      </c>
      <c r="F38" s="672">
        <f t="shared" si="2"/>
        <v>18931000</v>
      </c>
      <c r="G38" s="670">
        <v>300000</v>
      </c>
      <c r="H38" s="417">
        <f t="shared" si="3"/>
        <v>18931000</v>
      </c>
      <c r="I38" s="416" t="s">
        <v>55</v>
      </c>
      <c r="J38" s="416">
        <v>22</v>
      </c>
    </row>
    <row r="39" spans="1:10" ht="48">
      <c r="A39" s="416">
        <v>37</v>
      </c>
      <c r="B39" s="416" t="s">
        <v>1375</v>
      </c>
      <c r="C39" s="419" t="s">
        <v>1702</v>
      </c>
      <c r="D39" s="657" t="s">
        <v>1703</v>
      </c>
      <c r="E39" s="669">
        <v>220000</v>
      </c>
      <c r="F39" s="672">
        <f t="shared" si="2"/>
        <v>19151000</v>
      </c>
      <c r="G39" s="664">
        <v>220000</v>
      </c>
      <c r="H39" s="417">
        <f t="shared" si="3"/>
        <v>19151000</v>
      </c>
      <c r="I39" s="416" t="s">
        <v>1704</v>
      </c>
      <c r="J39" s="416" t="s">
        <v>1663</v>
      </c>
    </row>
    <row r="40" spans="1:10" ht="24">
      <c r="A40" s="416">
        <v>38</v>
      </c>
      <c r="B40" s="416" t="s">
        <v>1375</v>
      </c>
      <c r="C40" s="418" t="s">
        <v>1705</v>
      </c>
      <c r="D40" s="657" t="s">
        <v>1706</v>
      </c>
      <c r="E40" s="669">
        <v>50000</v>
      </c>
      <c r="F40" s="672">
        <f t="shared" si="2"/>
        <v>19201000</v>
      </c>
      <c r="G40" s="670">
        <v>50000</v>
      </c>
      <c r="H40" s="417">
        <f t="shared" si="3"/>
        <v>19201000</v>
      </c>
      <c r="I40" s="416" t="s">
        <v>1707</v>
      </c>
      <c r="J40" s="416" t="s">
        <v>1708</v>
      </c>
    </row>
    <row r="41" spans="1:10" ht="36">
      <c r="A41" s="416">
        <v>39</v>
      </c>
      <c r="B41" s="416" t="s">
        <v>1375</v>
      </c>
      <c r="C41" s="419" t="s">
        <v>1709</v>
      </c>
      <c r="D41" s="657" t="s">
        <v>1710</v>
      </c>
      <c r="E41" s="664">
        <v>350000</v>
      </c>
      <c r="F41" s="672">
        <f t="shared" si="2"/>
        <v>19551000</v>
      </c>
      <c r="G41" s="670">
        <v>350000</v>
      </c>
      <c r="H41" s="417">
        <f t="shared" si="3"/>
        <v>19551000</v>
      </c>
      <c r="I41" s="416" t="s">
        <v>1711</v>
      </c>
      <c r="J41" s="416" t="s">
        <v>1635</v>
      </c>
    </row>
    <row r="42" spans="1:10" ht="24">
      <c r="A42" s="416">
        <v>40</v>
      </c>
      <c r="B42" s="416" t="s">
        <v>1375</v>
      </c>
      <c r="C42" s="419" t="s">
        <v>1712</v>
      </c>
      <c r="D42" s="657" t="s">
        <v>1713</v>
      </c>
      <c r="E42" s="669">
        <v>25000</v>
      </c>
      <c r="F42" s="672">
        <f t="shared" si="2"/>
        <v>19576000</v>
      </c>
      <c r="G42" s="670">
        <v>25000</v>
      </c>
      <c r="H42" s="417">
        <f t="shared" si="3"/>
        <v>19576000</v>
      </c>
      <c r="I42" s="416" t="s">
        <v>1714</v>
      </c>
      <c r="J42" s="416">
        <v>32</v>
      </c>
    </row>
    <row r="43" spans="1:10" ht="36">
      <c r="A43" s="416">
        <v>41</v>
      </c>
      <c r="B43" s="416" t="s">
        <v>1375</v>
      </c>
      <c r="C43" s="418" t="s">
        <v>1715</v>
      </c>
      <c r="D43" s="657" t="s">
        <v>1716</v>
      </c>
      <c r="E43" s="669">
        <v>85000</v>
      </c>
      <c r="F43" s="672">
        <f t="shared" si="2"/>
        <v>19661000</v>
      </c>
      <c r="G43" s="670">
        <v>85000</v>
      </c>
      <c r="H43" s="417">
        <f t="shared" si="3"/>
        <v>19661000</v>
      </c>
      <c r="I43" s="416" t="s">
        <v>91</v>
      </c>
      <c r="J43" s="416">
        <v>8</v>
      </c>
    </row>
    <row r="44" spans="1:10" ht="36">
      <c r="A44" s="416">
        <v>42</v>
      </c>
      <c r="B44" s="416" t="s">
        <v>1375</v>
      </c>
      <c r="C44" s="418" t="s">
        <v>1717</v>
      </c>
      <c r="D44" s="421" t="s">
        <v>1718</v>
      </c>
      <c r="E44" s="664">
        <v>80000</v>
      </c>
      <c r="F44" s="672">
        <f t="shared" si="2"/>
        <v>19741000</v>
      </c>
      <c r="G44" s="670">
        <v>80000</v>
      </c>
      <c r="H44" s="417">
        <f t="shared" si="3"/>
        <v>19741000</v>
      </c>
      <c r="I44" s="416" t="s">
        <v>65</v>
      </c>
      <c r="J44" s="416" t="s">
        <v>1617</v>
      </c>
    </row>
    <row r="45" spans="1:10" ht="72">
      <c r="A45" s="416">
        <v>43</v>
      </c>
      <c r="B45" s="416" t="s">
        <v>1375</v>
      </c>
      <c r="C45" s="419" t="s">
        <v>1719</v>
      </c>
      <c r="D45" s="657" t="s">
        <v>4604</v>
      </c>
      <c r="E45" s="669">
        <v>350000</v>
      </c>
      <c r="F45" s="672">
        <f t="shared" si="2"/>
        <v>20091000</v>
      </c>
      <c r="G45" s="670">
        <v>350000</v>
      </c>
      <c r="H45" s="417">
        <f t="shared" si="3"/>
        <v>20091000</v>
      </c>
      <c r="I45" s="416" t="s">
        <v>1720</v>
      </c>
      <c r="J45" s="416" t="s">
        <v>1721</v>
      </c>
    </row>
    <row r="46" spans="1:10" ht="36">
      <c r="A46" s="416">
        <v>44</v>
      </c>
      <c r="B46" s="416" t="s">
        <v>1375</v>
      </c>
      <c r="C46" s="419" t="s">
        <v>1722</v>
      </c>
      <c r="D46" s="657" t="s">
        <v>1723</v>
      </c>
      <c r="E46" s="664">
        <v>55000</v>
      </c>
      <c r="F46" s="672">
        <f t="shared" si="2"/>
        <v>20146000</v>
      </c>
      <c r="G46" s="670">
        <v>55000</v>
      </c>
      <c r="H46" s="417">
        <f t="shared" si="3"/>
        <v>20146000</v>
      </c>
      <c r="I46" s="416" t="s">
        <v>1632</v>
      </c>
      <c r="J46" s="416" t="s">
        <v>1724</v>
      </c>
    </row>
    <row r="47" spans="1:10" ht="36">
      <c r="A47" s="416">
        <v>45</v>
      </c>
      <c r="B47" s="416" t="s">
        <v>1375</v>
      </c>
      <c r="C47" s="419" t="s">
        <v>1725</v>
      </c>
      <c r="D47" s="421" t="s">
        <v>1726</v>
      </c>
      <c r="E47" s="664">
        <v>125000</v>
      </c>
      <c r="F47" s="672">
        <f t="shared" si="2"/>
        <v>20271000</v>
      </c>
      <c r="G47" s="670">
        <v>125000</v>
      </c>
      <c r="H47" s="417">
        <f t="shared" si="3"/>
        <v>20271000</v>
      </c>
      <c r="I47" s="416" t="s">
        <v>681</v>
      </c>
      <c r="J47" s="416">
        <v>35</v>
      </c>
    </row>
    <row r="48" spans="1:10" ht="24">
      <c r="A48" s="416">
        <v>46</v>
      </c>
      <c r="B48" s="416" t="s">
        <v>1375</v>
      </c>
      <c r="C48" s="418" t="s">
        <v>4605</v>
      </c>
      <c r="D48" s="657" t="s">
        <v>1727</v>
      </c>
      <c r="E48" s="669">
        <v>100000</v>
      </c>
      <c r="F48" s="672">
        <f t="shared" si="2"/>
        <v>20371000</v>
      </c>
      <c r="G48" s="664">
        <v>100000</v>
      </c>
      <c r="H48" s="417">
        <f t="shared" si="3"/>
        <v>20371000</v>
      </c>
      <c r="I48" s="416" t="s">
        <v>1688</v>
      </c>
      <c r="J48" s="416" t="s">
        <v>1728</v>
      </c>
    </row>
    <row r="49" spans="1:10" ht="36">
      <c r="A49" s="416">
        <v>47</v>
      </c>
      <c r="B49" s="416" t="s">
        <v>1375</v>
      </c>
      <c r="C49" s="418" t="s">
        <v>1729</v>
      </c>
      <c r="D49" s="657" t="s">
        <v>1730</v>
      </c>
      <c r="E49" s="669">
        <v>97000</v>
      </c>
      <c r="F49" s="672">
        <f t="shared" si="2"/>
        <v>20468000</v>
      </c>
      <c r="G49" s="670">
        <v>97000</v>
      </c>
      <c r="H49" s="417">
        <f t="shared" si="3"/>
        <v>20468000</v>
      </c>
      <c r="I49" s="416" t="s">
        <v>681</v>
      </c>
      <c r="J49" s="416" t="s">
        <v>1660</v>
      </c>
    </row>
    <row r="50" spans="1:10" ht="36">
      <c r="A50" s="416">
        <v>48</v>
      </c>
      <c r="B50" s="416" t="s">
        <v>1375</v>
      </c>
      <c r="C50" s="661" t="s">
        <v>1731</v>
      </c>
      <c r="D50" s="657" t="s">
        <v>1732</v>
      </c>
      <c r="E50" s="669">
        <v>45000</v>
      </c>
      <c r="F50" s="672">
        <f t="shared" si="2"/>
        <v>20513000</v>
      </c>
      <c r="G50" s="670">
        <v>45000</v>
      </c>
      <c r="H50" s="417">
        <f t="shared" si="3"/>
        <v>20513000</v>
      </c>
      <c r="I50" s="416" t="s">
        <v>62</v>
      </c>
      <c r="J50" s="416" t="s">
        <v>63</v>
      </c>
    </row>
    <row r="51" spans="1:10" ht="60">
      <c r="A51" s="416">
        <v>49</v>
      </c>
      <c r="B51" s="416" t="s">
        <v>1375</v>
      </c>
      <c r="C51" s="418" t="s">
        <v>1733</v>
      </c>
      <c r="D51" s="657" t="s">
        <v>1734</v>
      </c>
      <c r="E51" s="664">
        <v>85000</v>
      </c>
      <c r="F51" s="672">
        <f t="shared" si="2"/>
        <v>20598000</v>
      </c>
      <c r="G51" s="670">
        <v>85000</v>
      </c>
      <c r="H51" s="417">
        <f t="shared" si="3"/>
        <v>20598000</v>
      </c>
      <c r="I51" s="416" t="s">
        <v>648</v>
      </c>
      <c r="J51" s="416" t="s">
        <v>1663</v>
      </c>
    </row>
    <row r="52" spans="1:10" ht="48">
      <c r="A52" s="416">
        <v>50</v>
      </c>
      <c r="B52" s="416" t="s">
        <v>1375</v>
      </c>
      <c r="C52" s="419" t="s">
        <v>1735</v>
      </c>
      <c r="D52" s="657" t="s">
        <v>1736</v>
      </c>
      <c r="E52" s="669">
        <v>150000</v>
      </c>
      <c r="F52" s="672">
        <f t="shared" si="2"/>
        <v>20748000</v>
      </c>
      <c r="G52" s="670">
        <v>150000</v>
      </c>
      <c r="H52" s="417">
        <f t="shared" si="3"/>
        <v>20748000</v>
      </c>
      <c r="I52" s="416" t="s">
        <v>1737</v>
      </c>
      <c r="J52" s="416" t="s">
        <v>1738</v>
      </c>
    </row>
    <row r="53" spans="1:10" ht="36">
      <c r="A53" s="416">
        <v>51</v>
      </c>
      <c r="B53" s="416" t="s">
        <v>1375</v>
      </c>
      <c r="C53" s="419" t="s">
        <v>1739</v>
      </c>
      <c r="D53" s="657" t="s">
        <v>1740</v>
      </c>
      <c r="E53" s="669">
        <v>200000</v>
      </c>
      <c r="F53" s="672">
        <f t="shared" si="2"/>
        <v>20948000</v>
      </c>
      <c r="G53" s="670">
        <v>200000</v>
      </c>
      <c r="H53" s="417">
        <f t="shared" si="3"/>
        <v>20948000</v>
      </c>
      <c r="I53" s="416" t="s">
        <v>55</v>
      </c>
      <c r="J53" s="416">
        <v>22</v>
      </c>
    </row>
    <row r="54" spans="1:10" ht="48">
      <c r="A54" s="416">
        <v>52</v>
      </c>
      <c r="B54" s="416" t="s">
        <v>1375</v>
      </c>
      <c r="C54" s="659" t="s">
        <v>1741</v>
      </c>
      <c r="D54" s="653" t="s">
        <v>1742</v>
      </c>
      <c r="E54" s="664">
        <v>150000</v>
      </c>
      <c r="F54" s="672">
        <f t="shared" si="2"/>
        <v>21098000</v>
      </c>
      <c r="G54" s="670">
        <v>150000</v>
      </c>
      <c r="H54" s="417">
        <f t="shared" si="3"/>
        <v>21098000</v>
      </c>
      <c r="I54" s="416" t="s">
        <v>62</v>
      </c>
      <c r="J54" s="416" t="s">
        <v>63</v>
      </c>
    </row>
    <row r="55" spans="1:10" ht="36">
      <c r="A55" s="416">
        <v>53</v>
      </c>
      <c r="B55" s="416" t="s">
        <v>1375</v>
      </c>
      <c r="C55" s="661" t="s">
        <v>4606</v>
      </c>
      <c r="D55" s="657" t="s">
        <v>1743</v>
      </c>
      <c r="E55" s="669">
        <v>85000</v>
      </c>
      <c r="F55" s="672">
        <f t="shared" si="2"/>
        <v>21183000</v>
      </c>
      <c r="G55" s="670">
        <v>85000</v>
      </c>
      <c r="H55" s="417">
        <f t="shared" si="3"/>
        <v>21183000</v>
      </c>
      <c r="I55" s="416" t="s">
        <v>1688</v>
      </c>
      <c r="J55" s="416" t="s">
        <v>1744</v>
      </c>
    </row>
    <row r="56" spans="1:10" ht="36">
      <c r="A56" s="416">
        <v>54</v>
      </c>
      <c r="B56" s="416" t="s">
        <v>1375</v>
      </c>
      <c r="C56" s="419" t="s">
        <v>1745</v>
      </c>
      <c r="D56" s="657" t="s">
        <v>1746</v>
      </c>
      <c r="E56" s="664">
        <v>140000</v>
      </c>
      <c r="F56" s="672">
        <f t="shared" si="2"/>
        <v>21323000</v>
      </c>
      <c r="G56" s="670">
        <v>140000</v>
      </c>
      <c r="H56" s="417">
        <f t="shared" si="3"/>
        <v>21323000</v>
      </c>
      <c r="I56" s="416" t="s">
        <v>1747</v>
      </c>
      <c r="J56" s="416" t="s">
        <v>1660</v>
      </c>
    </row>
    <row r="57" spans="1:10" ht="144">
      <c r="A57" s="416">
        <v>55</v>
      </c>
      <c r="B57" s="416" t="s">
        <v>1375</v>
      </c>
      <c r="C57" s="419" t="s">
        <v>1748</v>
      </c>
      <c r="D57" s="657" t="s">
        <v>1749</v>
      </c>
      <c r="E57" s="664">
        <v>1000000</v>
      </c>
      <c r="F57" s="672">
        <f t="shared" si="2"/>
        <v>22323000</v>
      </c>
      <c r="G57" s="670">
        <v>1000000</v>
      </c>
      <c r="H57" s="417">
        <f t="shared" si="3"/>
        <v>22323000</v>
      </c>
      <c r="I57" s="416" t="s">
        <v>1750</v>
      </c>
      <c r="J57" s="416" t="s">
        <v>1663</v>
      </c>
    </row>
    <row r="58" spans="1:10" ht="36">
      <c r="A58" s="416">
        <v>56</v>
      </c>
      <c r="B58" s="416" t="s">
        <v>1375</v>
      </c>
      <c r="C58" s="419" t="s">
        <v>1751</v>
      </c>
      <c r="D58" s="657" t="s">
        <v>1752</v>
      </c>
      <c r="E58" s="664">
        <v>125000</v>
      </c>
      <c r="F58" s="672">
        <f t="shared" si="2"/>
        <v>22448000</v>
      </c>
      <c r="G58" s="670">
        <v>125000</v>
      </c>
      <c r="H58" s="417">
        <f t="shared" si="3"/>
        <v>22448000</v>
      </c>
      <c r="I58" s="416" t="s">
        <v>1624</v>
      </c>
      <c r="J58" s="416" t="s">
        <v>1635</v>
      </c>
    </row>
    <row r="59" spans="1:10" ht="48">
      <c r="A59" s="416">
        <v>57</v>
      </c>
      <c r="B59" s="416" t="s">
        <v>1375</v>
      </c>
      <c r="C59" s="419" t="s">
        <v>1753</v>
      </c>
      <c r="D59" s="657" t="s">
        <v>1754</v>
      </c>
      <c r="E59" s="664">
        <v>75000</v>
      </c>
      <c r="F59" s="672">
        <f t="shared" si="2"/>
        <v>22523000</v>
      </c>
      <c r="G59" s="670">
        <v>75000</v>
      </c>
      <c r="H59" s="417">
        <f t="shared" si="3"/>
        <v>22523000</v>
      </c>
      <c r="I59" s="416" t="s">
        <v>681</v>
      </c>
      <c r="J59" s="416" t="s">
        <v>1660</v>
      </c>
    </row>
    <row r="60" spans="1:10" ht="48">
      <c r="A60" s="416">
        <v>58</v>
      </c>
      <c r="B60" s="416" t="s">
        <v>1375</v>
      </c>
      <c r="C60" s="426" t="s">
        <v>1755</v>
      </c>
      <c r="D60" s="658" t="s">
        <v>1754</v>
      </c>
      <c r="E60" s="509">
        <v>50000</v>
      </c>
      <c r="F60" s="672">
        <f t="shared" si="2"/>
        <v>22573000</v>
      </c>
      <c r="G60" s="423">
        <v>50000</v>
      </c>
      <c r="H60" s="417">
        <f t="shared" si="3"/>
        <v>22573000</v>
      </c>
      <c r="I60" s="422" t="s">
        <v>681</v>
      </c>
      <c r="J60" s="416" t="s">
        <v>1660</v>
      </c>
    </row>
    <row r="61" spans="1:10" ht="24">
      <c r="A61" s="416">
        <v>59</v>
      </c>
      <c r="B61" s="416" t="s">
        <v>1375</v>
      </c>
      <c r="C61" s="425" t="s">
        <v>1756</v>
      </c>
      <c r="D61" s="425" t="s">
        <v>1757</v>
      </c>
      <c r="E61" s="670">
        <v>140000</v>
      </c>
      <c r="F61" s="672">
        <f t="shared" si="2"/>
        <v>22713000</v>
      </c>
      <c r="G61" s="670">
        <v>140000</v>
      </c>
      <c r="H61" s="417">
        <f t="shared" si="3"/>
        <v>22713000</v>
      </c>
      <c r="I61" s="416" t="s">
        <v>1632</v>
      </c>
      <c r="J61" s="416">
        <v>22</v>
      </c>
    </row>
    <row r="62" spans="1:10" ht="48">
      <c r="A62" s="416">
        <v>60</v>
      </c>
      <c r="B62" s="416" t="s">
        <v>1375</v>
      </c>
      <c r="C62" s="419" t="s">
        <v>1758</v>
      </c>
      <c r="D62" s="657" t="s">
        <v>1759</v>
      </c>
      <c r="E62" s="669">
        <v>94600</v>
      </c>
      <c r="F62" s="672">
        <f t="shared" si="2"/>
        <v>22807600</v>
      </c>
      <c r="G62" s="664">
        <v>94600</v>
      </c>
      <c r="H62" s="417">
        <f t="shared" si="3"/>
        <v>22807600</v>
      </c>
      <c r="I62" s="416" t="s">
        <v>1676</v>
      </c>
      <c r="J62" s="416" t="s">
        <v>1628</v>
      </c>
    </row>
    <row r="63" spans="1:10" ht="72">
      <c r="A63" s="416">
        <v>61</v>
      </c>
      <c r="B63" s="416" t="s">
        <v>1375</v>
      </c>
      <c r="C63" s="419" t="s">
        <v>1760</v>
      </c>
      <c r="D63" s="657" t="s">
        <v>4708</v>
      </c>
      <c r="E63" s="669">
        <v>47000</v>
      </c>
      <c r="F63" s="672">
        <f t="shared" si="2"/>
        <v>22854600</v>
      </c>
      <c r="G63" s="664">
        <v>47000</v>
      </c>
      <c r="H63" s="417">
        <f t="shared" si="3"/>
        <v>22854600</v>
      </c>
      <c r="I63" s="416" t="s">
        <v>1682</v>
      </c>
      <c r="J63" s="416" t="s">
        <v>1663</v>
      </c>
    </row>
    <row r="64" spans="1:10" ht="36">
      <c r="A64" s="416">
        <v>62</v>
      </c>
      <c r="B64" s="416" t="s">
        <v>1375</v>
      </c>
      <c r="C64" s="419" t="s">
        <v>1761</v>
      </c>
      <c r="D64" s="653" t="s">
        <v>4607</v>
      </c>
      <c r="E64" s="664">
        <v>45000</v>
      </c>
      <c r="F64" s="672">
        <f t="shared" si="2"/>
        <v>22899600</v>
      </c>
      <c r="G64" s="670">
        <v>45000</v>
      </c>
      <c r="H64" s="417">
        <f t="shared" si="3"/>
        <v>22899600</v>
      </c>
      <c r="I64" s="416" t="s">
        <v>1737</v>
      </c>
      <c r="J64" s="416" t="s">
        <v>1654</v>
      </c>
    </row>
    <row r="65" spans="1:10" ht="36">
      <c r="A65" s="416">
        <v>63</v>
      </c>
      <c r="B65" s="416" t="s">
        <v>1375</v>
      </c>
      <c r="C65" s="419" t="s">
        <v>1762</v>
      </c>
      <c r="D65" s="657" t="s">
        <v>1763</v>
      </c>
      <c r="E65" s="664">
        <v>175000</v>
      </c>
      <c r="F65" s="672">
        <f t="shared" si="2"/>
        <v>23074600</v>
      </c>
      <c r="G65" s="670">
        <v>175000</v>
      </c>
      <c r="H65" s="417">
        <f t="shared" si="3"/>
        <v>23074600</v>
      </c>
      <c r="I65" s="416" t="s">
        <v>1688</v>
      </c>
      <c r="J65" s="416">
        <v>0</v>
      </c>
    </row>
    <row r="66" spans="1:10" ht="36">
      <c r="A66" s="416">
        <v>64</v>
      </c>
      <c r="B66" s="416" t="s">
        <v>1375</v>
      </c>
      <c r="C66" s="418" t="s">
        <v>1764</v>
      </c>
      <c r="D66" s="418" t="s">
        <v>1765</v>
      </c>
      <c r="E66" s="664">
        <v>64000</v>
      </c>
      <c r="F66" s="672">
        <f t="shared" si="2"/>
        <v>23138600</v>
      </c>
      <c r="G66" s="670">
        <v>64000</v>
      </c>
      <c r="H66" s="417">
        <f t="shared" si="3"/>
        <v>23138600</v>
      </c>
      <c r="I66" s="416" t="s">
        <v>1676</v>
      </c>
      <c r="J66" s="416" t="s">
        <v>1628</v>
      </c>
    </row>
    <row r="67" spans="1:10" ht="36">
      <c r="A67" s="416">
        <v>65</v>
      </c>
      <c r="B67" s="416" t="s">
        <v>1375</v>
      </c>
      <c r="C67" s="418" t="s">
        <v>1766</v>
      </c>
      <c r="D67" s="657" t="s">
        <v>4608</v>
      </c>
      <c r="E67" s="664">
        <v>50000</v>
      </c>
      <c r="F67" s="672">
        <f t="shared" si="2"/>
        <v>23188600</v>
      </c>
      <c r="G67" s="670">
        <v>50000</v>
      </c>
      <c r="H67" s="417">
        <f t="shared" si="3"/>
        <v>23188600</v>
      </c>
      <c r="I67" s="416" t="s">
        <v>1632</v>
      </c>
      <c r="J67" s="416">
        <v>20</v>
      </c>
    </row>
    <row r="68" spans="1:10" ht="24">
      <c r="A68" s="416">
        <v>66</v>
      </c>
      <c r="B68" s="416" t="s">
        <v>1375</v>
      </c>
      <c r="C68" s="424" t="s">
        <v>1767</v>
      </c>
      <c r="D68" s="658" t="s">
        <v>4609</v>
      </c>
      <c r="E68" s="509">
        <v>425000</v>
      </c>
      <c r="F68" s="672">
        <f t="shared" si="2"/>
        <v>23613600</v>
      </c>
      <c r="G68" s="423">
        <v>425000</v>
      </c>
      <c r="H68" s="417">
        <f t="shared" si="3"/>
        <v>23613600</v>
      </c>
      <c r="I68" s="422" t="s">
        <v>1768</v>
      </c>
      <c r="J68" s="416" t="s">
        <v>1769</v>
      </c>
    </row>
    <row r="69" spans="1:10" ht="84">
      <c r="A69" s="416">
        <v>67</v>
      </c>
      <c r="B69" s="416" t="s">
        <v>1375</v>
      </c>
      <c r="C69" s="418" t="s">
        <v>1770</v>
      </c>
      <c r="D69" s="418" t="s">
        <v>4610</v>
      </c>
      <c r="E69" s="669">
        <v>152000</v>
      </c>
      <c r="F69" s="672">
        <f t="shared" ref="F69:F100" si="4">F68+E69</f>
        <v>23765600</v>
      </c>
      <c r="G69" s="670">
        <v>152000</v>
      </c>
      <c r="H69" s="417">
        <f t="shared" ref="H69:H100" si="5">H68+G69</f>
        <v>23765600</v>
      </c>
      <c r="I69" s="416" t="s">
        <v>1676</v>
      </c>
      <c r="J69" s="416" t="s">
        <v>1628</v>
      </c>
    </row>
    <row r="70" spans="1:10" ht="24">
      <c r="A70" s="416">
        <v>68</v>
      </c>
      <c r="B70" s="416" t="s">
        <v>1375</v>
      </c>
      <c r="C70" s="419" t="s">
        <v>1771</v>
      </c>
      <c r="D70" s="657" t="s">
        <v>1772</v>
      </c>
      <c r="E70" s="664">
        <v>40000</v>
      </c>
      <c r="F70" s="672">
        <f t="shared" si="4"/>
        <v>23805600</v>
      </c>
      <c r="G70" s="664">
        <v>40000</v>
      </c>
      <c r="H70" s="417">
        <f t="shared" si="5"/>
        <v>23805600</v>
      </c>
      <c r="I70" s="416" t="s">
        <v>1632</v>
      </c>
      <c r="J70" s="416">
        <v>22</v>
      </c>
    </row>
    <row r="71" spans="1:10" ht="132">
      <c r="A71" s="416">
        <v>69</v>
      </c>
      <c r="B71" s="416" t="s">
        <v>1375</v>
      </c>
      <c r="C71" s="419" t="s">
        <v>1773</v>
      </c>
      <c r="D71" s="653" t="s">
        <v>1774</v>
      </c>
      <c r="E71" s="664">
        <v>660000</v>
      </c>
      <c r="F71" s="672">
        <f t="shared" si="4"/>
        <v>24465600</v>
      </c>
      <c r="G71" s="670">
        <v>660000</v>
      </c>
      <c r="H71" s="417">
        <f t="shared" si="5"/>
        <v>24465600</v>
      </c>
      <c r="I71" s="416" t="s">
        <v>1688</v>
      </c>
      <c r="J71" s="416" t="s">
        <v>1775</v>
      </c>
    </row>
    <row r="72" spans="1:10" ht="24">
      <c r="A72" s="416">
        <v>70</v>
      </c>
      <c r="B72" s="416" t="s">
        <v>1375</v>
      </c>
      <c r="C72" s="659" t="s">
        <v>1776</v>
      </c>
      <c r="D72" s="653" t="s">
        <v>1777</v>
      </c>
      <c r="E72" s="664">
        <v>300000</v>
      </c>
      <c r="F72" s="672">
        <f t="shared" si="4"/>
        <v>24765600</v>
      </c>
      <c r="G72" s="670">
        <v>300000</v>
      </c>
      <c r="H72" s="417">
        <f t="shared" si="5"/>
        <v>24765600</v>
      </c>
      <c r="I72" s="416" t="s">
        <v>1688</v>
      </c>
      <c r="J72" s="416">
        <v>0</v>
      </c>
    </row>
    <row r="73" spans="1:10" ht="84">
      <c r="A73" s="416">
        <v>71</v>
      </c>
      <c r="B73" s="416" t="s">
        <v>1375</v>
      </c>
      <c r="C73" s="418" t="s">
        <v>1778</v>
      </c>
      <c r="D73" s="657" t="s">
        <v>1779</v>
      </c>
      <c r="E73" s="669">
        <v>120000</v>
      </c>
      <c r="F73" s="672">
        <f t="shared" si="4"/>
        <v>24885600</v>
      </c>
      <c r="G73" s="670">
        <v>120000</v>
      </c>
      <c r="H73" s="417">
        <f t="shared" si="5"/>
        <v>24885600</v>
      </c>
      <c r="I73" s="416" t="s">
        <v>1682</v>
      </c>
      <c r="J73" s="416" t="s">
        <v>1663</v>
      </c>
    </row>
    <row r="74" spans="1:10" ht="48">
      <c r="A74" s="416">
        <v>72</v>
      </c>
      <c r="B74" s="416" t="s">
        <v>1375</v>
      </c>
      <c r="C74" s="418" t="s">
        <v>1780</v>
      </c>
      <c r="D74" s="657" t="s">
        <v>4611</v>
      </c>
      <c r="E74" s="669">
        <v>110000</v>
      </c>
      <c r="F74" s="672">
        <f t="shared" si="4"/>
        <v>24995600</v>
      </c>
      <c r="G74" s="670">
        <v>110000</v>
      </c>
      <c r="H74" s="417">
        <f t="shared" si="5"/>
        <v>24995600</v>
      </c>
      <c r="I74" s="416" t="s">
        <v>1781</v>
      </c>
      <c r="J74" s="416" t="s">
        <v>1721</v>
      </c>
    </row>
    <row r="75" spans="1:10" ht="24">
      <c r="A75" s="416">
        <v>73</v>
      </c>
      <c r="B75" s="416" t="s">
        <v>1375</v>
      </c>
      <c r="C75" s="419" t="s">
        <v>1782</v>
      </c>
      <c r="D75" s="657" t="s">
        <v>1783</v>
      </c>
      <c r="E75" s="669">
        <v>120000</v>
      </c>
      <c r="F75" s="672">
        <f t="shared" si="4"/>
        <v>25115600</v>
      </c>
      <c r="G75" s="670">
        <v>120000</v>
      </c>
      <c r="H75" s="417">
        <f t="shared" si="5"/>
        <v>25115600</v>
      </c>
      <c r="I75" s="416" t="s">
        <v>681</v>
      </c>
      <c r="J75" s="416" t="s">
        <v>1660</v>
      </c>
    </row>
    <row r="76" spans="1:10" ht="24">
      <c r="A76" s="416">
        <v>74</v>
      </c>
      <c r="B76" s="416" t="s">
        <v>1375</v>
      </c>
      <c r="C76" s="419" t="s">
        <v>1784</v>
      </c>
      <c r="D76" s="657" t="s">
        <v>1785</v>
      </c>
      <c r="E76" s="664">
        <v>175000</v>
      </c>
      <c r="F76" s="672">
        <f t="shared" si="4"/>
        <v>25290600</v>
      </c>
      <c r="G76" s="670">
        <v>175000</v>
      </c>
      <c r="H76" s="417">
        <f t="shared" si="5"/>
        <v>25290600</v>
      </c>
      <c r="I76" s="416" t="s">
        <v>1786</v>
      </c>
      <c r="J76" s="416" t="s">
        <v>1657</v>
      </c>
    </row>
    <row r="77" spans="1:10" ht="48">
      <c r="A77" s="416">
        <v>75</v>
      </c>
      <c r="B77" s="416" t="s">
        <v>1375</v>
      </c>
      <c r="C77" s="419" t="s">
        <v>1787</v>
      </c>
      <c r="D77" s="657" t="s">
        <v>1788</v>
      </c>
      <c r="E77" s="669">
        <v>37000</v>
      </c>
      <c r="F77" s="672">
        <f t="shared" si="4"/>
        <v>25327600</v>
      </c>
      <c r="G77" s="670">
        <v>37000</v>
      </c>
      <c r="H77" s="417">
        <f t="shared" si="5"/>
        <v>25327600</v>
      </c>
      <c r="I77" s="416" t="s">
        <v>1789</v>
      </c>
      <c r="J77" s="416" t="s">
        <v>1660</v>
      </c>
    </row>
    <row r="78" spans="1:10" ht="36">
      <c r="A78" s="416">
        <v>76</v>
      </c>
      <c r="B78" s="416" t="s">
        <v>1375</v>
      </c>
      <c r="C78" s="418" t="s">
        <v>1790</v>
      </c>
      <c r="D78" s="657" t="s">
        <v>1791</v>
      </c>
      <c r="E78" s="664">
        <v>156000</v>
      </c>
      <c r="F78" s="672">
        <f t="shared" si="4"/>
        <v>25483600</v>
      </c>
      <c r="G78" s="670">
        <v>156000</v>
      </c>
      <c r="H78" s="417">
        <f t="shared" si="5"/>
        <v>25483600</v>
      </c>
      <c r="I78" s="416" t="s">
        <v>681</v>
      </c>
      <c r="J78" s="416" t="s">
        <v>1660</v>
      </c>
    </row>
    <row r="79" spans="1:10" ht="36">
      <c r="A79" s="416">
        <v>77</v>
      </c>
      <c r="B79" s="416" t="s">
        <v>1375</v>
      </c>
      <c r="C79" s="419" t="s">
        <v>1792</v>
      </c>
      <c r="D79" s="657" t="s">
        <v>1793</v>
      </c>
      <c r="E79" s="664">
        <v>125000</v>
      </c>
      <c r="F79" s="672">
        <f t="shared" si="4"/>
        <v>25608600</v>
      </c>
      <c r="G79" s="670">
        <v>125000</v>
      </c>
      <c r="H79" s="417">
        <f t="shared" si="5"/>
        <v>25608600</v>
      </c>
      <c r="I79" s="416" t="s">
        <v>681</v>
      </c>
      <c r="J79" s="416" t="s">
        <v>1660</v>
      </c>
    </row>
    <row r="80" spans="1:10" ht="36">
      <c r="A80" s="416">
        <v>78</v>
      </c>
      <c r="B80" s="416" t="s">
        <v>1375</v>
      </c>
      <c r="C80" s="418" t="s">
        <v>1794</v>
      </c>
      <c r="D80" s="657" t="s">
        <v>1795</v>
      </c>
      <c r="E80" s="664">
        <v>300000</v>
      </c>
      <c r="F80" s="672">
        <f t="shared" si="4"/>
        <v>25908600</v>
      </c>
      <c r="G80" s="670">
        <v>300000</v>
      </c>
      <c r="H80" s="417">
        <f t="shared" si="5"/>
        <v>25908600</v>
      </c>
      <c r="I80" s="416" t="s">
        <v>55</v>
      </c>
      <c r="J80" s="416">
        <v>22</v>
      </c>
    </row>
    <row r="81" spans="1:10" ht="36">
      <c r="A81" s="416">
        <v>79</v>
      </c>
      <c r="B81" s="416" t="s">
        <v>1375</v>
      </c>
      <c r="C81" s="419" t="s">
        <v>1796</v>
      </c>
      <c r="D81" s="657" t="s">
        <v>1797</v>
      </c>
      <c r="E81" s="669">
        <v>125000</v>
      </c>
      <c r="F81" s="672">
        <f t="shared" si="4"/>
        <v>26033600</v>
      </c>
      <c r="G81" s="664">
        <v>125000</v>
      </c>
      <c r="H81" s="417">
        <f t="shared" si="5"/>
        <v>26033600</v>
      </c>
      <c r="I81" s="416" t="s">
        <v>55</v>
      </c>
      <c r="J81" s="416">
        <v>22</v>
      </c>
    </row>
    <row r="82" spans="1:10" ht="36">
      <c r="A82" s="416">
        <v>80</v>
      </c>
      <c r="B82" s="416" t="s">
        <v>1375</v>
      </c>
      <c r="C82" s="419" t="s">
        <v>1798</v>
      </c>
      <c r="D82" s="657" t="s">
        <v>4612</v>
      </c>
      <c r="E82" s="669">
        <v>165000</v>
      </c>
      <c r="F82" s="672">
        <f t="shared" si="4"/>
        <v>26198600</v>
      </c>
      <c r="G82" s="670">
        <v>165000</v>
      </c>
      <c r="H82" s="417">
        <f t="shared" si="5"/>
        <v>26198600</v>
      </c>
      <c r="I82" s="416" t="s">
        <v>91</v>
      </c>
      <c r="J82" s="416" t="s">
        <v>670</v>
      </c>
    </row>
    <row r="83" spans="1:10" ht="36">
      <c r="A83" s="416">
        <v>81</v>
      </c>
      <c r="B83" s="416" t="s">
        <v>1375</v>
      </c>
      <c r="C83" s="418" t="s">
        <v>1799</v>
      </c>
      <c r="D83" s="657" t="s">
        <v>1800</v>
      </c>
      <c r="E83" s="669">
        <v>40000</v>
      </c>
      <c r="F83" s="672">
        <f t="shared" si="4"/>
        <v>26238600</v>
      </c>
      <c r="G83" s="670">
        <v>40000</v>
      </c>
      <c r="H83" s="417">
        <f t="shared" si="5"/>
        <v>26238600</v>
      </c>
      <c r="I83" s="416" t="s">
        <v>62</v>
      </c>
      <c r="J83" s="416" t="s">
        <v>63</v>
      </c>
    </row>
    <row r="84" spans="1:10" ht="36">
      <c r="A84" s="416">
        <v>82</v>
      </c>
      <c r="B84" s="416" t="s">
        <v>1375</v>
      </c>
      <c r="C84" s="419" t="s">
        <v>1801</v>
      </c>
      <c r="D84" s="657" t="s">
        <v>4613</v>
      </c>
      <c r="E84" s="669">
        <v>165000</v>
      </c>
      <c r="F84" s="672">
        <f t="shared" si="4"/>
        <v>26403600</v>
      </c>
      <c r="G84" s="670">
        <v>165000</v>
      </c>
      <c r="H84" s="417">
        <f t="shared" si="5"/>
        <v>26403600</v>
      </c>
      <c r="I84" s="416" t="s">
        <v>423</v>
      </c>
      <c r="J84" s="416" t="s">
        <v>1654</v>
      </c>
    </row>
    <row r="85" spans="1:10" ht="24">
      <c r="A85" s="416">
        <v>83</v>
      </c>
      <c r="B85" s="416" t="s">
        <v>1375</v>
      </c>
      <c r="C85" s="418" t="s">
        <v>1802</v>
      </c>
      <c r="D85" s="657" t="s">
        <v>1803</v>
      </c>
      <c r="E85" s="664">
        <v>300000</v>
      </c>
      <c r="F85" s="672">
        <f t="shared" si="4"/>
        <v>26703600</v>
      </c>
      <c r="G85" s="670">
        <v>300000</v>
      </c>
      <c r="H85" s="417">
        <f t="shared" si="5"/>
        <v>26703600</v>
      </c>
      <c r="I85" s="416" t="s">
        <v>681</v>
      </c>
      <c r="J85" s="416" t="s">
        <v>1660</v>
      </c>
    </row>
    <row r="86" spans="1:10" ht="24">
      <c r="A86" s="416">
        <v>84</v>
      </c>
      <c r="B86" s="416" t="s">
        <v>1375</v>
      </c>
      <c r="C86" s="419" t="s">
        <v>1804</v>
      </c>
      <c r="D86" s="653" t="s">
        <v>1805</v>
      </c>
      <c r="E86" s="664">
        <v>175000</v>
      </c>
      <c r="F86" s="672">
        <f t="shared" si="4"/>
        <v>26878600</v>
      </c>
      <c r="G86" s="670">
        <v>175000</v>
      </c>
      <c r="H86" s="417">
        <f t="shared" si="5"/>
        <v>26878600</v>
      </c>
      <c r="I86" s="416" t="s">
        <v>681</v>
      </c>
      <c r="J86" s="416" t="s">
        <v>1660</v>
      </c>
    </row>
    <row r="87" spans="1:10" ht="24">
      <c r="A87" s="416">
        <v>85</v>
      </c>
      <c r="B87" s="416" t="s">
        <v>1375</v>
      </c>
      <c r="C87" s="661" t="s">
        <v>1806</v>
      </c>
      <c r="D87" s="657" t="s">
        <v>4614</v>
      </c>
      <c r="E87" s="664">
        <v>520000</v>
      </c>
      <c r="F87" s="672">
        <f t="shared" si="4"/>
        <v>27398600</v>
      </c>
      <c r="G87" s="670">
        <v>520000</v>
      </c>
      <c r="H87" s="417">
        <f t="shared" si="5"/>
        <v>27398600</v>
      </c>
      <c r="I87" s="416" t="s">
        <v>1632</v>
      </c>
      <c r="J87" s="416">
        <v>20</v>
      </c>
    </row>
    <row r="88" spans="1:10" ht="36">
      <c r="A88" s="416">
        <v>86</v>
      </c>
      <c r="B88" s="416" t="s">
        <v>1375</v>
      </c>
      <c r="C88" s="418" t="s">
        <v>1807</v>
      </c>
      <c r="D88" s="418" t="s">
        <v>4615</v>
      </c>
      <c r="E88" s="664">
        <v>1000000</v>
      </c>
      <c r="F88" s="672">
        <f t="shared" si="4"/>
        <v>28398600</v>
      </c>
      <c r="G88" s="670">
        <v>1000000</v>
      </c>
      <c r="H88" s="417">
        <f t="shared" si="5"/>
        <v>28398600</v>
      </c>
      <c r="I88" s="416" t="s">
        <v>55</v>
      </c>
      <c r="J88" s="416">
        <v>22</v>
      </c>
    </row>
    <row r="89" spans="1:10" ht="24">
      <c r="A89" s="416">
        <v>87</v>
      </c>
      <c r="B89" s="416" t="s">
        <v>1375</v>
      </c>
      <c r="C89" s="418" t="s">
        <v>1808</v>
      </c>
      <c r="D89" s="657" t="s">
        <v>4616</v>
      </c>
      <c r="E89" s="669">
        <v>250000</v>
      </c>
      <c r="F89" s="672">
        <f t="shared" si="4"/>
        <v>28648600</v>
      </c>
      <c r="G89" s="670">
        <v>250000</v>
      </c>
      <c r="H89" s="417">
        <f t="shared" si="5"/>
        <v>28648600</v>
      </c>
      <c r="I89" s="416" t="s">
        <v>681</v>
      </c>
      <c r="J89" s="416">
        <v>32</v>
      </c>
    </row>
    <row r="90" spans="1:10" ht="36">
      <c r="A90" s="416">
        <v>88</v>
      </c>
      <c r="B90" s="416" t="s">
        <v>1375</v>
      </c>
      <c r="C90" s="418" t="s">
        <v>1809</v>
      </c>
      <c r="D90" s="657" t="s">
        <v>1810</v>
      </c>
      <c r="E90" s="669">
        <v>200000</v>
      </c>
      <c r="F90" s="672">
        <f t="shared" si="4"/>
        <v>28848600</v>
      </c>
      <c r="G90" s="670">
        <v>200000</v>
      </c>
      <c r="H90" s="417">
        <f t="shared" si="5"/>
        <v>28848600</v>
      </c>
      <c r="I90" s="416" t="s">
        <v>1789</v>
      </c>
      <c r="J90" s="416" t="s">
        <v>1660</v>
      </c>
    </row>
    <row r="91" spans="1:10" ht="36">
      <c r="A91" s="416">
        <v>89</v>
      </c>
      <c r="B91" s="416" t="s">
        <v>1375</v>
      </c>
      <c r="C91" s="659" t="s">
        <v>1811</v>
      </c>
      <c r="D91" s="421" t="s">
        <v>1812</v>
      </c>
      <c r="E91" s="669">
        <v>150000</v>
      </c>
      <c r="F91" s="672">
        <f t="shared" si="4"/>
        <v>28998600</v>
      </c>
      <c r="G91" s="670">
        <v>150000</v>
      </c>
      <c r="H91" s="417">
        <f t="shared" si="5"/>
        <v>28998600</v>
      </c>
      <c r="I91" s="416" t="s">
        <v>681</v>
      </c>
      <c r="J91" s="416" t="s">
        <v>1660</v>
      </c>
    </row>
    <row r="92" spans="1:10" ht="24">
      <c r="A92" s="416">
        <v>90</v>
      </c>
      <c r="B92" s="416" t="s">
        <v>1375</v>
      </c>
      <c r="C92" s="419" t="s">
        <v>1813</v>
      </c>
      <c r="D92" s="657" t="s">
        <v>1814</v>
      </c>
      <c r="E92" s="669">
        <v>182000</v>
      </c>
      <c r="F92" s="672">
        <f t="shared" si="4"/>
        <v>29180600</v>
      </c>
      <c r="G92" s="670">
        <v>182000</v>
      </c>
      <c r="H92" s="417">
        <f t="shared" si="5"/>
        <v>29180600</v>
      </c>
      <c r="I92" s="416" t="s">
        <v>681</v>
      </c>
      <c r="J92" s="416" t="s">
        <v>1660</v>
      </c>
    </row>
    <row r="93" spans="1:10" ht="36">
      <c r="A93" s="416">
        <v>91</v>
      </c>
      <c r="B93" s="416" t="s">
        <v>1375</v>
      </c>
      <c r="C93" s="419" t="s">
        <v>1815</v>
      </c>
      <c r="D93" s="657" t="s">
        <v>1812</v>
      </c>
      <c r="E93" s="669">
        <v>150000</v>
      </c>
      <c r="F93" s="672">
        <f t="shared" si="4"/>
        <v>29330600</v>
      </c>
      <c r="G93" s="670">
        <v>150000</v>
      </c>
      <c r="H93" s="417">
        <f t="shared" si="5"/>
        <v>29330600</v>
      </c>
      <c r="I93" s="416" t="s">
        <v>681</v>
      </c>
      <c r="J93" s="416" t="s">
        <v>1660</v>
      </c>
    </row>
    <row r="94" spans="1:10" ht="36">
      <c r="A94" s="416">
        <v>92</v>
      </c>
      <c r="B94" s="416" t="s">
        <v>1375</v>
      </c>
      <c r="C94" s="419" t="s">
        <v>1816</v>
      </c>
      <c r="D94" s="657" t="s">
        <v>1817</v>
      </c>
      <c r="E94" s="664">
        <v>80000</v>
      </c>
      <c r="F94" s="672">
        <f t="shared" si="4"/>
        <v>29410600</v>
      </c>
      <c r="G94" s="670">
        <v>80000</v>
      </c>
      <c r="H94" s="417">
        <f t="shared" si="5"/>
        <v>29410600</v>
      </c>
      <c r="I94" s="416" t="s">
        <v>681</v>
      </c>
      <c r="J94" s="416" t="s">
        <v>1660</v>
      </c>
    </row>
    <row r="95" spans="1:10" ht="36">
      <c r="A95" s="416">
        <v>93</v>
      </c>
      <c r="B95" s="416" t="s">
        <v>1375</v>
      </c>
      <c r="C95" s="419" t="s">
        <v>1818</v>
      </c>
      <c r="D95" s="657" t="s">
        <v>1819</v>
      </c>
      <c r="E95" s="664">
        <v>410000</v>
      </c>
      <c r="F95" s="672">
        <f t="shared" si="4"/>
        <v>29820600</v>
      </c>
      <c r="G95" s="670">
        <v>410000</v>
      </c>
      <c r="H95" s="417">
        <f t="shared" si="5"/>
        <v>29820600</v>
      </c>
      <c r="I95" s="416" t="s">
        <v>1820</v>
      </c>
      <c r="J95" s="416" t="s">
        <v>1635</v>
      </c>
    </row>
    <row r="96" spans="1:10" ht="24">
      <c r="A96" s="416">
        <v>94</v>
      </c>
      <c r="B96" s="416" t="s">
        <v>1375</v>
      </c>
      <c r="C96" s="419" t="s">
        <v>1821</v>
      </c>
      <c r="D96" s="657" t="s">
        <v>1822</v>
      </c>
      <c r="E96" s="664">
        <v>140000</v>
      </c>
      <c r="F96" s="672">
        <f t="shared" si="4"/>
        <v>29960600</v>
      </c>
      <c r="G96" s="670">
        <v>140000</v>
      </c>
      <c r="H96" s="417">
        <f t="shared" si="5"/>
        <v>29960600</v>
      </c>
      <c r="I96" s="416" t="s">
        <v>58</v>
      </c>
      <c r="J96" s="416" t="s">
        <v>1823</v>
      </c>
    </row>
    <row r="97" spans="1:10" ht="24">
      <c r="A97" s="416">
        <v>95</v>
      </c>
      <c r="B97" s="416" t="s">
        <v>1375</v>
      </c>
      <c r="C97" s="419" t="s">
        <v>1824</v>
      </c>
      <c r="D97" s="421" t="s">
        <v>1825</v>
      </c>
      <c r="E97" s="669">
        <v>750000</v>
      </c>
      <c r="F97" s="672">
        <f t="shared" si="4"/>
        <v>30710600</v>
      </c>
      <c r="G97" s="670">
        <v>750000</v>
      </c>
      <c r="H97" s="417">
        <f t="shared" si="5"/>
        <v>30710600</v>
      </c>
      <c r="I97" s="416" t="s">
        <v>58</v>
      </c>
      <c r="J97" s="416" t="s">
        <v>1823</v>
      </c>
    </row>
    <row r="98" spans="1:10" ht="24">
      <c r="A98" s="416">
        <v>96</v>
      </c>
      <c r="B98" s="416" t="s">
        <v>1375</v>
      </c>
      <c r="C98" s="419" t="s">
        <v>1826</v>
      </c>
      <c r="D98" s="657" t="s">
        <v>1827</v>
      </c>
      <c r="E98" s="664">
        <v>1000000</v>
      </c>
      <c r="F98" s="672">
        <f t="shared" si="4"/>
        <v>31710600</v>
      </c>
      <c r="G98" s="670">
        <v>1000000</v>
      </c>
      <c r="H98" s="417">
        <f t="shared" si="5"/>
        <v>31710600</v>
      </c>
      <c r="I98" s="416" t="s">
        <v>1828</v>
      </c>
      <c r="J98" s="416" t="s">
        <v>1829</v>
      </c>
    </row>
    <row r="99" spans="1:10">
      <c r="A99" s="416">
        <v>97</v>
      </c>
      <c r="B99" s="416" t="s">
        <v>1375</v>
      </c>
      <c r="C99" s="419" t="s">
        <v>1830</v>
      </c>
      <c r="D99" s="657" t="s">
        <v>1831</v>
      </c>
      <c r="E99" s="664">
        <v>5000000</v>
      </c>
      <c r="F99" s="672">
        <f t="shared" si="4"/>
        <v>36710600</v>
      </c>
      <c r="G99" s="670">
        <v>5000000</v>
      </c>
      <c r="H99" s="417">
        <f t="shared" si="5"/>
        <v>36710600</v>
      </c>
      <c r="I99" s="416" t="s">
        <v>668</v>
      </c>
      <c r="J99" s="416" t="s">
        <v>1832</v>
      </c>
    </row>
    <row r="100" spans="1:10">
      <c r="A100" s="416">
        <v>98</v>
      </c>
      <c r="B100" s="416" t="s">
        <v>1375</v>
      </c>
      <c r="C100" s="418" t="s">
        <v>1833</v>
      </c>
      <c r="D100" s="657" t="s">
        <v>1834</v>
      </c>
      <c r="E100" s="664">
        <v>5000000</v>
      </c>
      <c r="F100" s="672">
        <f t="shared" si="4"/>
        <v>41710600</v>
      </c>
      <c r="G100" s="664">
        <v>5000000</v>
      </c>
      <c r="H100" s="417">
        <f t="shared" si="5"/>
        <v>41710600</v>
      </c>
      <c r="I100" s="416" t="s">
        <v>1620</v>
      </c>
      <c r="J100" s="416" t="s">
        <v>1621</v>
      </c>
    </row>
    <row r="101" spans="1:10" ht="24">
      <c r="A101" s="416">
        <v>99</v>
      </c>
      <c r="B101" s="416" t="s">
        <v>1375</v>
      </c>
      <c r="C101" s="419" t="s">
        <v>1835</v>
      </c>
      <c r="D101" s="657" t="s">
        <v>1836</v>
      </c>
      <c r="E101" s="664">
        <v>1250000</v>
      </c>
      <c r="F101" s="672">
        <f t="shared" ref="F101:F103" si="6">F100+E101</f>
        <v>42960600</v>
      </c>
      <c r="G101" s="670">
        <v>1250000</v>
      </c>
      <c r="H101" s="417">
        <f t="shared" ref="H101:H103" si="7">H100+G101</f>
        <v>42960600</v>
      </c>
      <c r="I101" s="420" t="s">
        <v>1682</v>
      </c>
      <c r="J101" s="420" t="s">
        <v>1663</v>
      </c>
    </row>
    <row r="102" spans="1:10" ht="48">
      <c r="A102" s="416">
        <v>100</v>
      </c>
      <c r="B102" s="416" t="s">
        <v>1375</v>
      </c>
      <c r="C102" s="419" t="s">
        <v>1837</v>
      </c>
      <c r="D102" s="657" t="s">
        <v>1838</v>
      </c>
      <c r="E102" s="664">
        <v>150000</v>
      </c>
      <c r="F102" s="672">
        <f t="shared" si="6"/>
        <v>43110600</v>
      </c>
      <c r="G102" s="670">
        <v>150000</v>
      </c>
      <c r="H102" s="417">
        <f t="shared" si="7"/>
        <v>43110600</v>
      </c>
      <c r="I102" s="416" t="s">
        <v>1839</v>
      </c>
      <c r="J102" s="416" t="s">
        <v>1832</v>
      </c>
    </row>
    <row r="103" spans="1:10">
      <c r="A103" s="416">
        <v>101</v>
      </c>
      <c r="B103" s="416" t="s">
        <v>1375</v>
      </c>
      <c r="C103" s="418" t="s">
        <v>1840</v>
      </c>
      <c r="D103" s="657" t="s">
        <v>1841</v>
      </c>
      <c r="E103" s="664">
        <v>1250000</v>
      </c>
      <c r="F103" s="672">
        <f t="shared" si="6"/>
        <v>44360600</v>
      </c>
      <c r="G103" s="670">
        <v>1250000</v>
      </c>
      <c r="H103" s="417">
        <f t="shared" si="7"/>
        <v>44360600</v>
      </c>
      <c r="I103" s="416" t="s">
        <v>1839</v>
      </c>
      <c r="J103" s="416" t="s">
        <v>1832</v>
      </c>
    </row>
    <row r="104" spans="1:10">
      <c r="A104" s="250"/>
      <c r="B104" s="251"/>
      <c r="C104" s="252"/>
      <c r="D104" s="253" t="s">
        <v>1842</v>
      </c>
      <c r="E104" s="254">
        <f>SUM(E4:E103)</f>
        <v>44360600</v>
      </c>
      <c r="F104" s="255"/>
      <c r="G104" s="256">
        <f>SUM(G4:G103)</f>
        <v>44360600</v>
      </c>
      <c r="H104" s="255"/>
      <c r="I104" s="257"/>
      <c r="J104" s="257"/>
    </row>
    <row r="105" spans="1:10" ht="15.75">
      <c r="A105" s="258" t="s">
        <v>1843</v>
      </c>
    </row>
    <row r="106" spans="1:10" ht="48">
      <c r="A106" s="243">
        <v>1</v>
      </c>
      <c r="B106" s="243" t="s">
        <v>1844</v>
      </c>
      <c r="C106" s="244" t="s">
        <v>1845</v>
      </c>
      <c r="D106" s="244" t="s">
        <v>1846</v>
      </c>
      <c r="E106" s="245">
        <v>100000</v>
      </c>
      <c r="F106" s="246">
        <v>100000</v>
      </c>
      <c r="G106" s="245">
        <v>100000</v>
      </c>
      <c r="H106" s="246">
        <v>100000</v>
      </c>
      <c r="I106" s="243" t="s">
        <v>1847</v>
      </c>
      <c r="J106" s="243" t="s">
        <v>644</v>
      </c>
    </row>
    <row r="107" spans="1:10" ht="48">
      <c r="A107" s="243">
        <v>2</v>
      </c>
      <c r="B107" s="243" t="s">
        <v>1848</v>
      </c>
      <c r="C107" s="244" t="s">
        <v>1849</v>
      </c>
      <c r="D107" s="244" t="s">
        <v>1850</v>
      </c>
      <c r="E107" s="245">
        <v>50000</v>
      </c>
      <c r="F107" s="246">
        <v>150000</v>
      </c>
      <c r="G107" s="245">
        <v>50000</v>
      </c>
      <c r="H107" s="246">
        <v>150000</v>
      </c>
      <c r="I107" s="243" t="s">
        <v>1851</v>
      </c>
      <c r="J107" s="243" t="s">
        <v>644</v>
      </c>
    </row>
    <row r="108" spans="1:10" ht="36">
      <c r="A108" s="243">
        <v>3</v>
      </c>
      <c r="B108" s="243" t="s">
        <v>1852</v>
      </c>
      <c r="C108" s="244" t="s">
        <v>1853</v>
      </c>
      <c r="D108" s="244" t="s">
        <v>4617</v>
      </c>
      <c r="E108" s="245">
        <v>100000</v>
      </c>
      <c r="F108" s="246">
        <v>250000</v>
      </c>
      <c r="G108" s="245">
        <v>100000</v>
      </c>
      <c r="H108" s="246">
        <v>250000</v>
      </c>
      <c r="I108" s="243" t="s">
        <v>1854</v>
      </c>
      <c r="J108" s="243" t="s">
        <v>644</v>
      </c>
    </row>
    <row r="109" spans="1:10" ht="24">
      <c r="A109" s="243">
        <v>4</v>
      </c>
      <c r="B109" s="243" t="s">
        <v>1844</v>
      </c>
      <c r="C109" s="244" t="s">
        <v>1855</v>
      </c>
      <c r="D109" s="244" t="s">
        <v>1856</v>
      </c>
      <c r="E109" s="245">
        <v>50000</v>
      </c>
      <c r="F109" s="246">
        <v>300000</v>
      </c>
      <c r="G109" s="245">
        <v>50000</v>
      </c>
      <c r="H109" s="246">
        <v>300000</v>
      </c>
      <c r="I109" s="243" t="s">
        <v>1847</v>
      </c>
      <c r="J109" s="243" t="s">
        <v>644</v>
      </c>
    </row>
    <row r="110" spans="1:10" ht="24">
      <c r="A110" s="243">
        <v>5</v>
      </c>
      <c r="B110" s="243" t="s">
        <v>1857</v>
      </c>
      <c r="C110" s="244" t="s">
        <v>1858</v>
      </c>
      <c r="D110" s="244" t="s">
        <v>1859</v>
      </c>
      <c r="E110" s="245">
        <v>100000</v>
      </c>
      <c r="F110" s="246">
        <v>400000</v>
      </c>
      <c r="G110" s="245">
        <v>100000</v>
      </c>
      <c r="H110" s="246">
        <v>400000</v>
      </c>
      <c r="I110" s="243" t="s">
        <v>1854</v>
      </c>
      <c r="J110" s="243" t="s">
        <v>644</v>
      </c>
    </row>
    <row r="111" spans="1:10" ht="36">
      <c r="A111" s="243">
        <v>6</v>
      </c>
      <c r="B111" s="243" t="s">
        <v>1852</v>
      </c>
      <c r="C111" s="244" t="s">
        <v>1860</v>
      </c>
      <c r="D111" s="244" t="s">
        <v>1861</v>
      </c>
      <c r="E111" s="245">
        <v>250000</v>
      </c>
      <c r="F111" s="246">
        <v>650000</v>
      </c>
      <c r="G111" s="245">
        <v>250000</v>
      </c>
      <c r="H111" s="246">
        <v>650000</v>
      </c>
      <c r="I111" s="243" t="s">
        <v>1854</v>
      </c>
      <c r="J111" s="243" t="s">
        <v>644</v>
      </c>
    </row>
    <row r="112" spans="1:10" ht="48">
      <c r="A112" s="243">
        <v>7</v>
      </c>
      <c r="B112" s="243" t="s">
        <v>1862</v>
      </c>
      <c r="C112" s="244" t="s">
        <v>4618</v>
      </c>
      <c r="D112" s="244" t="s">
        <v>4619</v>
      </c>
      <c r="E112" s="245">
        <v>20000</v>
      </c>
      <c r="F112" s="246">
        <v>670000</v>
      </c>
      <c r="G112" s="245">
        <v>20000</v>
      </c>
      <c r="H112" s="246">
        <v>670000</v>
      </c>
      <c r="I112" s="243" t="s">
        <v>1863</v>
      </c>
      <c r="J112" s="243" t="s">
        <v>644</v>
      </c>
    </row>
    <row r="113" spans="1:10" ht="48">
      <c r="A113" s="243">
        <v>8</v>
      </c>
      <c r="B113" s="243" t="s">
        <v>1864</v>
      </c>
      <c r="C113" s="259" t="s">
        <v>1865</v>
      </c>
      <c r="D113" s="244" t="s">
        <v>1866</v>
      </c>
      <c r="E113" s="245">
        <v>60000</v>
      </c>
      <c r="F113" s="246">
        <v>730000</v>
      </c>
      <c r="G113" s="245">
        <v>60000</v>
      </c>
      <c r="H113" s="246">
        <v>730000</v>
      </c>
      <c r="I113" s="243" t="s">
        <v>1867</v>
      </c>
      <c r="J113" s="243" t="s">
        <v>644</v>
      </c>
    </row>
    <row r="114" spans="1:10" ht="48">
      <c r="A114" s="243">
        <v>9</v>
      </c>
      <c r="B114" s="243" t="s">
        <v>1848</v>
      </c>
      <c r="C114" s="244" t="s">
        <v>1868</v>
      </c>
      <c r="D114" s="244" t="s">
        <v>1866</v>
      </c>
      <c r="E114" s="245">
        <v>60000</v>
      </c>
      <c r="F114" s="246">
        <v>790000</v>
      </c>
      <c r="G114" s="245">
        <v>60000</v>
      </c>
      <c r="H114" s="246">
        <v>790000</v>
      </c>
      <c r="I114" s="243" t="s">
        <v>1851</v>
      </c>
      <c r="J114" s="243" t="s">
        <v>644</v>
      </c>
    </row>
    <row r="115" spans="1:10" ht="132">
      <c r="A115" s="243">
        <v>10</v>
      </c>
      <c r="B115" s="243" t="s">
        <v>1869</v>
      </c>
      <c r="C115" s="244" t="s">
        <v>4620</v>
      </c>
      <c r="D115" s="244" t="s">
        <v>1870</v>
      </c>
      <c r="E115" s="245">
        <v>60000</v>
      </c>
      <c r="F115" s="246">
        <v>850000</v>
      </c>
      <c r="G115" s="245">
        <v>60000</v>
      </c>
      <c r="H115" s="246">
        <v>850000</v>
      </c>
      <c r="I115" s="243" t="s">
        <v>1871</v>
      </c>
      <c r="J115" s="243" t="s">
        <v>644</v>
      </c>
    </row>
    <row r="116" spans="1:10" ht="48">
      <c r="A116" s="243">
        <v>11</v>
      </c>
      <c r="B116" s="243" t="s">
        <v>1872</v>
      </c>
      <c r="C116" s="244" t="s">
        <v>1873</v>
      </c>
      <c r="D116" s="244" t="s">
        <v>1874</v>
      </c>
      <c r="E116" s="245">
        <v>1000</v>
      </c>
      <c r="F116" s="246">
        <v>851000</v>
      </c>
      <c r="G116" s="245">
        <v>1000</v>
      </c>
      <c r="H116" s="246">
        <v>851000</v>
      </c>
      <c r="I116" s="243" t="s">
        <v>1847</v>
      </c>
      <c r="J116" s="243" t="s">
        <v>644</v>
      </c>
    </row>
    <row r="117" spans="1:10" ht="48">
      <c r="A117" s="243">
        <v>12</v>
      </c>
      <c r="B117" s="243" t="s">
        <v>1848</v>
      </c>
      <c r="C117" s="244" t="s">
        <v>1875</v>
      </c>
      <c r="D117" s="244" t="s">
        <v>1876</v>
      </c>
      <c r="E117" s="245">
        <v>100000</v>
      </c>
      <c r="F117" s="246">
        <v>951000</v>
      </c>
      <c r="G117" s="245">
        <v>100000</v>
      </c>
      <c r="H117" s="246">
        <v>951000</v>
      </c>
      <c r="I117" s="243" t="s">
        <v>1851</v>
      </c>
      <c r="J117" s="243" t="s">
        <v>644</v>
      </c>
    </row>
    <row r="118" spans="1:10" ht="24">
      <c r="A118" s="243">
        <v>13</v>
      </c>
      <c r="B118" s="243" t="s">
        <v>1864</v>
      </c>
      <c r="C118" s="244" t="s">
        <v>1877</v>
      </c>
      <c r="D118" s="244" t="s">
        <v>1878</v>
      </c>
      <c r="E118" s="245">
        <v>120000</v>
      </c>
      <c r="F118" s="246">
        <v>1071000</v>
      </c>
      <c r="G118" s="245">
        <v>120000</v>
      </c>
      <c r="H118" s="246">
        <v>1071000</v>
      </c>
      <c r="I118" s="243" t="s">
        <v>1867</v>
      </c>
      <c r="J118" s="243" t="s">
        <v>644</v>
      </c>
    </row>
    <row r="119" spans="1:10" ht="36">
      <c r="A119" s="243">
        <v>14</v>
      </c>
      <c r="B119" s="243" t="s">
        <v>1879</v>
      </c>
      <c r="C119" s="244" t="s">
        <v>1880</v>
      </c>
      <c r="D119" s="244" t="s">
        <v>1881</v>
      </c>
      <c r="E119" s="245">
        <v>35000</v>
      </c>
      <c r="F119" s="246">
        <v>1106000</v>
      </c>
      <c r="G119" s="245">
        <v>35000</v>
      </c>
      <c r="H119" s="246">
        <v>1106000</v>
      </c>
      <c r="I119" s="243" t="s">
        <v>1863</v>
      </c>
      <c r="J119" s="243" t="s">
        <v>644</v>
      </c>
    </row>
    <row r="120" spans="1:10" ht="24">
      <c r="A120" s="243">
        <v>15</v>
      </c>
      <c r="B120" s="243" t="s">
        <v>1844</v>
      </c>
      <c r="C120" s="244" t="s">
        <v>1882</v>
      </c>
      <c r="D120" s="244" t="s">
        <v>1883</v>
      </c>
      <c r="E120" s="245">
        <v>50000</v>
      </c>
      <c r="F120" s="246">
        <v>1156000</v>
      </c>
      <c r="G120" s="245">
        <v>50000</v>
      </c>
      <c r="H120" s="246">
        <v>1156000</v>
      </c>
      <c r="I120" s="243" t="s">
        <v>1847</v>
      </c>
      <c r="J120" s="243" t="s">
        <v>644</v>
      </c>
    </row>
    <row r="121" spans="1:10" ht="36">
      <c r="A121" s="243">
        <v>16</v>
      </c>
      <c r="B121" s="243" t="s">
        <v>1869</v>
      </c>
      <c r="C121" s="244" t="s">
        <v>1884</v>
      </c>
      <c r="D121" s="244" t="s">
        <v>1885</v>
      </c>
      <c r="E121" s="245">
        <v>100000</v>
      </c>
      <c r="F121" s="246">
        <v>1256000</v>
      </c>
      <c r="G121" s="245">
        <v>100000</v>
      </c>
      <c r="H121" s="246">
        <v>1256000</v>
      </c>
      <c r="I121" s="243" t="s">
        <v>1863</v>
      </c>
      <c r="J121" s="243" t="s">
        <v>644</v>
      </c>
    </row>
    <row r="122" spans="1:10" ht="24">
      <c r="A122" s="243">
        <v>17</v>
      </c>
      <c r="B122" s="243" t="s">
        <v>1886</v>
      </c>
      <c r="C122" s="244" t="s">
        <v>4621</v>
      </c>
      <c r="D122" s="244" t="s">
        <v>4622</v>
      </c>
      <c r="E122" s="245">
        <v>7500</v>
      </c>
      <c r="F122" s="246">
        <v>1263500</v>
      </c>
      <c r="G122" s="245">
        <v>7500</v>
      </c>
      <c r="H122" s="246">
        <v>1263500</v>
      </c>
      <c r="I122" s="243" t="s">
        <v>1851</v>
      </c>
      <c r="J122" s="243" t="s">
        <v>644</v>
      </c>
    </row>
    <row r="123" spans="1:10" ht="36">
      <c r="A123" s="243">
        <v>18</v>
      </c>
      <c r="B123" s="243" t="s">
        <v>1869</v>
      </c>
      <c r="C123" s="244" t="s">
        <v>1887</v>
      </c>
      <c r="D123" s="244" t="s">
        <v>1888</v>
      </c>
      <c r="E123" s="245">
        <v>150000</v>
      </c>
      <c r="F123" s="246">
        <v>1413500</v>
      </c>
      <c r="G123" s="245">
        <v>150000</v>
      </c>
      <c r="H123" s="246">
        <v>1413500</v>
      </c>
      <c r="I123" s="243" t="s">
        <v>1863</v>
      </c>
      <c r="J123" s="243" t="s">
        <v>644</v>
      </c>
    </row>
    <row r="124" spans="1:10" ht="48">
      <c r="A124" s="243">
        <v>19</v>
      </c>
      <c r="B124" s="243" t="s">
        <v>1848</v>
      </c>
      <c r="C124" s="244" t="s">
        <v>1889</v>
      </c>
      <c r="D124" s="244" t="s">
        <v>1890</v>
      </c>
      <c r="E124" s="245">
        <v>75000</v>
      </c>
      <c r="F124" s="246">
        <v>1488500</v>
      </c>
      <c r="G124" s="245">
        <v>75000</v>
      </c>
      <c r="H124" s="246">
        <v>1488500</v>
      </c>
      <c r="I124" s="243" t="s">
        <v>1851</v>
      </c>
      <c r="J124" s="243" t="s">
        <v>644</v>
      </c>
    </row>
    <row r="125" spans="1:10" ht="192">
      <c r="A125" s="243">
        <v>20</v>
      </c>
      <c r="B125" s="243" t="s">
        <v>1862</v>
      </c>
      <c r="C125" s="244" t="s">
        <v>1891</v>
      </c>
      <c r="D125" s="244" t="s">
        <v>1892</v>
      </c>
      <c r="E125" s="245">
        <v>50000</v>
      </c>
      <c r="F125" s="246">
        <v>1538500</v>
      </c>
      <c r="G125" s="245">
        <v>50000</v>
      </c>
      <c r="H125" s="246">
        <v>1538500</v>
      </c>
      <c r="I125" s="243" t="s">
        <v>1863</v>
      </c>
      <c r="J125" s="243" t="s">
        <v>644</v>
      </c>
    </row>
    <row r="126" spans="1:10" ht="48">
      <c r="A126" s="243">
        <v>21</v>
      </c>
      <c r="B126" s="243" t="s">
        <v>1872</v>
      </c>
      <c r="C126" s="244" t="s">
        <v>1893</v>
      </c>
      <c r="D126" s="244" t="s">
        <v>1894</v>
      </c>
      <c r="E126" s="245">
        <v>10000</v>
      </c>
      <c r="F126" s="246">
        <v>1548500</v>
      </c>
      <c r="G126" s="245">
        <v>10000</v>
      </c>
      <c r="H126" s="246">
        <v>1548500</v>
      </c>
      <c r="I126" s="243" t="s">
        <v>1847</v>
      </c>
      <c r="J126" s="243" t="s">
        <v>644</v>
      </c>
    </row>
    <row r="127" spans="1:10" ht="60">
      <c r="A127" s="243">
        <v>22</v>
      </c>
      <c r="B127" s="243" t="s">
        <v>1857</v>
      </c>
      <c r="C127" s="244" t="s">
        <v>1895</v>
      </c>
      <c r="D127" s="244" t="s">
        <v>1896</v>
      </c>
      <c r="E127" s="245">
        <v>100000</v>
      </c>
      <c r="F127" s="246">
        <v>1648500</v>
      </c>
      <c r="G127" s="245">
        <v>100000</v>
      </c>
      <c r="H127" s="246">
        <v>1648500</v>
      </c>
      <c r="I127" s="243" t="s">
        <v>1854</v>
      </c>
      <c r="J127" s="243" t="s">
        <v>644</v>
      </c>
    </row>
    <row r="128" spans="1:10" ht="36">
      <c r="A128" s="243">
        <v>23</v>
      </c>
      <c r="B128" s="243" t="s">
        <v>1852</v>
      </c>
      <c r="C128" s="244" t="s">
        <v>1897</v>
      </c>
      <c r="D128" s="244" t="s">
        <v>1898</v>
      </c>
      <c r="E128" s="245">
        <v>50000</v>
      </c>
      <c r="F128" s="246">
        <v>1698500</v>
      </c>
      <c r="G128" s="245">
        <v>50000</v>
      </c>
      <c r="H128" s="246">
        <v>1698500</v>
      </c>
      <c r="I128" s="243" t="s">
        <v>1854</v>
      </c>
      <c r="J128" s="243" t="s">
        <v>644</v>
      </c>
    </row>
    <row r="129" spans="1:10" ht="84">
      <c r="A129" s="243">
        <v>24</v>
      </c>
      <c r="B129" s="243" t="s">
        <v>1899</v>
      </c>
      <c r="C129" s="244" t="s">
        <v>4623</v>
      </c>
      <c r="D129" s="244" t="s">
        <v>1900</v>
      </c>
      <c r="E129" s="245">
        <v>15000</v>
      </c>
      <c r="F129" s="246">
        <v>1713500</v>
      </c>
      <c r="G129" s="245">
        <v>15000</v>
      </c>
      <c r="H129" s="246">
        <v>1713500</v>
      </c>
      <c r="I129" s="243" t="s">
        <v>1854</v>
      </c>
      <c r="J129" s="243" t="s">
        <v>644</v>
      </c>
    </row>
    <row r="130" spans="1:10" ht="24">
      <c r="A130" s="243">
        <v>25</v>
      </c>
      <c r="B130" s="243" t="s">
        <v>1848</v>
      </c>
      <c r="C130" s="244" t="s">
        <v>1901</v>
      </c>
      <c r="D130" s="244" t="s">
        <v>1902</v>
      </c>
      <c r="E130" s="245">
        <v>50000</v>
      </c>
      <c r="F130" s="246">
        <v>1763500</v>
      </c>
      <c r="G130" s="245">
        <v>50000</v>
      </c>
      <c r="H130" s="246">
        <v>1763500</v>
      </c>
      <c r="I130" s="243" t="s">
        <v>1903</v>
      </c>
      <c r="J130" s="243" t="s">
        <v>644</v>
      </c>
    </row>
    <row r="131" spans="1:10" ht="24">
      <c r="A131" s="243">
        <v>26</v>
      </c>
      <c r="B131" s="243" t="s">
        <v>1862</v>
      </c>
      <c r="C131" s="244" t="s">
        <v>1904</v>
      </c>
      <c r="D131" s="244" t="s">
        <v>1905</v>
      </c>
      <c r="E131" s="245">
        <v>60000</v>
      </c>
      <c r="F131" s="246">
        <v>1823500</v>
      </c>
      <c r="G131" s="245">
        <v>60000</v>
      </c>
      <c r="H131" s="246">
        <v>1823500</v>
      </c>
      <c r="I131" s="243" t="s">
        <v>1863</v>
      </c>
      <c r="J131" s="243" t="s">
        <v>644</v>
      </c>
    </row>
    <row r="132" spans="1:10" ht="24">
      <c r="A132" s="243">
        <v>27</v>
      </c>
      <c r="B132" s="243" t="s">
        <v>1864</v>
      </c>
      <c r="C132" s="244" t="s">
        <v>4625</v>
      </c>
      <c r="D132" s="244" t="s">
        <v>4626</v>
      </c>
      <c r="E132" s="245">
        <v>5000</v>
      </c>
      <c r="F132" s="246">
        <v>1828500</v>
      </c>
      <c r="G132" s="245">
        <v>5000</v>
      </c>
      <c r="H132" s="246">
        <v>1828500</v>
      </c>
      <c r="I132" s="243" t="s">
        <v>1867</v>
      </c>
      <c r="J132" s="243" t="s">
        <v>644</v>
      </c>
    </row>
    <row r="133" spans="1:10" ht="72">
      <c r="A133" s="243">
        <v>28</v>
      </c>
      <c r="B133" s="243" t="s">
        <v>1872</v>
      </c>
      <c r="C133" s="244" t="s">
        <v>1906</v>
      </c>
      <c r="D133" s="244" t="s">
        <v>4624</v>
      </c>
      <c r="E133" s="245">
        <v>10000</v>
      </c>
      <c r="F133" s="246">
        <v>1838500</v>
      </c>
      <c r="G133" s="245">
        <v>10000</v>
      </c>
      <c r="H133" s="246">
        <v>1838500</v>
      </c>
      <c r="I133" s="243" t="s">
        <v>1847</v>
      </c>
      <c r="J133" s="243" t="s">
        <v>644</v>
      </c>
    </row>
    <row r="134" spans="1:10" ht="108">
      <c r="A134" s="243">
        <v>29</v>
      </c>
      <c r="B134" s="243" t="s">
        <v>1862</v>
      </c>
      <c r="C134" s="244" t="s">
        <v>1907</v>
      </c>
      <c r="D134" s="244" t="s">
        <v>4627</v>
      </c>
      <c r="E134" s="245">
        <v>10000</v>
      </c>
      <c r="F134" s="246">
        <v>1848500</v>
      </c>
      <c r="G134" s="245">
        <v>10000</v>
      </c>
      <c r="H134" s="246">
        <v>1848500</v>
      </c>
      <c r="I134" s="243" t="s">
        <v>1863</v>
      </c>
      <c r="J134" s="243" t="s">
        <v>644</v>
      </c>
    </row>
    <row r="135" spans="1:10" ht="36">
      <c r="A135" s="243">
        <v>30</v>
      </c>
      <c r="B135" s="243" t="s">
        <v>1862</v>
      </c>
      <c r="C135" s="244" t="s">
        <v>1908</v>
      </c>
      <c r="D135" s="244" t="s">
        <v>1909</v>
      </c>
      <c r="E135" s="245">
        <v>30000</v>
      </c>
      <c r="F135" s="246">
        <v>1878500</v>
      </c>
      <c r="G135" s="245">
        <v>30000</v>
      </c>
      <c r="H135" s="246">
        <v>1878500</v>
      </c>
      <c r="I135" s="243" t="s">
        <v>1863</v>
      </c>
      <c r="J135" s="243" t="s">
        <v>644</v>
      </c>
    </row>
    <row r="136" spans="1:10" ht="24">
      <c r="A136" s="243">
        <v>31</v>
      </c>
      <c r="B136" s="243" t="s">
        <v>1864</v>
      </c>
      <c r="C136" s="244" t="s">
        <v>1910</v>
      </c>
      <c r="D136" s="244" t="s">
        <v>1911</v>
      </c>
      <c r="E136" s="245">
        <v>2500</v>
      </c>
      <c r="F136" s="246">
        <v>1881000</v>
      </c>
      <c r="G136" s="245">
        <v>2500</v>
      </c>
      <c r="H136" s="246">
        <v>1881000</v>
      </c>
      <c r="I136" s="243" t="s">
        <v>1867</v>
      </c>
      <c r="J136" s="243" t="s">
        <v>644</v>
      </c>
    </row>
    <row r="137" spans="1:10" ht="96">
      <c r="A137" s="243">
        <v>32</v>
      </c>
      <c r="B137" s="243" t="s">
        <v>1862</v>
      </c>
      <c r="C137" s="244" t="s">
        <v>1912</v>
      </c>
      <c r="D137" s="244" t="s">
        <v>1913</v>
      </c>
      <c r="E137" s="245">
        <v>50000</v>
      </c>
      <c r="F137" s="246">
        <v>1931000</v>
      </c>
      <c r="G137" s="245">
        <v>50000</v>
      </c>
      <c r="H137" s="246">
        <v>1931000</v>
      </c>
      <c r="I137" s="243" t="s">
        <v>1863</v>
      </c>
      <c r="J137" s="243" t="s">
        <v>644</v>
      </c>
    </row>
    <row r="138" spans="1:10" ht="24">
      <c r="A138" s="243">
        <v>33</v>
      </c>
      <c r="B138" s="243" t="s">
        <v>1869</v>
      </c>
      <c r="C138" s="244" t="s">
        <v>1914</v>
      </c>
      <c r="D138" s="244" t="s">
        <v>1915</v>
      </c>
      <c r="E138" s="245">
        <v>30000</v>
      </c>
      <c r="F138" s="246">
        <v>1961000</v>
      </c>
      <c r="G138" s="245">
        <v>30000</v>
      </c>
      <c r="H138" s="246">
        <v>1961000</v>
      </c>
      <c r="I138" s="243" t="s">
        <v>1863</v>
      </c>
      <c r="J138" s="243" t="s">
        <v>644</v>
      </c>
    </row>
    <row r="139" spans="1:10" ht="36">
      <c r="A139" s="243">
        <v>34</v>
      </c>
      <c r="B139" s="243" t="s">
        <v>1869</v>
      </c>
      <c r="C139" s="244" t="s">
        <v>1916</v>
      </c>
      <c r="D139" s="244" t="s">
        <v>1917</v>
      </c>
      <c r="E139" s="245">
        <v>65000</v>
      </c>
      <c r="F139" s="246">
        <v>2026000</v>
      </c>
      <c r="G139" s="245">
        <v>65000</v>
      </c>
      <c r="H139" s="246">
        <v>2026000</v>
      </c>
      <c r="I139" s="243" t="s">
        <v>1863</v>
      </c>
      <c r="J139" s="243" t="s">
        <v>644</v>
      </c>
    </row>
    <row r="140" spans="1:10" ht="36">
      <c r="A140" s="243">
        <v>35</v>
      </c>
      <c r="B140" s="243" t="s">
        <v>1869</v>
      </c>
      <c r="C140" s="244" t="s">
        <v>1918</v>
      </c>
      <c r="D140" s="244" t="s">
        <v>1919</v>
      </c>
      <c r="E140" s="245">
        <v>83000</v>
      </c>
      <c r="F140" s="246">
        <v>2109000</v>
      </c>
      <c r="G140" s="245">
        <v>83000</v>
      </c>
      <c r="H140" s="246">
        <v>2109000</v>
      </c>
      <c r="I140" s="243" t="s">
        <v>1863</v>
      </c>
      <c r="J140" s="243" t="s">
        <v>644</v>
      </c>
    </row>
    <row r="141" spans="1:10">
      <c r="A141" s="260"/>
      <c r="B141" s="260"/>
      <c r="C141" s="261"/>
      <c r="D141" s="262" t="s">
        <v>1920</v>
      </c>
      <c r="E141" s="263">
        <f>SUM(E106:E140)</f>
        <v>2109000</v>
      </c>
      <c r="F141" s="264"/>
      <c r="G141" s="264">
        <f>SUM(G106:G140)</f>
        <v>2109000</v>
      </c>
      <c r="H141" s="265">
        <f>SUM(H106:H140)</f>
        <v>44483000</v>
      </c>
      <c r="I141" s="266"/>
      <c r="J141" s="266"/>
    </row>
    <row r="142" spans="1:10">
      <c r="A142" s="267" t="s">
        <v>1921</v>
      </c>
      <c r="B142" s="268"/>
      <c r="C142" s="269"/>
      <c r="D142" s="270"/>
      <c r="E142" s="271"/>
      <c r="F142" s="246"/>
      <c r="G142" s="245"/>
      <c r="H142" s="246"/>
      <c r="I142" s="243"/>
      <c r="J142" s="243"/>
    </row>
    <row r="143" spans="1:10" ht="24">
      <c r="A143" s="243">
        <v>1</v>
      </c>
      <c r="B143" s="243" t="s">
        <v>1922</v>
      </c>
      <c r="C143" s="244" t="s">
        <v>1923</v>
      </c>
      <c r="D143" s="244" t="s">
        <v>1923</v>
      </c>
      <c r="E143" s="245">
        <v>150000</v>
      </c>
      <c r="F143" s="246">
        <v>150000</v>
      </c>
      <c r="G143" s="245">
        <v>125000</v>
      </c>
      <c r="H143" s="246">
        <v>125000</v>
      </c>
      <c r="I143" s="243" t="s">
        <v>1381</v>
      </c>
      <c r="J143" s="243" t="s">
        <v>1924</v>
      </c>
    </row>
    <row r="144" spans="1:10">
      <c r="A144" s="243">
        <v>2</v>
      </c>
      <c r="B144" s="243" t="s">
        <v>1925</v>
      </c>
      <c r="C144" s="244" t="s">
        <v>1926</v>
      </c>
      <c r="D144" s="244" t="s">
        <v>1926</v>
      </c>
      <c r="E144" s="245">
        <v>30000</v>
      </c>
      <c r="F144" s="246">
        <v>180000</v>
      </c>
      <c r="G144" s="245">
        <v>2500</v>
      </c>
      <c r="H144" s="246">
        <v>127500</v>
      </c>
      <c r="I144" s="243" t="s">
        <v>44</v>
      </c>
      <c r="J144" s="243" t="s">
        <v>1927</v>
      </c>
    </row>
    <row r="145" spans="1:10">
      <c r="A145" s="243">
        <v>3</v>
      </c>
      <c r="B145" s="243" t="s">
        <v>1928</v>
      </c>
      <c r="C145" s="244" t="s">
        <v>1929</v>
      </c>
      <c r="D145" s="244" t="s">
        <v>1929</v>
      </c>
      <c r="E145" s="245">
        <v>50000</v>
      </c>
      <c r="F145" s="246">
        <v>230000</v>
      </c>
      <c r="G145" s="245">
        <v>50000</v>
      </c>
      <c r="H145" s="246">
        <v>177500</v>
      </c>
      <c r="I145" s="243" t="s">
        <v>65</v>
      </c>
      <c r="J145" s="243" t="s">
        <v>1617</v>
      </c>
    </row>
    <row r="146" spans="1:10">
      <c r="A146" s="243">
        <v>4</v>
      </c>
      <c r="B146" s="243" t="s">
        <v>1930</v>
      </c>
      <c r="C146" s="244" t="s">
        <v>1926</v>
      </c>
      <c r="D146" s="244" t="s">
        <v>1926</v>
      </c>
      <c r="E146" s="245">
        <v>30000</v>
      </c>
      <c r="F146" s="246">
        <v>260000</v>
      </c>
      <c r="G146" s="245">
        <v>30000</v>
      </c>
      <c r="H146" s="246">
        <v>207500</v>
      </c>
      <c r="I146" s="243" t="s">
        <v>645</v>
      </c>
      <c r="J146" s="243" t="s">
        <v>1660</v>
      </c>
    </row>
    <row r="147" spans="1:10">
      <c r="A147" s="243">
        <v>5</v>
      </c>
      <c r="B147" s="243" t="s">
        <v>1931</v>
      </c>
      <c r="C147" s="244" t="s">
        <v>1932</v>
      </c>
      <c r="D147" s="244" t="s">
        <v>1932</v>
      </c>
      <c r="E147" s="245">
        <v>150000</v>
      </c>
      <c r="F147" s="246">
        <v>410000</v>
      </c>
      <c r="G147" s="245">
        <v>150000</v>
      </c>
      <c r="H147" s="246">
        <v>357500</v>
      </c>
      <c r="I147" s="243" t="s">
        <v>650</v>
      </c>
      <c r="J147" s="243" t="s">
        <v>1660</v>
      </c>
    </row>
    <row r="148" spans="1:10">
      <c r="A148" s="243">
        <v>7</v>
      </c>
      <c r="B148" s="243" t="s">
        <v>1933</v>
      </c>
      <c r="C148" s="244" t="s">
        <v>1934</v>
      </c>
      <c r="D148" s="244" t="s">
        <v>1934</v>
      </c>
      <c r="E148" s="245">
        <v>250000</v>
      </c>
      <c r="F148" s="246">
        <v>660000</v>
      </c>
      <c r="G148" s="245">
        <v>195000</v>
      </c>
      <c r="H148" s="246">
        <v>552500</v>
      </c>
      <c r="I148" s="243" t="s">
        <v>65</v>
      </c>
      <c r="J148" s="243" t="s">
        <v>1617</v>
      </c>
    </row>
    <row r="149" spans="1:10">
      <c r="A149" s="243">
        <v>8</v>
      </c>
      <c r="B149" s="243" t="s">
        <v>1935</v>
      </c>
      <c r="C149" s="244" t="s">
        <v>1936</v>
      </c>
      <c r="D149" s="244" t="s">
        <v>1937</v>
      </c>
      <c r="E149" s="245">
        <v>10000</v>
      </c>
      <c r="F149" s="246">
        <v>670000</v>
      </c>
      <c r="G149" s="245">
        <v>10000</v>
      </c>
      <c r="H149" s="246">
        <v>562500</v>
      </c>
      <c r="I149" s="243" t="s">
        <v>65</v>
      </c>
      <c r="J149" s="243" t="s">
        <v>1617</v>
      </c>
    </row>
    <row r="150" spans="1:10">
      <c r="A150" s="260"/>
      <c r="B150" s="272"/>
      <c r="C150" s="273"/>
      <c r="D150" s="274" t="s">
        <v>1938</v>
      </c>
      <c r="E150" s="275">
        <f>SUM(E143:E149)</f>
        <v>670000</v>
      </c>
      <c r="F150" s="265"/>
      <c r="G150" s="264">
        <f>SUM(G143:G149)</f>
        <v>562500</v>
      </c>
      <c r="H150" s="265">
        <f>SUM(H143:H149)</f>
        <v>2110000</v>
      </c>
      <c r="I150" s="266"/>
      <c r="J150" s="266"/>
    </row>
    <row r="151" spans="1:10">
      <c r="A151" s="276">
        <v>43</v>
      </c>
      <c r="B151" s="277"/>
      <c r="C151" s="278"/>
      <c r="D151" s="279" t="s">
        <v>1939</v>
      </c>
      <c r="E151" s="280">
        <f>SUM(E141,E150)</f>
        <v>2779000</v>
      </c>
      <c r="F151" s="255"/>
      <c r="G151" s="281">
        <f>SUM(G141,G150)</f>
        <v>2671500</v>
      </c>
      <c r="H151" s="255"/>
      <c r="I151" s="282"/>
      <c r="J151" s="282"/>
    </row>
    <row r="153" spans="1:10">
      <c r="A153" s="283" t="s">
        <v>1940</v>
      </c>
      <c r="B153" s="283"/>
      <c r="C153" s="283"/>
      <c r="D153" s="283"/>
      <c r="E153" s="284"/>
      <c r="F153" s="284"/>
      <c r="G153" s="284"/>
      <c r="H153" s="284"/>
      <c r="I153" s="283"/>
      <c r="J153" s="285"/>
    </row>
    <row r="154" spans="1:10" ht="24">
      <c r="A154" s="286">
        <v>1</v>
      </c>
      <c r="B154" s="287" t="s">
        <v>1940</v>
      </c>
      <c r="C154" s="212" t="s">
        <v>1941</v>
      </c>
      <c r="D154" s="212" t="s">
        <v>1942</v>
      </c>
      <c r="E154" s="213">
        <v>20000</v>
      </c>
      <c r="F154" s="288">
        <v>20000</v>
      </c>
      <c r="G154" s="288">
        <v>20000</v>
      </c>
      <c r="H154" s="288">
        <v>20000</v>
      </c>
      <c r="I154" s="87" t="s">
        <v>1943</v>
      </c>
      <c r="J154" s="87" t="s">
        <v>649</v>
      </c>
    </row>
    <row r="155" spans="1:10" ht="48">
      <c r="A155" s="289">
        <v>2</v>
      </c>
      <c r="B155" s="287" t="s">
        <v>1940</v>
      </c>
      <c r="C155" s="290" t="s">
        <v>1944</v>
      </c>
      <c r="D155" s="291" t="s">
        <v>1945</v>
      </c>
      <c r="E155" s="292">
        <v>100000</v>
      </c>
      <c r="F155" s="293">
        <v>120000</v>
      </c>
      <c r="G155" s="293">
        <v>100000</v>
      </c>
      <c r="H155" s="293">
        <v>120000</v>
      </c>
      <c r="I155" s="247" t="s">
        <v>1946</v>
      </c>
      <c r="J155" s="247" t="s">
        <v>1947</v>
      </c>
    </row>
    <row r="156" spans="1:10" ht="24">
      <c r="A156" s="289">
        <v>3</v>
      </c>
      <c r="B156" s="287" t="s">
        <v>1940</v>
      </c>
      <c r="C156" s="294" t="s">
        <v>1948</v>
      </c>
      <c r="D156" s="294" t="s">
        <v>1949</v>
      </c>
      <c r="E156" s="295">
        <v>120000</v>
      </c>
      <c r="F156" s="293">
        <v>240000</v>
      </c>
      <c r="G156" s="293">
        <v>120000</v>
      </c>
      <c r="H156" s="293">
        <v>240000</v>
      </c>
      <c r="I156" s="247" t="s">
        <v>1462</v>
      </c>
      <c r="J156" s="296" t="s">
        <v>1950</v>
      </c>
    </row>
    <row r="157" spans="1:10" ht="60">
      <c r="A157" s="289">
        <v>4</v>
      </c>
      <c r="B157" s="287" t="s">
        <v>1940</v>
      </c>
      <c r="C157" s="294" t="s">
        <v>1951</v>
      </c>
      <c r="D157" s="294" t="s">
        <v>1952</v>
      </c>
      <c r="E157" s="295">
        <v>1200000</v>
      </c>
      <c r="F157" s="293">
        <v>1440000</v>
      </c>
      <c r="G157" s="293">
        <v>1200000</v>
      </c>
      <c r="H157" s="293">
        <v>1440000</v>
      </c>
      <c r="I157" s="247" t="s">
        <v>1953</v>
      </c>
      <c r="J157" s="247" t="s">
        <v>1950</v>
      </c>
    </row>
    <row r="158" spans="1:10" ht="96">
      <c r="A158" s="289">
        <v>5</v>
      </c>
      <c r="B158" s="287" t="s">
        <v>1940</v>
      </c>
      <c r="C158" s="294" t="s">
        <v>1954</v>
      </c>
      <c r="D158" s="294" t="s">
        <v>1955</v>
      </c>
      <c r="E158" s="295">
        <v>100000</v>
      </c>
      <c r="F158" s="293">
        <v>1540000</v>
      </c>
      <c r="G158" s="293">
        <v>100000</v>
      </c>
      <c r="H158" s="293">
        <v>1540000</v>
      </c>
      <c r="I158" s="247" t="s">
        <v>1946</v>
      </c>
      <c r="J158" s="247" t="s">
        <v>1956</v>
      </c>
    </row>
    <row r="159" spans="1:10" ht="24">
      <c r="A159" s="289">
        <v>6</v>
      </c>
      <c r="B159" s="287" t="s">
        <v>1940</v>
      </c>
      <c r="C159" s="294" t="s">
        <v>1957</v>
      </c>
      <c r="D159" s="294" t="s">
        <v>1958</v>
      </c>
      <c r="E159" s="295">
        <v>175000</v>
      </c>
      <c r="F159" s="293">
        <v>1715000</v>
      </c>
      <c r="G159" s="293">
        <v>175000</v>
      </c>
      <c r="H159" s="293">
        <v>1715000</v>
      </c>
      <c r="I159" s="247" t="s">
        <v>1946</v>
      </c>
      <c r="J159" s="247" t="s">
        <v>1956</v>
      </c>
    </row>
    <row r="160" spans="1:10" ht="24">
      <c r="A160" s="289">
        <v>7</v>
      </c>
      <c r="B160" s="287" t="s">
        <v>1940</v>
      </c>
      <c r="C160" s="294" t="s">
        <v>1959</v>
      </c>
      <c r="D160" s="294" t="s">
        <v>1960</v>
      </c>
      <c r="E160" s="295">
        <v>80000</v>
      </c>
      <c r="F160" s="293">
        <v>1795000</v>
      </c>
      <c r="G160" s="293">
        <v>80000</v>
      </c>
      <c r="H160" s="293">
        <v>1795000</v>
      </c>
      <c r="I160" s="247" t="s">
        <v>648</v>
      </c>
      <c r="J160" s="247" t="s">
        <v>1618</v>
      </c>
    </row>
    <row r="161" spans="1:10" ht="36">
      <c r="A161" s="289">
        <v>8</v>
      </c>
      <c r="B161" s="287" t="s">
        <v>1940</v>
      </c>
      <c r="C161" s="294" t="s">
        <v>1961</v>
      </c>
      <c r="D161" s="294" t="s">
        <v>1962</v>
      </c>
      <c r="E161" s="295">
        <v>450000</v>
      </c>
      <c r="F161" s="293">
        <v>2245000</v>
      </c>
      <c r="G161" s="293">
        <v>450000</v>
      </c>
      <c r="H161" s="293">
        <v>2245000</v>
      </c>
      <c r="I161" s="247" t="s">
        <v>1946</v>
      </c>
      <c r="J161" s="247" t="s">
        <v>1963</v>
      </c>
    </row>
    <row r="162" spans="1:10" ht="48">
      <c r="A162" s="289">
        <v>9</v>
      </c>
      <c r="B162" s="287" t="s">
        <v>1940</v>
      </c>
      <c r="C162" s="294" t="s">
        <v>1964</v>
      </c>
      <c r="D162" s="294" t="s">
        <v>1965</v>
      </c>
      <c r="E162" s="295">
        <v>40000</v>
      </c>
      <c r="F162" s="293">
        <v>2285000</v>
      </c>
      <c r="G162" s="293">
        <v>40000</v>
      </c>
      <c r="H162" s="293">
        <v>2285000</v>
      </c>
      <c r="I162" s="247" t="s">
        <v>1946</v>
      </c>
      <c r="J162" s="247" t="s">
        <v>1966</v>
      </c>
    </row>
    <row r="163" spans="1:10" ht="36">
      <c r="A163" s="289">
        <v>10</v>
      </c>
      <c r="B163" s="287" t="s">
        <v>1940</v>
      </c>
      <c r="C163" s="294" t="s">
        <v>1967</v>
      </c>
      <c r="D163" s="294" t="s">
        <v>1968</v>
      </c>
      <c r="E163" s="295">
        <v>150000</v>
      </c>
      <c r="F163" s="293">
        <v>2435000</v>
      </c>
      <c r="G163" s="293">
        <v>150000</v>
      </c>
      <c r="H163" s="293">
        <v>2435000</v>
      </c>
      <c r="I163" s="247" t="s">
        <v>1462</v>
      </c>
      <c r="J163" s="296" t="s">
        <v>1950</v>
      </c>
    </row>
    <row r="164" spans="1:10" ht="36">
      <c r="A164" s="289">
        <v>11</v>
      </c>
      <c r="B164" s="287" t="s">
        <v>1940</v>
      </c>
      <c r="C164" s="294" t="s">
        <v>1969</v>
      </c>
      <c r="D164" s="294" t="s">
        <v>1970</v>
      </c>
      <c r="E164" s="295">
        <v>350000</v>
      </c>
      <c r="F164" s="293">
        <v>2785000</v>
      </c>
      <c r="G164" s="293">
        <v>350000</v>
      </c>
      <c r="H164" s="293">
        <v>2785000</v>
      </c>
      <c r="I164" s="247" t="s">
        <v>1946</v>
      </c>
      <c r="J164" s="247" t="s">
        <v>1971</v>
      </c>
    </row>
    <row r="165" spans="1:10" ht="24">
      <c r="A165" s="289">
        <v>12</v>
      </c>
      <c r="B165" s="287" t="s">
        <v>1940</v>
      </c>
      <c r="C165" s="294" t="s">
        <v>1969</v>
      </c>
      <c r="D165" s="294" t="s">
        <v>1972</v>
      </c>
      <c r="E165" s="295">
        <v>350000</v>
      </c>
      <c r="F165" s="293">
        <v>3135000</v>
      </c>
      <c r="G165" s="293">
        <v>350000</v>
      </c>
      <c r="H165" s="293">
        <v>3135000</v>
      </c>
      <c r="I165" s="247" t="s">
        <v>1946</v>
      </c>
      <c r="J165" s="247" t="s">
        <v>1973</v>
      </c>
    </row>
    <row r="166" spans="1:10" ht="24">
      <c r="A166" s="289">
        <v>13</v>
      </c>
      <c r="B166" s="287" t="s">
        <v>1940</v>
      </c>
      <c r="C166" s="294" t="s">
        <v>1974</v>
      </c>
      <c r="D166" s="294" t="s">
        <v>1975</v>
      </c>
      <c r="E166" s="295">
        <v>60000</v>
      </c>
      <c r="F166" s="293">
        <v>3195000</v>
      </c>
      <c r="G166" s="293">
        <v>60000</v>
      </c>
      <c r="H166" s="293">
        <v>3195000</v>
      </c>
      <c r="I166" s="247" t="s">
        <v>1946</v>
      </c>
      <c r="J166" s="247" t="s">
        <v>649</v>
      </c>
    </row>
    <row r="167" spans="1:10" ht="24">
      <c r="A167" s="289">
        <v>14</v>
      </c>
      <c r="B167" s="287" t="s">
        <v>1940</v>
      </c>
      <c r="C167" s="294" t="s">
        <v>1976</v>
      </c>
      <c r="D167" s="294" t="s">
        <v>1977</v>
      </c>
      <c r="E167" s="295">
        <v>75000</v>
      </c>
      <c r="F167" s="293">
        <v>3270000</v>
      </c>
      <c r="G167" s="293">
        <v>75000</v>
      </c>
      <c r="H167" s="293">
        <v>3270000</v>
      </c>
      <c r="I167" s="247" t="s">
        <v>1946</v>
      </c>
      <c r="J167" s="247" t="s">
        <v>649</v>
      </c>
    </row>
    <row r="168" spans="1:10" ht="24">
      <c r="A168" s="289">
        <v>15</v>
      </c>
      <c r="B168" s="287" t="s">
        <v>1940</v>
      </c>
      <c r="C168" s="294" t="s">
        <v>1978</v>
      </c>
      <c r="D168" s="294" t="s">
        <v>1979</v>
      </c>
      <c r="E168" s="295">
        <v>65000</v>
      </c>
      <c r="F168" s="293">
        <v>3335000</v>
      </c>
      <c r="G168" s="293">
        <v>65000</v>
      </c>
      <c r="H168" s="293">
        <v>3335000</v>
      </c>
      <c r="I168" s="247" t="s">
        <v>1946</v>
      </c>
      <c r="J168" s="247" t="s">
        <v>649</v>
      </c>
    </row>
    <row r="169" spans="1:10" ht="24">
      <c r="A169" s="289">
        <v>16</v>
      </c>
      <c r="B169" s="287" t="s">
        <v>1940</v>
      </c>
      <c r="C169" s="294" t="s">
        <v>4628</v>
      </c>
      <c r="D169" s="294" t="s">
        <v>4629</v>
      </c>
      <c r="E169" s="295">
        <v>80000</v>
      </c>
      <c r="F169" s="293">
        <v>3415000</v>
      </c>
      <c r="G169" s="293">
        <v>80000</v>
      </c>
      <c r="H169" s="293">
        <v>3415000</v>
      </c>
      <c r="I169" s="247" t="s">
        <v>648</v>
      </c>
      <c r="J169" s="247" t="s">
        <v>1618</v>
      </c>
    </row>
    <row r="170" spans="1:10" ht="36">
      <c r="A170" s="289">
        <v>17</v>
      </c>
      <c r="B170" s="287" t="s">
        <v>1940</v>
      </c>
      <c r="C170" s="294" t="s">
        <v>1980</v>
      </c>
      <c r="D170" s="294" t="s">
        <v>1981</v>
      </c>
      <c r="E170" s="295">
        <v>500000</v>
      </c>
      <c r="F170" s="293">
        <v>3915000</v>
      </c>
      <c r="G170" s="293">
        <v>500000</v>
      </c>
      <c r="H170" s="293">
        <v>3915000</v>
      </c>
      <c r="I170" s="247" t="s">
        <v>1982</v>
      </c>
      <c r="J170" s="247" t="s">
        <v>1616</v>
      </c>
    </row>
    <row r="171" spans="1:10" ht="24">
      <c r="A171" s="289">
        <v>18</v>
      </c>
      <c r="B171" s="287" t="s">
        <v>1940</v>
      </c>
      <c r="C171" s="294" t="s">
        <v>1983</v>
      </c>
      <c r="D171" s="294" t="s">
        <v>1984</v>
      </c>
      <c r="E171" s="295">
        <v>3600000</v>
      </c>
      <c r="F171" s="293">
        <v>7515000</v>
      </c>
      <c r="G171" s="293">
        <v>3600000</v>
      </c>
      <c r="H171" s="293">
        <v>7515000</v>
      </c>
      <c r="I171" s="247" t="s">
        <v>1946</v>
      </c>
      <c r="J171" s="247" t="s">
        <v>1963</v>
      </c>
    </row>
    <row r="172" spans="1:10" ht="36">
      <c r="A172" s="289">
        <v>19</v>
      </c>
      <c r="B172" s="287" t="s">
        <v>1940</v>
      </c>
      <c r="C172" s="294" t="s">
        <v>1985</v>
      </c>
      <c r="D172" s="294" t="s">
        <v>1986</v>
      </c>
      <c r="E172" s="295">
        <v>40000</v>
      </c>
      <c r="F172" s="293">
        <v>7555000</v>
      </c>
      <c r="G172" s="293">
        <v>40000</v>
      </c>
      <c r="H172" s="293">
        <v>7555000</v>
      </c>
      <c r="I172" s="247" t="s">
        <v>1946</v>
      </c>
      <c r="J172" s="247" t="s">
        <v>1616</v>
      </c>
    </row>
    <row r="173" spans="1:10" ht="24">
      <c r="A173" s="289">
        <v>20</v>
      </c>
      <c r="B173" s="287" t="s">
        <v>1940</v>
      </c>
      <c r="C173" s="294" t="s">
        <v>1987</v>
      </c>
      <c r="D173" s="294" t="s">
        <v>1988</v>
      </c>
      <c r="E173" s="295">
        <v>1200000</v>
      </c>
      <c r="F173" s="293">
        <v>8755000</v>
      </c>
      <c r="G173" s="293">
        <v>1200000</v>
      </c>
      <c r="H173" s="293">
        <v>8755000</v>
      </c>
      <c r="I173" s="247" t="s">
        <v>1462</v>
      </c>
      <c r="J173" s="296" t="s">
        <v>1950</v>
      </c>
    </row>
    <row r="174" spans="1:10" ht="24">
      <c r="A174" s="289">
        <v>21</v>
      </c>
      <c r="B174" s="287" t="s">
        <v>1940</v>
      </c>
      <c r="C174" s="294" t="s">
        <v>1989</v>
      </c>
      <c r="D174" s="294" t="s">
        <v>1990</v>
      </c>
      <c r="E174" s="295">
        <v>300000</v>
      </c>
      <c r="F174" s="293">
        <v>9055000</v>
      </c>
      <c r="G174" s="293">
        <v>300000</v>
      </c>
      <c r="H174" s="293">
        <v>9055000</v>
      </c>
      <c r="I174" s="247" t="s">
        <v>1946</v>
      </c>
      <c r="J174" s="247" t="s">
        <v>1971</v>
      </c>
    </row>
    <row r="175" spans="1:10" ht="48">
      <c r="A175" s="289">
        <v>22</v>
      </c>
      <c r="B175" s="287" t="s">
        <v>1940</v>
      </c>
      <c r="C175" s="294" t="s">
        <v>1991</v>
      </c>
      <c r="D175" s="294" t="s">
        <v>1992</v>
      </c>
      <c r="E175" s="295">
        <v>2250000</v>
      </c>
      <c r="F175" s="293">
        <v>11305000</v>
      </c>
      <c r="G175" s="293">
        <v>2250000</v>
      </c>
      <c r="H175" s="293">
        <v>11305000</v>
      </c>
      <c r="I175" s="247" t="s">
        <v>1993</v>
      </c>
      <c r="J175" s="247" t="s">
        <v>649</v>
      </c>
    </row>
    <row r="176" spans="1:10" ht="36">
      <c r="A176" s="289">
        <v>23</v>
      </c>
      <c r="B176" s="287" t="s">
        <v>1940</v>
      </c>
      <c r="C176" s="294" t="s">
        <v>1994</v>
      </c>
      <c r="D176" s="294" t="s">
        <v>1995</v>
      </c>
      <c r="E176" s="295">
        <v>270000</v>
      </c>
      <c r="F176" s="293">
        <v>11575000</v>
      </c>
      <c r="G176" s="293">
        <v>270000</v>
      </c>
      <c r="H176" s="293">
        <v>11575000</v>
      </c>
      <c r="I176" s="247" t="s">
        <v>1996</v>
      </c>
      <c r="J176" s="247" t="s">
        <v>649</v>
      </c>
    </row>
    <row r="177" spans="1:10" ht="24">
      <c r="A177" s="289">
        <v>24</v>
      </c>
      <c r="B177" s="287" t="s">
        <v>1940</v>
      </c>
      <c r="C177" s="294" t="s">
        <v>1997</v>
      </c>
      <c r="D177" s="294" t="s">
        <v>1979</v>
      </c>
      <c r="E177" s="295">
        <v>50000</v>
      </c>
      <c r="F177" s="293">
        <v>11625000</v>
      </c>
      <c r="G177" s="293">
        <v>50000</v>
      </c>
      <c r="H177" s="293">
        <v>11625000</v>
      </c>
      <c r="I177" s="247" t="s">
        <v>1998</v>
      </c>
      <c r="J177" s="247" t="s">
        <v>649</v>
      </c>
    </row>
    <row r="178" spans="1:10" ht="24">
      <c r="A178" s="289">
        <v>25</v>
      </c>
      <c r="B178" s="287" t="s">
        <v>1940</v>
      </c>
      <c r="C178" s="294" t="s">
        <v>1999</v>
      </c>
      <c r="D178" s="294" t="s">
        <v>2000</v>
      </c>
      <c r="E178" s="295">
        <v>125000</v>
      </c>
      <c r="F178" s="293">
        <v>11750000</v>
      </c>
      <c r="G178" s="293">
        <v>125000</v>
      </c>
      <c r="H178" s="293">
        <v>11750000</v>
      </c>
      <c r="I178" s="247" t="s">
        <v>1946</v>
      </c>
      <c r="J178" s="247" t="s">
        <v>1950</v>
      </c>
    </row>
    <row r="179" spans="1:10" ht="24">
      <c r="A179" s="289">
        <v>26</v>
      </c>
      <c r="B179" s="287" t="s">
        <v>1940</v>
      </c>
      <c r="C179" s="294" t="s">
        <v>2001</v>
      </c>
      <c r="D179" s="294" t="s">
        <v>2002</v>
      </c>
      <c r="E179" s="295">
        <v>75000</v>
      </c>
      <c r="F179" s="293">
        <v>11825000</v>
      </c>
      <c r="G179" s="293">
        <v>75000</v>
      </c>
      <c r="H179" s="293">
        <v>11825000</v>
      </c>
      <c r="I179" s="247" t="s">
        <v>2003</v>
      </c>
      <c r="J179" s="247" t="s">
        <v>1950</v>
      </c>
    </row>
    <row r="180" spans="1:10" ht="24">
      <c r="A180" s="289">
        <v>27</v>
      </c>
      <c r="B180" s="287" t="s">
        <v>1940</v>
      </c>
      <c r="C180" s="297" t="s">
        <v>2004</v>
      </c>
      <c r="D180" s="297" t="s">
        <v>2005</v>
      </c>
      <c r="E180" s="298">
        <v>15000</v>
      </c>
      <c r="F180" s="293">
        <v>11840000</v>
      </c>
      <c r="G180" s="293">
        <v>15000</v>
      </c>
      <c r="H180" s="293">
        <v>11840000</v>
      </c>
      <c r="I180" s="247" t="s">
        <v>2006</v>
      </c>
      <c r="J180" s="299">
        <v>3</v>
      </c>
    </row>
    <row r="181" spans="1:10" ht="24">
      <c r="A181" s="289">
        <v>28</v>
      </c>
      <c r="B181" s="287" t="s">
        <v>1940</v>
      </c>
      <c r="C181" s="300" t="s">
        <v>2007</v>
      </c>
      <c r="D181" s="300" t="s">
        <v>2008</v>
      </c>
      <c r="E181" s="301">
        <v>500000</v>
      </c>
      <c r="F181" s="293">
        <v>12340000</v>
      </c>
      <c r="G181" s="246">
        <v>500000</v>
      </c>
      <c r="H181" s="293">
        <v>12340000</v>
      </c>
      <c r="I181" s="302" t="s">
        <v>2009</v>
      </c>
      <c r="J181" s="303" t="s">
        <v>2010</v>
      </c>
    </row>
    <row r="182" spans="1:10" ht="24">
      <c r="A182" s="289">
        <v>29</v>
      </c>
      <c r="B182" s="287" t="s">
        <v>1940</v>
      </c>
      <c r="C182" s="304" t="s">
        <v>2011</v>
      </c>
      <c r="D182" s="305" t="s">
        <v>2012</v>
      </c>
      <c r="E182" s="306">
        <v>500000</v>
      </c>
      <c r="F182" s="293">
        <v>12840000</v>
      </c>
      <c r="G182" s="293">
        <v>500000</v>
      </c>
      <c r="H182" s="293">
        <v>12840000</v>
      </c>
      <c r="I182" s="294" t="s">
        <v>2013</v>
      </c>
      <c r="J182" s="289">
        <v>37</v>
      </c>
    </row>
    <row r="183" spans="1:10" ht="24">
      <c r="A183" s="289">
        <v>30</v>
      </c>
      <c r="B183" s="287" t="s">
        <v>1940</v>
      </c>
      <c r="C183" s="304" t="s">
        <v>2014</v>
      </c>
      <c r="D183" s="304" t="s">
        <v>2015</v>
      </c>
      <c r="E183" s="292">
        <v>300000</v>
      </c>
      <c r="F183" s="293">
        <v>13140000</v>
      </c>
      <c r="G183" s="293">
        <v>300000</v>
      </c>
      <c r="H183" s="293">
        <v>13140000</v>
      </c>
      <c r="I183" s="294" t="s">
        <v>2016</v>
      </c>
      <c r="J183" s="289">
        <v>38</v>
      </c>
    </row>
    <row r="184" spans="1:10" ht="24">
      <c r="A184" s="289">
        <v>31</v>
      </c>
      <c r="B184" s="287" t="s">
        <v>1940</v>
      </c>
      <c r="C184" s="304" t="s">
        <v>2017</v>
      </c>
      <c r="D184" s="304" t="s">
        <v>2018</v>
      </c>
      <c r="E184" s="292">
        <v>450000</v>
      </c>
      <c r="F184" s="293">
        <v>13590000</v>
      </c>
      <c r="G184" s="293">
        <v>450000</v>
      </c>
      <c r="H184" s="293">
        <v>13590000</v>
      </c>
      <c r="I184" s="294" t="s">
        <v>360</v>
      </c>
      <c r="J184" s="289">
        <v>37</v>
      </c>
    </row>
    <row r="185" spans="1:10" ht="24">
      <c r="A185" s="289">
        <v>32</v>
      </c>
      <c r="B185" s="287" t="s">
        <v>1940</v>
      </c>
      <c r="C185" s="304" t="s">
        <v>2019</v>
      </c>
      <c r="D185" s="304" t="s">
        <v>2020</v>
      </c>
      <c r="E185" s="292">
        <v>150000</v>
      </c>
      <c r="F185" s="293">
        <v>13740000</v>
      </c>
      <c r="G185" s="293">
        <v>150000</v>
      </c>
      <c r="H185" s="293">
        <v>13740000</v>
      </c>
      <c r="I185" s="294" t="s">
        <v>2021</v>
      </c>
      <c r="J185" s="289" t="s">
        <v>2022</v>
      </c>
    </row>
    <row r="186" spans="1:10" ht="24">
      <c r="A186" s="289">
        <v>33</v>
      </c>
      <c r="B186" s="287" t="s">
        <v>1940</v>
      </c>
      <c r="C186" s="304" t="s">
        <v>2023</v>
      </c>
      <c r="D186" s="307" t="s">
        <v>2024</v>
      </c>
      <c r="E186" s="292">
        <v>1000000</v>
      </c>
      <c r="F186" s="293">
        <v>14740000</v>
      </c>
      <c r="G186" s="293">
        <v>1000000</v>
      </c>
      <c r="H186" s="293">
        <v>14740000</v>
      </c>
      <c r="I186" s="294" t="s">
        <v>2009</v>
      </c>
      <c r="J186" s="294" t="s">
        <v>2009</v>
      </c>
    </row>
    <row r="187" spans="1:10" ht="24">
      <c r="A187" s="289">
        <v>34</v>
      </c>
      <c r="B187" s="287" t="s">
        <v>1940</v>
      </c>
      <c r="C187" s="294" t="s">
        <v>2025</v>
      </c>
      <c r="D187" s="294" t="s">
        <v>1988</v>
      </c>
      <c r="E187" s="292">
        <v>350000</v>
      </c>
      <c r="F187" s="293">
        <v>15090000</v>
      </c>
      <c r="G187" s="293">
        <v>350000</v>
      </c>
      <c r="H187" s="293">
        <v>15090000</v>
      </c>
      <c r="I187" s="294" t="s">
        <v>2009</v>
      </c>
      <c r="J187" s="294" t="s">
        <v>2009</v>
      </c>
    </row>
    <row r="188" spans="1:10" ht="48">
      <c r="A188" s="289">
        <v>35</v>
      </c>
      <c r="B188" s="287" t="s">
        <v>1940</v>
      </c>
      <c r="C188" s="304" t="s">
        <v>2026</v>
      </c>
      <c r="D188" s="307" t="s">
        <v>2027</v>
      </c>
      <c r="E188" s="292">
        <v>500000</v>
      </c>
      <c r="F188" s="293">
        <v>15590000</v>
      </c>
      <c r="G188" s="293">
        <v>500000</v>
      </c>
      <c r="H188" s="293">
        <v>15590000</v>
      </c>
      <c r="I188" s="294" t="s">
        <v>2009</v>
      </c>
      <c r="J188" s="294" t="s">
        <v>2009</v>
      </c>
    </row>
    <row r="189" spans="1:10" ht="24">
      <c r="A189" s="289">
        <v>36</v>
      </c>
      <c r="B189" s="287" t="s">
        <v>1940</v>
      </c>
      <c r="C189" s="308" t="s">
        <v>2028</v>
      </c>
      <c r="D189" s="307" t="s">
        <v>2029</v>
      </c>
      <c r="E189" s="292">
        <v>350000</v>
      </c>
      <c r="F189" s="293">
        <v>15940000</v>
      </c>
      <c r="G189" s="293">
        <v>350000</v>
      </c>
      <c r="H189" s="293">
        <v>15940000</v>
      </c>
      <c r="I189" s="294" t="s">
        <v>2009</v>
      </c>
      <c r="J189" s="294" t="s">
        <v>2009</v>
      </c>
    </row>
    <row r="190" spans="1:10" ht="24">
      <c r="A190" s="289">
        <v>37</v>
      </c>
      <c r="B190" s="287" t="s">
        <v>1940</v>
      </c>
      <c r="C190" s="304" t="s">
        <v>2030</v>
      </c>
      <c r="D190" s="307" t="s">
        <v>2031</v>
      </c>
      <c r="E190" s="292">
        <v>500000</v>
      </c>
      <c r="F190" s="293">
        <v>16440000</v>
      </c>
      <c r="G190" s="293">
        <v>500000</v>
      </c>
      <c r="H190" s="293">
        <v>16440000</v>
      </c>
      <c r="I190" s="294" t="s">
        <v>2009</v>
      </c>
      <c r="J190" s="294" t="s">
        <v>2009</v>
      </c>
    </row>
    <row r="191" spans="1:10" ht="36">
      <c r="A191" s="289">
        <v>38</v>
      </c>
      <c r="B191" s="287" t="s">
        <v>1940</v>
      </c>
      <c r="C191" s="304" t="s">
        <v>2032</v>
      </c>
      <c r="D191" s="307" t="s">
        <v>4631</v>
      </c>
      <c r="E191" s="292">
        <v>100000</v>
      </c>
      <c r="F191" s="293">
        <v>16540000</v>
      </c>
      <c r="G191" s="293">
        <v>100000</v>
      </c>
      <c r="H191" s="293">
        <v>16540000</v>
      </c>
      <c r="I191" s="294" t="s">
        <v>2009</v>
      </c>
      <c r="J191" s="294" t="s">
        <v>2009</v>
      </c>
    </row>
    <row r="192" spans="1:10" ht="36">
      <c r="A192" s="289">
        <v>39</v>
      </c>
      <c r="B192" s="287" t="s">
        <v>1940</v>
      </c>
      <c r="C192" s="304" t="s">
        <v>4630</v>
      </c>
      <c r="D192" s="304" t="s">
        <v>4632</v>
      </c>
      <c r="E192" s="292">
        <v>550000</v>
      </c>
      <c r="F192" s="293">
        <v>17090000</v>
      </c>
      <c r="G192" s="293">
        <v>550000</v>
      </c>
      <c r="H192" s="293">
        <v>17090000</v>
      </c>
      <c r="I192" s="294" t="s">
        <v>2009</v>
      </c>
      <c r="J192" s="294" t="s">
        <v>2009</v>
      </c>
    </row>
    <row r="193" spans="1:10">
      <c r="A193" s="289">
        <v>40</v>
      </c>
      <c r="B193" s="287" t="s">
        <v>1940</v>
      </c>
      <c r="C193" s="304" t="s">
        <v>2033</v>
      </c>
      <c r="D193" s="307" t="s">
        <v>2034</v>
      </c>
      <c r="E193" s="292">
        <v>500000</v>
      </c>
      <c r="F193" s="293">
        <v>17590000</v>
      </c>
      <c r="G193" s="293">
        <v>500000</v>
      </c>
      <c r="H193" s="293">
        <v>17590000</v>
      </c>
      <c r="I193" s="294" t="s">
        <v>2009</v>
      </c>
      <c r="J193" s="294" t="s">
        <v>2009</v>
      </c>
    </row>
    <row r="194" spans="1:10">
      <c r="A194" s="289">
        <v>41</v>
      </c>
      <c r="B194" s="287" t="s">
        <v>1940</v>
      </c>
      <c r="C194" s="304" t="s">
        <v>2035</v>
      </c>
      <c r="D194" s="307" t="s">
        <v>2036</v>
      </c>
      <c r="E194" s="292">
        <v>800000</v>
      </c>
      <c r="F194" s="293">
        <v>18390000</v>
      </c>
      <c r="G194" s="293">
        <v>800000</v>
      </c>
      <c r="H194" s="293">
        <v>18390000</v>
      </c>
      <c r="I194" s="294" t="s">
        <v>2009</v>
      </c>
      <c r="J194" s="294" t="s">
        <v>2009</v>
      </c>
    </row>
    <row r="195" spans="1:10" ht="24">
      <c r="A195" s="289">
        <v>42</v>
      </c>
      <c r="B195" s="287" t="s">
        <v>1940</v>
      </c>
      <c r="C195" s="304" t="s">
        <v>2037</v>
      </c>
      <c r="D195" s="307" t="s">
        <v>2038</v>
      </c>
      <c r="E195" s="292">
        <v>300000</v>
      </c>
      <c r="F195" s="293">
        <v>18690000</v>
      </c>
      <c r="G195" s="293">
        <v>300000</v>
      </c>
      <c r="H195" s="293">
        <v>18690000</v>
      </c>
      <c r="I195" s="294" t="s">
        <v>2009</v>
      </c>
      <c r="J195" s="294" t="s">
        <v>2009</v>
      </c>
    </row>
    <row r="196" spans="1:10" ht="24">
      <c r="A196" s="289">
        <v>43</v>
      </c>
      <c r="B196" s="287" t="s">
        <v>1940</v>
      </c>
      <c r="C196" s="304" t="s">
        <v>2039</v>
      </c>
      <c r="D196" s="304" t="s">
        <v>2040</v>
      </c>
      <c r="E196" s="292">
        <v>160000</v>
      </c>
      <c r="F196" s="293">
        <v>18850000</v>
      </c>
      <c r="G196" s="293">
        <v>160000</v>
      </c>
      <c r="H196" s="293">
        <v>18850000</v>
      </c>
      <c r="I196" s="294" t="s">
        <v>2009</v>
      </c>
      <c r="J196" s="294" t="s">
        <v>2009</v>
      </c>
    </row>
    <row r="197" spans="1:10" ht="24">
      <c r="A197" s="289">
        <v>44</v>
      </c>
      <c r="B197" s="287" t="s">
        <v>1940</v>
      </c>
      <c r="C197" s="309" t="s">
        <v>2041</v>
      </c>
      <c r="D197" s="309" t="s">
        <v>2042</v>
      </c>
      <c r="E197" s="292">
        <v>30000</v>
      </c>
      <c r="F197" s="293">
        <v>18880000</v>
      </c>
      <c r="G197" s="293">
        <v>30000</v>
      </c>
      <c r="H197" s="293">
        <v>18880000</v>
      </c>
      <c r="I197" s="294" t="s">
        <v>2021</v>
      </c>
      <c r="J197" s="289" t="s">
        <v>2043</v>
      </c>
    </row>
    <row r="198" spans="1:10" ht="24">
      <c r="A198" s="289">
        <v>45</v>
      </c>
      <c r="B198" s="287" t="s">
        <v>1940</v>
      </c>
      <c r="C198" s="307" t="s">
        <v>2044</v>
      </c>
      <c r="D198" s="310" t="s">
        <v>4633</v>
      </c>
      <c r="E198" s="311">
        <v>150000</v>
      </c>
      <c r="F198" s="293">
        <v>19030000</v>
      </c>
      <c r="G198" s="293">
        <v>150000</v>
      </c>
      <c r="H198" s="293">
        <v>19030000</v>
      </c>
      <c r="I198" s="312" t="s">
        <v>681</v>
      </c>
      <c r="J198" s="289" t="s">
        <v>66</v>
      </c>
    </row>
    <row r="199" spans="1:10" ht="36">
      <c r="A199" s="289">
        <v>46</v>
      </c>
      <c r="B199" s="287" t="s">
        <v>1940</v>
      </c>
      <c r="C199" s="313" t="s">
        <v>2045</v>
      </c>
      <c r="D199" s="313" t="s">
        <v>2046</v>
      </c>
      <c r="E199" s="311">
        <v>900000</v>
      </c>
      <c r="F199" s="293">
        <v>19930000</v>
      </c>
      <c r="G199" s="293">
        <v>900000</v>
      </c>
      <c r="H199" s="293">
        <v>19930000</v>
      </c>
      <c r="I199" s="314" t="s">
        <v>2047</v>
      </c>
      <c r="J199" s="248" t="s">
        <v>2048</v>
      </c>
    </row>
    <row r="200" spans="1:10" ht="24">
      <c r="A200" s="289">
        <v>47</v>
      </c>
      <c r="B200" s="287" t="s">
        <v>1940</v>
      </c>
      <c r="C200" s="307" t="s">
        <v>2049</v>
      </c>
      <c r="D200" s="310" t="s">
        <v>4634</v>
      </c>
      <c r="E200" s="311">
        <v>70000</v>
      </c>
      <c r="F200" s="293">
        <v>20000000</v>
      </c>
      <c r="G200" s="293">
        <v>70000</v>
      </c>
      <c r="H200" s="293">
        <v>20000000</v>
      </c>
      <c r="I200" s="312" t="s">
        <v>65</v>
      </c>
      <c r="J200" s="312" t="s">
        <v>59</v>
      </c>
    </row>
    <row r="201" spans="1:10" ht="24">
      <c r="A201" s="289">
        <v>48</v>
      </c>
      <c r="B201" s="287" t="s">
        <v>1940</v>
      </c>
      <c r="C201" s="307" t="s">
        <v>2050</v>
      </c>
      <c r="D201" s="310" t="s">
        <v>2051</v>
      </c>
      <c r="E201" s="311">
        <v>250000</v>
      </c>
      <c r="F201" s="293">
        <v>20250000</v>
      </c>
      <c r="G201" s="293">
        <v>250000</v>
      </c>
      <c r="H201" s="293">
        <v>20250000</v>
      </c>
      <c r="I201" s="312" t="s">
        <v>2052</v>
      </c>
      <c r="J201" s="312" t="s">
        <v>1616</v>
      </c>
    </row>
    <row r="202" spans="1:10" ht="24">
      <c r="A202" s="289">
        <v>49</v>
      </c>
      <c r="B202" s="287" t="s">
        <v>1940</v>
      </c>
      <c r="C202" s="307" t="s">
        <v>2053</v>
      </c>
      <c r="D202" s="310" t="s">
        <v>2054</v>
      </c>
      <c r="E202" s="311">
        <v>250000</v>
      </c>
      <c r="F202" s="293">
        <v>20500000</v>
      </c>
      <c r="G202" s="293">
        <v>250000</v>
      </c>
      <c r="H202" s="293">
        <v>20500000</v>
      </c>
      <c r="I202" s="312" t="s">
        <v>2055</v>
      </c>
      <c r="J202" s="312" t="s">
        <v>2048</v>
      </c>
    </row>
    <row r="203" spans="1:10" ht="24">
      <c r="A203" s="289">
        <v>50</v>
      </c>
      <c r="B203" s="287" t="s">
        <v>1940</v>
      </c>
      <c r="C203" s="315" t="s">
        <v>2056</v>
      </c>
      <c r="D203" s="309" t="s">
        <v>2057</v>
      </c>
      <c r="E203" s="311">
        <v>100000</v>
      </c>
      <c r="F203" s="293">
        <v>20600000</v>
      </c>
      <c r="G203" s="293">
        <v>100000</v>
      </c>
      <c r="H203" s="293">
        <v>20600000</v>
      </c>
      <c r="I203" s="316" t="s">
        <v>1646</v>
      </c>
      <c r="J203" s="316" t="s">
        <v>1646</v>
      </c>
    </row>
    <row r="204" spans="1:10" ht="24">
      <c r="A204" s="289">
        <v>51</v>
      </c>
      <c r="B204" s="287" t="s">
        <v>1940</v>
      </c>
      <c r="C204" s="309" t="s">
        <v>2058</v>
      </c>
      <c r="D204" s="309" t="s">
        <v>2059</v>
      </c>
      <c r="E204" s="311">
        <v>100000</v>
      </c>
      <c r="F204" s="293">
        <v>20700000</v>
      </c>
      <c r="G204" s="293">
        <v>100000</v>
      </c>
      <c r="H204" s="293">
        <v>20700000</v>
      </c>
      <c r="I204" s="316" t="s">
        <v>1714</v>
      </c>
      <c r="J204" s="316" t="s">
        <v>2048</v>
      </c>
    </row>
    <row r="205" spans="1:10" ht="24">
      <c r="A205" s="289">
        <v>52</v>
      </c>
      <c r="B205" s="287" t="s">
        <v>1940</v>
      </c>
      <c r="C205" s="317" t="s">
        <v>2060</v>
      </c>
      <c r="D205" s="318" t="s">
        <v>4635</v>
      </c>
      <c r="E205" s="319">
        <v>100000</v>
      </c>
      <c r="F205" s="293">
        <v>20800000</v>
      </c>
      <c r="G205" s="293">
        <v>100000</v>
      </c>
      <c r="H205" s="293">
        <v>20800000</v>
      </c>
      <c r="I205" s="320" t="s">
        <v>1646</v>
      </c>
      <c r="J205" s="320" t="s">
        <v>1646</v>
      </c>
    </row>
    <row r="206" spans="1:10">
      <c r="A206" s="289">
        <v>53</v>
      </c>
      <c r="B206" s="287" t="s">
        <v>1940</v>
      </c>
      <c r="C206" s="307" t="s">
        <v>2061</v>
      </c>
      <c r="D206" s="310" t="s">
        <v>2062</v>
      </c>
      <c r="E206" s="311">
        <v>200000</v>
      </c>
      <c r="F206" s="293">
        <v>21000000</v>
      </c>
      <c r="G206" s="293">
        <v>200000</v>
      </c>
      <c r="H206" s="293">
        <v>21000000</v>
      </c>
      <c r="I206" s="312" t="s">
        <v>65</v>
      </c>
      <c r="J206" s="316" t="s">
        <v>59</v>
      </c>
    </row>
    <row r="207" spans="1:10" ht="24">
      <c r="A207" s="289">
        <v>54</v>
      </c>
      <c r="B207" s="287" t="s">
        <v>1940</v>
      </c>
      <c r="C207" s="315" t="s">
        <v>2063</v>
      </c>
      <c r="D207" s="309" t="s">
        <v>2064</v>
      </c>
      <c r="E207" s="311">
        <v>150000</v>
      </c>
      <c r="F207" s="293">
        <v>21150000</v>
      </c>
      <c r="G207" s="293">
        <v>150000</v>
      </c>
      <c r="H207" s="293">
        <v>21150000</v>
      </c>
      <c r="I207" s="316" t="s">
        <v>1646</v>
      </c>
      <c r="J207" s="316" t="s">
        <v>1646</v>
      </c>
    </row>
    <row r="208" spans="1:10" ht="24">
      <c r="A208" s="289">
        <v>55</v>
      </c>
      <c r="B208" s="287" t="s">
        <v>1940</v>
      </c>
      <c r="C208" s="315" t="s">
        <v>2065</v>
      </c>
      <c r="D208" s="309" t="s">
        <v>2066</v>
      </c>
      <c r="E208" s="311">
        <v>80000</v>
      </c>
      <c r="F208" s="293">
        <v>21230000</v>
      </c>
      <c r="G208" s="293">
        <v>80000</v>
      </c>
      <c r="H208" s="293">
        <v>21230000</v>
      </c>
      <c r="I208" s="316" t="s">
        <v>44</v>
      </c>
      <c r="J208" s="320" t="s">
        <v>2067</v>
      </c>
    </row>
    <row r="209" spans="1:10">
      <c r="A209" s="289">
        <v>56</v>
      </c>
      <c r="B209" s="287" t="s">
        <v>1940</v>
      </c>
      <c r="C209" s="307" t="s">
        <v>2068</v>
      </c>
      <c r="D209" s="310" t="s">
        <v>2069</v>
      </c>
      <c r="E209" s="311">
        <v>60000</v>
      </c>
      <c r="F209" s="293">
        <v>21290000</v>
      </c>
      <c r="G209" s="293">
        <v>60000</v>
      </c>
      <c r="H209" s="293">
        <v>21290000</v>
      </c>
      <c r="I209" s="312" t="s">
        <v>2055</v>
      </c>
      <c r="J209" s="312" t="s">
        <v>2048</v>
      </c>
    </row>
    <row r="210" spans="1:10">
      <c r="A210" s="289">
        <v>57</v>
      </c>
      <c r="B210" s="287" t="s">
        <v>1940</v>
      </c>
      <c r="C210" s="309" t="s">
        <v>2070</v>
      </c>
      <c r="D210" s="309" t="s">
        <v>2071</v>
      </c>
      <c r="E210" s="311">
        <v>25000</v>
      </c>
      <c r="F210" s="293">
        <v>21315000</v>
      </c>
      <c r="G210" s="293">
        <v>25000</v>
      </c>
      <c r="H210" s="293">
        <v>21315000</v>
      </c>
      <c r="I210" s="316" t="s">
        <v>2072</v>
      </c>
      <c r="J210" s="316" t="s">
        <v>2048</v>
      </c>
    </row>
    <row r="211" spans="1:10" ht="24">
      <c r="A211" s="289">
        <v>58</v>
      </c>
      <c r="B211" s="287" t="s">
        <v>1940</v>
      </c>
      <c r="C211" s="307" t="s">
        <v>2073</v>
      </c>
      <c r="D211" s="310" t="s">
        <v>2074</v>
      </c>
      <c r="E211" s="311">
        <v>75000</v>
      </c>
      <c r="F211" s="293">
        <v>21390000</v>
      </c>
      <c r="G211" s="293">
        <v>75000</v>
      </c>
      <c r="H211" s="293">
        <v>21390000</v>
      </c>
      <c r="I211" s="312" t="s">
        <v>1624</v>
      </c>
      <c r="J211" s="312" t="s">
        <v>1616</v>
      </c>
    </row>
    <row r="212" spans="1:10" ht="24">
      <c r="A212" s="289">
        <v>59</v>
      </c>
      <c r="B212" s="287" t="s">
        <v>1940</v>
      </c>
      <c r="C212" s="307" t="s">
        <v>2075</v>
      </c>
      <c r="D212" s="310" t="s">
        <v>2076</v>
      </c>
      <c r="E212" s="311">
        <v>420000</v>
      </c>
      <c r="F212" s="293">
        <v>21810000</v>
      </c>
      <c r="G212" s="293">
        <v>420000</v>
      </c>
      <c r="H212" s="293">
        <v>21810000</v>
      </c>
      <c r="I212" s="312" t="s">
        <v>1414</v>
      </c>
      <c r="J212" s="312" t="s">
        <v>456</v>
      </c>
    </row>
    <row r="213" spans="1:10" ht="24">
      <c r="A213" s="289">
        <v>60</v>
      </c>
      <c r="B213" s="287" t="s">
        <v>1940</v>
      </c>
      <c r="C213" s="307" t="s">
        <v>2077</v>
      </c>
      <c r="D213" s="310" t="s">
        <v>2078</v>
      </c>
      <c r="E213" s="311">
        <v>100000</v>
      </c>
      <c r="F213" s="293">
        <v>21910000</v>
      </c>
      <c r="G213" s="293">
        <v>100000</v>
      </c>
      <c r="H213" s="293">
        <v>21910000</v>
      </c>
      <c r="I213" s="312" t="s">
        <v>2047</v>
      </c>
      <c r="J213" s="312" t="s">
        <v>2048</v>
      </c>
    </row>
    <row r="214" spans="1:10" ht="24">
      <c r="A214" s="289">
        <v>61</v>
      </c>
      <c r="B214" s="287" t="s">
        <v>1940</v>
      </c>
      <c r="C214" s="307" t="s">
        <v>2079</v>
      </c>
      <c r="D214" s="310" t="s">
        <v>2080</v>
      </c>
      <c r="E214" s="311">
        <v>300000</v>
      </c>
      <c r="F214" s="293">
        <v>22210000</v>
      </c>
      <c r="G214" s="293">
        <v>300000</v>
      </c>
      <c r="H214" s="293">
        <v>22210000</v>
      </c>
      <c r="I214" s="312" t="s">
        <v>2081</v>
      </c>
      <c r="J214" s="312" t="s">
        <v>1616</v>
      </c>
    </row>
    <row r="215" spans="1:10" ht="24">
      <c r="A215" s="289">
        <v>62</v>
      </c>
      <c r="B215" s="287" t="s">
        <v>1940</v>
      </c>
      <c r="C215" s="307" t="s">
        <v>2082</v>
      </c>
      <c r="D215" s="310" t="s">
        <v>2083</v>
      </c>
      <c r="E215" s="311">
        <v>4000000</v>
      </c>
      <c r="F215" s="293">
        <v>26210000</v>
      </c>
      <c r="G215" s="293">
        <v>4000000</v>
      </c>
      <c r="H215" s="293">
        <v>26210000</v>
      </c>
      <c r="I215" s="312" t="s">
        <v>2084</v>
      </c>
      <c r="J215" s="312" t="s">
        <v>1616</v>
      </c>
    </row>
    <row r="216" spans="1:10" ht="24">
      <c r="A216" s="289">
        <v>63</v>
      </c>
      <c r="B216" s="287" t="s">
        <v>1940</v>
      </c>
      <c r="C216" s="307" t="s">
        <v>2085</v>
      </c>
      <c r="D216" s="310" t="s">
        <v>2086</v>
      </c>
      <c r="E216" s="311">
        <v>25000</v>
      </c>
      <c r="F216" s="293">
        <v>26235000</v>
      </c>
      <c r="G216" s="293">
        <v>25000</v>
      </c>
      <c r="H216" s="293">
        <v>26235000</v>
      </c>
      <c r="I216" s="312" t="s">
        <v>1714</v>
      </c>
      <c r="J216" s="312" t="s">
        <v>2048</v>
      </c>
    </row>
    <row r="217" spans="1:10">
      <c r="A217" s="289">
        <v>64</v>
      </c>
      <c r="B217" s="287" t="s">
        <v>1940</v>
      </c>
      <c r="C217" s="307" t="s">
        <v>2087</v>
      </c>
      <c r="D217" s="310" t="s">
        <v>2088</v>
      </c>
      <c r="E217" s="311">
        <v>35000</v>
      </c>
      <c r="F217" s="293">
        <v>26270000</v>
      </c>
      <c r="G217" s="293">
        <v>35000</v>
      </c>
      <c r="H217" s="293">
        <v>26270000</v>
      </c>
      <c r="I217" s="312" t="s">
        <v>1397</v>
      </c>
      <c r="J217" s="312" t="s">
        <v>2048</v>
      </c>
    </row>
    <row r="218" spans="1:10" ht="24">
      <c r="A218" s="289">
        <v>65</v>
      </c>
      <c r="B218" s="287" t="s">
        <v>1940</v>
      </c>
      <c r="C218" s="309" t="s">
        <v>2089</v>
      </c>
      <c r="D218" s="309" t="s">
        <v>2090</v>
      </c>
      <c r="E218" s="311">
        <v>50000</v>
      </c>
      <c r="F218" s="293">
        <v>26320000</v>
      </c>
      <c r="G218" s="293">
        <v>50000</v>
      </c>
      <c r="H218" s="293">
        <v>26320000</v>
      </c>
      <c r="I218" s="321" t="s">
        <v>1707</v>
      </c>
      <c r="J218" s="316" t="s">
        <v>2048</v>
      </c>
    </row>
    <row r="219" spans="1:10" ht="24">
      <c r="A219" s="289">
        <v>66</v>
      </c>
      <c r="B219" s="287" t="s">
        <v>1940</v>
      </c>
      <c r="C219" s="307" t="s">
        <v>2091</v>
      </c>
      <c r="D219" s="310" t="s">
        <v>2092</v>
      </c>
      <c r="E219" s="311">
        <v>30000</v>
      </c>
      <c r="F219" s="293">
        <v>26350000</v>
      </c>
      <c r="G219" s="293">
        <v>30000</v>
      </c>
      <c r="H219" s="293">
        <v>26350000</v>
      </c>
      <c r="I219" s="312" t="s">
        <v>1624</v>
      </c>
      <c r="J219" s="312" t="s">
        <v>1616</v>
      </c>
    </row>
    <row r="220" spans="1:10" ht="24">
      <c r="A220" s="289">
        <v>67</v>
      </c>
      <c r="B220" s="287" t="s">
        <v>1940</v>
      </c>
      <c r="C220" s="322" t="s">
        <v>2093</v>
      </c>
      <c r="D220" s="323" t="s">
        <v>2094</v>
      </c>
      <c r="E220" s="324">
        <v>30000</v>
      </c>
      <c r="F220" s="293">
        <v>26380000</v>
      </c>
      <c r="G220" s="293">
        <v>30000</v>
      </c>
      <c r="H220" s="293">
        <v>26380000</v>
      </c>
      <c r="I220" s="325" t="s">
        <v>2095</v>
      </c>
      <c r="J220" s="325" t="s">
        <v>2096</v>
      </c>
    </row>
    <row r="221" spans="1:10">
      <c r="A221" s="289">
        <v>68</v>
      </c>
      <c r="B221" s="287" t="s">
        <v>1940</v>
      </c>
      <c r="C221" s="309" t="s">
        <v>2097</v>
      </c>
      <c r="D221" s="309" t="s">
        <v>2098</v>
      </c>
      <c r="E221" s="311">
        <v>25000</v>
      </c>
      <c r="F221" s="293">
        <v>26405000</v>
      </c>
      <c r="G221" s="293">
        <v>25000</v>
      </c>
      <c r="H221" s="293">
        <v>26405000</v>
      </c>
      <c r="I221" s="316" t="s">
        <v>2047</v>
      </c>
      <c r="J221" s="326" t="s">
        <v>2048</v>
      </c>
    </row>
    <row r="222" spans="1:10" ht="24">
      <c r="A222" s="289">
        <v>69</v>
      </c>
      <c r="B222" s="287" t="s">
        <v>1940</v>
      </c>
      <c r="C222" s="307" t="s">
        <v>2099</v>
      </c>
      <c r="D222" s="310" t="s">
        <v>2100</v>
      </c>
      <c r="E222" s="311">
        <v>125000</v>
      </c>
      <c r="F222" s="293">
        <v>26530000</v>
      </c>
      <c r="G222" s="293">
        <v>125000</v>
      </c>
      <c r="H222" s="293">
        <v>26530000</v>
      </c>
      <c r="I222" s="312" t="s">
        <v>1624</v>
      </c>
      <c r="J222" s="312" t="s">
        <v>1616</v>
      </c>
    </row>
    <row r="223" spans="1:10" ht="24">
      <c r="A223" s="289">
        <v>70</v>
      </c>
      <c r="B223" s="287" t="s">
        <v>1940</v>
      </c>
      <c r="C223" s="307" t="s">
        <v>2101</v>
      </c>
      <c r="D223" s="310" t="s">
        <v>2102</v>
      </c>
      <c r="E223" s="311">
        <v>75000</v>
      </c>
      <c r="F223" s="293">
        <v>26605000</v>
      </c>
      <c r="G223" s="293">
        <v>75000</v>
      </c>
      <c r="H223" s="293">
        <v>26605000</v>
      </c>
      <c r="I223" s="312" t="s">
        <v>2103</v>
      </c>
      <c r="J223" s="312" t="s">
        <v>1616</v>
      </c>
    </row>
    <row r="224" spans="1:10">
      <c r="A224" s="289">
        <v>71</v>
      </c>
      <c r="B224" s="287" t="s">
        <v>1940</v>
      </c>
      <c r="C224" s="307" t="s">
        <v>2104</v>
      </c>
      <c r="D224" s="310" t="s">
        <v>2105</v>
      </c>
      <c r="E224" s="311">
        <v>75000</v>
      </c>
      <c r="F224" s="293">
        <v>26680000</v>
      </c>
      <c r="G224" s="293">
        <v>75000</v>
      </c>
      <c r="H224" s="293">
        <v>26680000</v>
      </c>
      <c r="I224" s="312" t="s">
        <v>2106</v>
      </c>
      <c r="J224" s="312" t="s">
        <v>649</v>
      </c>
    </row>
    <row r="225" spans="1:10">
      <c r="A225" s="289">
        <v>72</v>
      </c>
      <c r="B225" s="287" t="s">
        <v>1940</v>
      </c>
      <c r="C225" s="307" t="s">
        <v>2107</v>
      </c>
      <c r="D225" s="327" t="s">
        <v>2108</v>
      </c>
      <c r="E225" s="311">
        <v>30000</v>
      </c>
      <c r="F225" s="293">
        <v>26710000</v>
      </c>
      <c r="G225" s="293">
        <v>30000</v>
      </c>
      <c r="H225" s="293">
        <v>26710000</v>
      </c>
      <c r="I225" s="312" t="s">
        <v>1381</v>
      </c>
      <c r="J225" s="320" t="s">
        <v>2048</v>
      </c>
    </row>
    <row r="226" spans="1:10" ht="24">
      <c r="A226" s="289">
        <v>73</v>
      </c>
      <c r="B226" s="287" t="s">
        <v>1940</v>
      </c>
      <c r="C226" s="309" t="s">
        <v>2109</v>
      </c>
      <c r="D226" s="309" t="s">
        <v>2110</v>
      </c>
      <c r="E226" s="311">
        <v>50000</v>
      </c>
      <c r="F226" s="293">
        <v>26760000</v>
      </c>
      <c r="G226" s="293">
        <v>50000</v>
      </c>
      <c r="H226" s="293">
        <v>26760000</v>
      </c>
      <c r="I226" s="321" t="s">
        <v>2072</v>
      </c>
      <c r="J226" s="316" t="s">
        <v>2048</v>
      </c>
    </row>
    <row r="227" spans="1:10" ht="24">
      <c r="A227" s="289">
        <v>74</v>
      </c>
      <c r="B227" s="287" t="s">
        <v>1940</v>
      </c>
      <c r="C227" s="307" t="s">
        <v>2111</v>
      </c>
      <c r="D227" s="328" t="s">
        <v>2112</v>
      </c>
      <c r="E227" s="311">
        <v>100000</v>
      </c>
      <c r="F227" s="293">
        <v>26860000</v>
      </c>
      <c r="G227" s="293">
        <v>100000</v>
      </c>
      <c r="H227" s="293">
        <v>26860000</v>
      </c>
      <c r="I227" s="312" t="s">
        <v>2084</v>
      </c>
      <c r="J227" s="312" t="s">
        <v>1616</v>
      </c>
    </row>
    <row r="228" spans="1:10" ht="24">
      <c r="A228" s="289">
        <v>75</v>
      </c>
      <c r="B228" s="287" t="s">
        <v>1940</v>
      </c>
      <c r="C228" s="309" t="s">
        <v>2113</v>
      </c>
      <c r="D228" s="309" t="s">
        <v>2114</v>
      </c>
      <c r="E228" s="311">
        <v>200000</v>
      </c>
      <c r="F228" s="293">
        <v>27060000</v>
      </c>
      <c r="G228" s="293">
        <v>200000</v>
      </c>
      <c r="H228" s="293">
        <v>27060000</v>
      </c>
      <c r="I228" s="316" t="s">
        <v>1397</v>
      </c>
      <c r="J228" s="326" t="s">
        <v>2048</v>
      </c>
    </row>
    <row r="229" spans="1:10" ht="24">
      <c r="A229" s="289">
        <v>76</v>
      </c>
      <c r="B229" s="287" t="s">
        <v>1940</v>
      </c>
      <c r="C229" s="309" t="s">
        <v>2115</v>
      </c>
      <c r="D229" s="309" t="s">
        <v>2116</v>
      </c>
      <c r="E229" s="311">
        <v>20000</v>
      </c>
      <c r="F229" s="293">
        <v>27080000</v>
      </c>
      <c r="G229" s="293">
        <v>20000</v>
      </c>
      <c r="H229" s="293">
        <v>27080000</v>
      </c>
      <c r="I229" s="316" t="s">
        <v>1707</v>
      </c>
      <c r="J229" s="326" t="s">
        <v>2048</v>
      </c>
    </row>
    <row r="230" spans="1:10" ht="24">
      <c r="A230" s="289">
        <v>77</v>
      </c>
      <c r="B230" s="287" t="s">
        <v>1940</v>
      </c>
      <c r="C230" s="307" t="s">
        <v>4636</v>
      </c>
      <c r="D230" s="310" t="s">
        <v>2117</v>
      </c>
      <c r="E230" s="311">
        <v>80000</v>
      </c>
      <c r="F230" s="293">
        <v>27160000</v>
      </c>
      <c r="G230" s="293">
        <v>80000</v>
      </c>
      <c r="H230" s="293">
        <v>27160000</v>
      </c>
      <c r="I230" s="312" t="s">
        <v>65</v>
      </c>
      <c r="J230" s="316" t="s">
        <v>59</v>
      </c>
    </row>
    <row r="231" spans="1:10" ht="24">
      <c r="A231" s="289">
        <v>78</v>
      </c>
      <c r="B231" s="287" t="s">
        <v>1940</v>
      </c>
      <c r="C231" s="307" t="s">
        <v>2118</v>
      </c>
      <c r="D231" s="310" t="s">
        <v>2119</v>
      </c>
      <c r="E231" s="311">
        <v>3000000</v>
      </c>
      <c r="F231" s="293">
        <v>30160000</v>
      </c>
      <c r="G231" s="293">
        <v>3000000</v>
      </c>
      <c r="H231" s="293">
        <v>30160000</v>
      </c>
      <c r="I231" s="312" t="s">
        <v>2052</v>
      </c>
      <c r="J231" s="312" t="s">
        <v>1616</v>
      </c>
    </row>
    <row r="232" spans="1:10" ht="24">
      <c r="A232" s="289">
        <v>79</v>
      </c>
      <c r="B232" s="287" t="s">
        <v>1940</v>
      </c>
      <c r="C232" s="307" t="s">
        <v>2120</v>
      </c>
      <c r="D232" s="310" t="s">
        <v>2121</v>
      </c>
      <c r="E232" s="311">
        <v>200000</v>
      </c>
      <c r="F232" s="293">
        <v>30360000</v>
      </c>
      <c r="G232" s="293">
        <v>200000</v>
      </c>
      <c r="H232" s="293">
        <v>30360000</v>
      </c>
      <c r="I232" s="312" t="s">
        <v>2095</v>
      </c>
      <c r="J232" s="312" t="s">
        <v>2096</v>
      </c>
    </row>
    <row r="233" spans="1:10" ht="24">
      <c r="A233" s="289">
        <v>80</v>
      </c>
      <c r="B233" s="287" t="s">
        <v>1940</v>
      </c>
      <c r="C233" s="309" t="s">
        <v>2122</v>
      </c>
      <c r="D233" s="309" t="s">
        <v>2123</v>
      </c>
      <c r="E233" s="311">
        <v>130000</v>
      </c>
      <c r="F233" s="293">
        <v>30490000</v>
      </c>
      <c r="G233" s="293">
        <v>130000</v>
      </c>
      <c r="H233" s="293">
        <v>30490000</v>
      </c>
      <c r="I233" s="316" t="s">
        <v>65</v>
      </c>
      <c r="J233" s="316" t="s">
        <v>59</v>
      </c>
    </row>
    <row r="234" spans="1:10" ht="24">
      <c r="A234" s="289">
        <v>81</v>
      </c>
      <c r="B234" s="287" t="s">
        <v>1940</v>
      </c>
      <c r="C234" s="307" t="s">
        <v>2124</v>
      </c>
      <c r="D234" s="310" t="s">
        <v>2125</v>
      </c>
      <c r="E234" s="311">
        <v>1000000</v>
      </c>
      <c r="F234" s="293">
        <v>31490000</v>
      </c>
      <c r="G234" s="293">
        <v>1000000</v>
      </c>
      <c r="H234" s="293">
        <v>31490000</v>
      </c>
      <c r="I234" s="312" t="s">
        <v>1615</v>
      </c>
      <c r="J234" s="312" t="s">
        <v>1616</v>
      </c>
    </row>
    <row r="235" spans="1:10">
      <c r="A235" s="289">
        <v>82</v>
      </c>
      <c r="B235" s="287" t="s">
        <v>1940</v>
      </c>
      <c r="C235" s="307" t="s">
        <v>2126</v>
      </c>
      <c r="D235" s="310" t="s">
        <v>2127</v>
      </c>
      <c r="E235" s="311">
        <v>3000000</v>
      </c>
      <c r="F235" s="293">
        <v>34490000</v>
      </c>
      <c r="G235" s="293">
        <v>3000000</v>
      </c>
      <c r="H235" s="293">
        <v>34490000</v>
      </c>
      <c r="I235" s="312" t="s">
        <v>1397</v>
      </c>
      <c r="J235" s="312" t="s">
        <v>2048</v>
      </c>
    </row>
    <row r="236" spans="1:10" ht="24">
      <c r="A236" s="289">
        <v>83</v>
      </c>
      <c r="B236" s="287" t="s">
        <v>1940</v>
      </c>
      <c r="C236" s="307" t="s">
        <v>2128</v>
      </c>
      <c r="D236" s="310" t="s">
        <v>2129</v>
      </c>
      <c r="E236" s="311">
        <v>50000</v>
      </c>
      <c r="F236" s="293">
        <v>34540000</v>
      </c>
      <c r="G236" s="293">
        <v>50000</v>
      </c>
      <c r="H236" s="293">
        <v>34540000</v>
      </c>
      <c r="I236" s="312" t="s">
        <v>65</v>
      </c>
      <c r="J236" s="312" t="s">
        <v>59</v>
      </c>
    </row>
    <row r="237" spans="1:10" ht="24">
      <c r="A237" s="289">
        <v>84</v>
      </c>
      <c r="B237" s="287" t="s">
        <v>1940</v>
      </c>
      <c r="C237" s="307" t="s">
        <v>2130</v>
      </c>
      <c r="D237" s="310" t="s">
        <v>4637</v>
      </c>
      <c r="E237" s="311">
        <v>300000</v>
      </c>
      <c r="F237" s="293">
        <v>34840000</v>
      </c>
      <c r="G237" s="293">
        <v>300000</v>
      </c>
      <c r="H237" s="293">
        <v>34840000</v>
      </c>
      <c r="I237" s="312" t="s">
        <v>65</v>
      </c>
      <c r="J237" s="316" t="s">
        <v>59</v>
      </c>
    </row>
    <row r="238" spans="1:10">
      <c r="A238" s="289">
        <v>85</v>
      </c>
      <c r="B238" s="287" t="s">
        <v>1940</v>
      </c>
      <c r="C238" s="307" t="s">
        <v>2131</v>
      </c>
      <c r="D238" s="310" t="s">
        <v>2132</v>
      </c>
      <c r="E238" s="311">
        <v>3000000</v>
      </c>
      <c r="F238" s="293">
        <v>37840000</v>
      </c>
      <c r="G238" s="293">
        <v>3000000</v>
      </c>
      <c r="H238" s="293">
        <v>37840000</v>
      </c>
      <c r="I238" s="312" t="s">
        <v>1624</v>
      </c>
      <c r="J238" s="312" t="s">
        <v>1616</v>
      </c>
    </row>
    <row r="239" spans="1:10" ht="24">
      <c r="A239" s="289">
        <v>86</v>
      </c>
      <c r="B239" s="287" t="s">
        <v>1940</v>
      </c>
      <c r="C239" s="307" t="s">
        <v>2133</v>
      </c>
      <c r="D239" s="310" t="s">
        <v>2134</v>
      </c>
      <c r="E239" s="311">
        <v>500000</v>
      </c>
      <c r="F239" s="293">
        <v>38340000</v>
      </c>
      <c r="G239" s="293">
        <v>500000</v>
      </c>
      <c r="H239" s="293">
        <v>38340000</v>
      </c>
      <c r="I239" s="312" t="s">
        <v>1397</v>
      </c>
      <c r="J239" s="312" t="s">
        <v>2048</v>
      </c>
    </row>
    <row r="240" spans="1:10">
      <c r="A240" s="289">
        <v>87</v>
      </c>
      <c r="B240" s="287" t="s">
        <v>1940</v>
      </c>
      <c r="C240" s="309" t="s">
        <v>2135</v>
      </c>
      <c r="D240" s="309" t="s">
        <v>2136</v>
      </c>
      <c r="E240" s="311">
        <v>200000</v>
      </c>
      <c r="F240" s="293">
        <v>38540000</v>
      </c>
      <c r="G240" s="293">
        <v>200000</v>
      </c>
      <c r="H240" s="293">
        <v>38540000</v>
      </c>
      <c r="I240" s="316" t="s">
        <v>1397</v>
      </c>
      <c r="J240" s="326" t="s">
        <v>2048</v>
      </c>
    </row>
    <row r="241" spans="1:10" ht="24">
      <c r="A241" s="289">
        <v>88</v>
      </c>
      <c r="B241" s="287" t="s">
        <v>1940</v>
      </c>
      <c r="C241" s="307" t="s">
        <v>2137</v>
      </c>
      <c r="D241" s="310" t="s">
        <v>2138</v>
      </c>
      <c r="E241" s="311">
        <v>150000</v>
      </c>
      <c r="F241" s="293">
        <v>38690000</v>
      </c>
      <c r="G241" s="293">
        <v>150000</v>
      </c>
      <c r="H241" s="293">
        <v>38690000</v>
      </c>
      <c r="I241" s="312" t="s">
        <v>1615</v>
      </c>
      <c r="J241" s="312" t="s">
        <v>1616</v>
      </c>
    </row>
    <row r="242" spans="1:10">
      <c r="A242" s="329"/>
      <c r="B242" s="329"/>
      <c r="C242" s="330"/>
      <c r="D242" s="331" t="s">
        <v>2139</v>
      </c>
      <c r="E242" s="332">
        <f>SUM(E154:E241)</f>
        <v>38690000</v>
      </c>
      <c r="F242" s="255">
        <v>38690000</v>
      </c>
      <c r="G242" s="333">
        <f>SUM(G154:G241)</f>
        <v>38690000</v>
      </c>
      <c r="H242" s="255">
        <v>38690000</v>
      </c>
      <c r="I242" s="257"/>
      <c r="J242" s="334"/>
    </row>
    <row r="243" spans="1:10" ht="15.75">
      <c r="A243" s="258" t="s">
        <v>6338</v>
      </c>
    </row>
    <row r="244" spans="1:10" ht="48">
      <c r="A244" s="289">
        <v>1</v>
      </c>
      <c r="B244" s="287" t="s">
        <v>2140</v>
      </c>
      <c r="C244" s="294" t="s">
        <v>2141</v>
      </c>
      <c r="D244" s="294" t="s">
        <v>2142</v>
      </c>
      <c r="E244" s="295">
        <v>150000</v>
      </c>
      <c r="F244" s="293">
        <v>150000</v>
      </c>
      <c r="G244" s="293">
        <v>150000</v>
      </c>
      <c r="H244" s="293">
        <v>150000</v>
      </c>
      <c r="I244" s="247" t="s">
        <v>1946</v>
      </c>
      <c r="J244" s="247" t="s">
        <v>1947</v>
      </c>
    </row>
    <row r="245" spans="1:10" ht="24">
      <c r="A245" s="289">
        <v>2</v>
      </c>
      <c r="B245" s="287" t="s">
        <v>2140</v>
      </c>
      <c r="C245" s="294" t="s">
        <v>2143</v>
      </c>
      <c r="D245" s="294" t="s">
        <v>2144</v>
      </c>
      <c r="E245" s="295">
        <v>100000</v>
      </c>
      <c r="F245" s="293">
        <v>250000</v>
      </c>
      <c r="G245" s="293">
        <v>100000</v>
      </c>
      <c r="H245" s="293">
        <v>250000</v>
      </c>
      <c r="I245" s="247" t="s">
        <v>648</v>
      </c>
      <c r="J245" s="247" t="s">
        <v>1618</v>
      </c>
    </row>
    <row r="246" spans="1:10" ht="24">
      <c r="A246" s="289">
        <v>3</v>
      </c>
      <c r="B246" s="287" t="s">
        <v>2140</v>
      </c>
      <c r="C246" s="294" t="s">
        <v>2145</v>
      </c>
      <c r="D246" s="294" t="s">
        <v>2146</v>
      </c>
      <c r="E246" s="295">
        <v>85000</v>
      </c>
      <c r="F246" s="293">
        <v>335000</v>
      </c>
      <c r="G246" s="293">
        <v>85000</v>
      </c>
      <c r="H246" s="293">
        <v>335000</v>
      </c>
      <c r="I246" s="247" t="s">
        <v>648</v>
      </c>
      <c r="J246" s="247" t="s">
        <v>1618</v>
      </c>
    </row>
    <row r="247" spans="1:10" ht="24">
      <c r="A247" s="289">
        <v>4</v>
      </c>
      <c r="B247" s="287" t="s">
        <v>2140</v>
      </c>
      <c r="C247" s="294" t="s">
        <v>2147</v>
      </c>
      <c r="D247" s="294" t="s">
        <v>4638</v>
      </c>
      <c r="E247" s="295">
        <v>75000</v>
      </c>
      <c r="F247" s="293">
        <v>410000</v>
      </c>
      <c r="G247" s="293">
        <v>75000</v>
      </c>
      <c r="H247" s="293">
        <v>410000</v>
      </c>
      <c r="I247" s="247" t="s">
        <v>58</v>
      </c>
      <c r="J247" s="247" t="s">
        <v>2148</v>
      </c>
    </row>
    <row r="248" spans="1:10" ht="24">
      <c r="A248" s="289">
        <v>5</v>
      </c>
      <c r="B248" s="287" t="s">
        <v>2140</v>
      </c>
      <c r="C248" s="294" t="s">
        <v>2149</v>
      </c>
      <c r="D248" s="294" t="s">
        <v>2150</v>
      </c>
      <c r="E248" s="295">
        <v>100000</v>
      </c>
      <c r="F248" s="293">
        <v>510000</v>
      </c>
      <c r="G248" s="293">
        <v>100000</v>
      </c>
      <c r="H248" s="293">
        <v>510000</v>
      </c>
      <c r="I248" s="247" t="s">
        <v>676</v>
      </c>
      <c r="J248" s="247" t="s">
        <v>1618</v>
      </c>
    </row>
    <row r="249" spans="1:10">
      <c r="A249" s="289">
        <v>6</v>
      </c>
      <c r="B249" s="287" t="s">
        <v>2140</v>
      </c>
      <c r="C249" s="290" t="s">
        <v>2151</v>
      </c>
      <c r="D249" s="291" t="s">
        <v>4640</v>
      </c>
      <c r="E249" s="292">
        <v>50000</v>
      </c>
      <c r="F249" s="293">
        <v>560000</v>
      </c>
      <c r="G249" s="293">
        <v>50000</v>
      </c>
      <c r="H249" s="293">
        <v>560000</v>
      </c>
      <c r="I249" s="247" t="s">
        <v>646</v>
      </c>
      <c r="J249" s="289" t="s">
        <v>1619</v>
      </c>
    </row>
    <row r="250" spans="1:10" ht="24">
      <c r="A250" s="289">
        <v>7</v>
      </c>
      <c r="B250" s="287" t="s">
        <v>2140</v>
      </c>
      <c r="C250" s="290" t="s">
        <v>2152</v>
      </c>
      <c r="D250" s="291" t="s">
        <v>4639</v>
      </c>
      <c r="E250" s="292">
        <v>30000</v>
      </c>
      <c r="F250" s="293">
        <v>590000</v>
      </c>
      <c r="G250" s="293">
        <v>30000</v>
      </c>
      <c r="H250" s="293">
        <v>590000</v>
      </c>
      <c r="I250" s="247" t="s">
        <v>1720</v>
      </c>
      <c r="J250" s="289" t="s">
        <v>1619</v>
      </c>
    </row>
    <row r="251" spans="1:10" ht="24">
      <c r="A251" s="289">
        <v>8</v>
      </c>
      <c r="B251" s="287" t="s">
        <v>2140</v>
      </c>
      <c r="C251" s="290" t="s">
        <v>4641</v>
      </c>
      <c r="D251" s="291" t="s">
        <v>2153</v>
      </c>
      <c r="E251" s="292">
        <v>140000</v>
      </c>
      <c r="F251" s="293">
        <v>730000</v>
      </c>
      <c r="G251" s="293">
        <v>140000</v>
      </c>
      <c r="H251" s="293">
        <v>730000</v>
      </c>
      <c r="I251" s="247" t="s">
        <v>1620</v>
      </c>
      <c r="J251" s="247" t="s">
        <v>1618</v>
      </c>
    </row>
    <row r="252" spans="1:10" ht="24">
      <c r="A252" s="289">
        <v>9</v>
      </c>
      <c r="B252" s="287" t="s">
        <v>2140</v>
      </c>
      <c r="C252" s="290" t="s">
        <v>2154</v>
      </c>
      <c r="D252" s="291" t="s">
        <v>2155</v>
      </c>
      <c r="E252" s="292">
        <v>150000</v>
      </c>
      <c r="F252" s="293">
        <v>880000</v>
      </c>
      <c r="G252" s="293">
        <v>150000</v>
      </c>
      <c r="H252" s="293">
        <v>880000</v>
      </c>
      <c r="I252" s="247" t="s">
        <v>2156</v>
      </c>
      <c r="J252" s="247" t="s">
        <v>2157</v>
      </c>
    </row>
    <row r="253" spans="1:10" ht="72">
      <c r="A253" s="289">
        <v>10</v>
      </c>
      <c r="B253" s="287" t="s">
        <v>2140</v>
      </c>
      <c r="C253" s="294" t="s">
        <v>2158</v>
      </c>
      <c r="D253" s="294" t="s">
        <v>4642</v>
      </c>
      <c r="E253" s="295">
        <v>150000</v>
      </c>
      <c r="F253" s="293">
        <v>1030000</v>
      </c>
      <c r="G253" s="293">
        <v>150000</v>
      </c>
      <c r="H253" s="293">
        <v>1030000</v>
      </c>
      <c r="I253" s="247" t="s">
        <v>58</v>
      </c>
      <c r="J253" s="247" t="s">
        <v>2148</v>
      </c>
    </row>
    <row r="254" spans="1:10" ht="24">
      <c r="A254" s="289">
        <v>11</v>
      </c>
      <c r="B254" s="287" t="s">
        <v>2140</v>
      </c>
      <c r="C254" s="294" t="s">
        <v>2159</v>
      </c>
      <c r="D254" s="294" t="s">
        <v>2160</v>
      </c>
      <c r="E254" s="295">
        <v>250000</v>
      </c>
      <c r="F254" s="293">
        <v>1280000</v>
      </c>
      <c r="G254" s="293">
        <v>250000</v>
      </c>
      <c r="H254" s="293">
        <v>1280000</v>
      </c>
      <c r="I254" s="247" t="s">
        <v>2161</v>
      </c>
      <c r="J254" s="247" t="s">
        <v>2157</v>
      </c>
    </row>
    <row r="255" spans="1:10" ht="24">
      <c r="A255" s="289">
        <v>12</v>
      </c>
      <c r="B255" s="287" t="s">
        <v>2140</v>
      </c>
      <c r="C255" s="294" t="s">
        <v>2162</v>
      </c>
      <c r="D255" s="294" t="s">
        <v>2163</v>
      </c>
      <c r="E255" s="295">
        <v>120000</v>
      </c>
      <c r="F255" s="293">
        <v>1400000</v>
      </c>
      <c r="G255" s="293">
        <v>120000</v>
      </c>
      <c r="H255" s="293">
        <v>1400000</v>
      </c>
      <c r="I255" s="247" t="s">
        <v>2164</v>
      </c>
      <c r="J255" s="247" t="s">
        <v>649</v>
      </c>
    </row>
    <row r="256" spans="1:10" ht="36">
      <c r="A256" s="289">
        <v>13</v>
      </c>
      <c r="B256" s="287" t="s">
        <v>2140</v>
      </c>
      <c r="C256" s="294" t="s">
        <v>2165</v>
      </c>
      <c r="D256" s="294" t="s">
        <v>4643</v>
      </c>
      <c r="E256" s="295">
        <v>280000</v>
      </c>
      <c r="F256" s="293">
        <v>1680000</v>
      </c>
      <c r="G256" s="293">
        <v>280000</v>
      </c>
      <c r="H256" s="293">
        <v>1680000</v>
      </c>
      <c r="I256" s="247" t="s">
        <v>1462</v>
      </c>
      <c r="J256" s="247" t="s">
        <v>1950</v>
      </c>
    </row>
    <row r="257" spans="1:10" ht="36">
      <c r="A257" s="289">
        <v>14</v>
      </c>
      <c r="B257" s="287" t="s">
        <v>2140</v>
      </c>
      <c r="C257" s="294" t="s">
        <v>2166</v>
      </c>
      <c r="D257" s="294" t="s">
        <v>2167</v>
      </c>
      <c r="E257" s="295">
        <v>200000</v>
      </c>
      <c r="F257" s="293">
        <v>1880000</v>
      </c>
      <c r="G257" s="293">
        <v>200000</v>
      </c>
      <c r="H257" s="293">
        <v>1880000</v>
      </c>
      <c r="I257" s="247" t="s">
        <v>58</v>
      </c>
      <c r="J257" s="247" t="s">
        <v>2168</v>
      </c>
    </row>
    <row r="258" spans="1:10" ht="48">
      <c r="A258" s="289">
        <v>15</v>
      </c>
      <c r="B258" s="287" t="s">
        <v>2140</v>
      </c>
      <c r="C258" s="294" t="s">
        <v>2169</v>
      </c>
      <c r="D258" s="294" t="s">
        <v>2170</v>
      </c>
      <c r="E258" s="295">
        <v>125000</v>
      </c>
      <c r="F258" s="293">
        <v>2005000</v>
      </c>
      <c r="G258" s="293">
        <v>125000</v>
      </c>
      <c r="H258" s="293">
        <v>2005000</v>
      </c>
      <c r="I258" s="247" t="s">
        <v>2009</v>
      </c>
      <c r="J258" s="247" t="s">
        <v>649</v>
      </c>
    </row>
    <row r="259" spans="1:10" ht="72">
      <c r="A259" s="289">
        <v>16</v>
      </c>
      <c r="B259" s="287" t="s">
        <v>2140</v>
      </c>
      <c r="C259" s="294" t="s">
        <v>2171</v>
      </c>
      <c r="D259" s="294" t="s">
        <v>4644</v>
      </c>
      <c r="E259" s="295">
        <v>300000</v>
      </c>
      <c r="F259" s="293">
        <v>2305000</v>
      </c>
      <c r="G259" s="293">
        <v>300000</v>
      </c>
      <c r="H259" s="293">
        <v>2305000</v>
      </c>
      <c r="I259" s="247" t="s">
        <v>676</v>
      </c>
      <c r="J259" s="247" t="s">
        <v>1618</v>
      </c>
    </row>
    <row r="260" spans="1:10" ht="24">
      <c r="A260" s="289">
        <v>17</v>
      </c>
      <c r="B260" s="287" t="s">
        <v>2140</v>
      </c>
      <c r="C260" s="335" t="s">
        <v>2172</v>
      </c>
      <c r="D260" s="291" t="s">
        <v>4645</v>
      </c>
      <c r="E260" s="336">
        <v>170000</v>
      </c>
      <c r="F260" s="293">
        <v>2475000</v>
      </c>
      <c r="G260" s="293">
        <v>170000</v>
      </c>
      <c r="H260" s="293">
        <v>2475000</v>
      </c>
      <c r="I260" s="247" t="s">
        <v>1462</v>
      </c>
      <c r="J260" s="296" t="s">
        <v>1950</v>
      </c>
    </row>
    <row r="261" spans="1:10" ht="48">
      <c r="A261" s="289">
        <v>18</v>
      </c>
      <c r="B261" s="287" t="s">
        <v>2140</v>
      </c>
      <c r="C261" s="294" t="s">
        <v>2173</v>
      </c>
      <c r="D261" s="294" t="s">
        <v>2174</v>
      </c>
      <c r="E261" s="295">
        <v>200000</v>
      </c>
      <c r="F261" s="293">
        <v>2675000</v>
      </c>
      <c r="G261" s="293">
        <v>200000</v>
      </c>
      <c r="H261" s="293">
        <v>2675000</v>
      </c>
      <c r="I261" s="247" t="s">
        <v>58</v>
      </c>
      <c r="J261" s="247" t="s">
        <v>2175</v>
      </c>
    </row>
    <row r="262" spans="1:10" ht="36">
      <c r="A262" s="289">
        <v>19</v>
      </c>
      <c r="B262" s="287" t="s">
        <v>2140</v>
      </c>
      <c r="C262" s="294" t="s">
        <v>2176</v>
      </c>
      <c r="D262" s="294" t="s">
        <v>2177</v>
      </c>
      <c r="E262" s="295">
        <v>91500</v>
      </c>
      <c r="F262" s="293">
        <v>2766500</v>
      </c>
      <c r="G262" s="293">
        <v>91500</v>
      </c>
      <c r="H262" s="293">
        <v>2766500</v>
      </c>
      <c r="I262" s="247" t="s">
        <v>648</v>
      </c>
      <c r="J262" s="247" t="s">
        <v>1618</v>
      </c>
    </row>
    <row r="263" spans="1:10" ht="48">
      <c r="A263" s="289">
        <v>20</v>
      </c>
      <c r="B263" s="287" t="s">
        <v>2140</v>
      </c>
      <c r="C263" s="335" t="s">
        <v>2178</v>
      </c>
      <c r="D263" s="291" t="s">
        <v>2179</v>
      </c>
      <c r="E263" s="337">
        <v>500000</v>
      </c>
      <c r="F263" s="293">
        <v>3266500</v>
      </c>
      <c r="G263" s="293">
        <v>500000</v>
      </c>
      <c r="H263" s="293">
        <v>3266500</v>
      </c>
      <c r="I263" s="247" t="s">
        <v>1943</v>
      </c>
      <c r="J263" s="247" t="s">
        <v>649</v>
      </c>
    </row>
    <row r="264" spans="1:10" ht="48">
      <c r="A264" s="289">
        <v>21</v>
      </c>
      <c r="B264" s="287" t="s">
        <v>2140</v>
      </c>
      <c r="C264" s="294" t="s">
        <v>2180</v>
      </c>
      <c r="D264" s="294" t="s">
        <v>2181</v>
      </c>
      <c r="E264" s="295">
        <v>300000</v>
      </c>
      <c r="F264" s="293">
        <v>3566500</v>
      </c>
      <c r="G264" s="293">
        <v>300000</v>
      </c>
      <c r="H264" s="293">
        <v>3566500</v>
      </c>
      <c r="I264" s="247" t="s">
        <v>2182</v>
      </c>
      <c r="J264" s="247" t="s">
        <v>649</v>
      </c>
    </row>
    <row r="265" spans="1:10" ht="48">
      <c r="A265" s="289">
        <v>22</v>
      </c>
      <c r="B265" s="287" t="s">
        <v>2140</v>
      </c>
      <c r="C265" s="335" t="s">
        <v>2183</v>
      </c>
      <c r="D265" s="291" t="s">
        <v>2184</v>
      </c>
      <c r="E265" s="336">
        <v>80000</v>
      </c>
      <c r="F265" s="293">
        <v>3646500</v>
      </c>
      <c r="G265" s="293">
        <v>80000</v>
      </c>
      <c r="H265" s="293">
        <v>3646500</v>
      </c>
      <c r="I265" s="247" t="s">
        <v>2185</v>
      </c>
      <c r="J265" s="247" t="s">
        <v>649</v>
      </c>
    </row>
    <row r="266" spans="1:10" ht="60">
      <c r="A266" s="289">
        <v>23</v>
      </c>
      <c r="B266" s="287" t="s">
        <v>2140</v>
      </c>
      <c r="C266" s="294" t="s">
        <v>2186</v>
      </c>
      <c r="D266" s="294" t="s">
        <v>4646</v>
      </c>
      <c r="E266" s="295">
        <v>150000</v>
      </c>
      <c r="F266" s="293">
        <v>3796500</v>
      </c>
      <c r="G266" s="293">
        <v>150000</v>
      </c>
      <c r="H266" s="293">
        <v>3796500</v>
      </c>
      <c r="I266" s="247" t="s">
        <v>2187</v>
      </c>
      <c r="J266" s="247" t="s">
        <v>2148</v>
      </c>
    </row>
    <row r="267" spans="1:10" ht="24">
      <c r="A267" s="289">
        <v>24</v>
      </c>
      <c r="B267" s="287" t="s">
        <v>2140</v>
      </c>
      <c r="C267" s="294" t="s">
        <v>2188</v>
      </c>
      <c r="D267" s="302" t="s">
        <v>2189</v>
      </c>
      <c r="E267" s="295">
        <v>125000</v>
      </c>
      <c r="F267" s="293">
        <v>3921500</v>
      </c>
      <c r="G267" s="293">
        <v>125000</v>
      </c>
      <c r="H267" s="293">
        <v>3921500</v>
      </c>
      <c r="I267" s="247" t="s">
        <v>2190</v>
      </c>
      <c r="J267" s="247" t="s">
        <v>1618</v>
      </c>
    </row>
    <row r="268" spans="1:10" ht="36">
      <c r="A268" s="289">
        <v>25</v>
      </c>
      <c r="B268" s="287" t="s">
        <v>2140</v>
      </c>
      <c r="C268" s="294" t="s">
        <v>2191</v>
      </c>
      <c r="D268" s="294" t="s">
        <v>2192</v>
      </c>
      <c r="E268" s="295">
        <v>250000</v>
      </c>
      <c r="F268" s="293">
        <v>4171500</v>
      </c>
      <c r="G268" s="293">
        <v>250000</v>
      </c>
      <c r="H268" s="293">
        <v>4171500</v>
      </c>
      <c r="I268" s="247" t="s">
        <v>645</v>
      </c>
      <c r="J268" s="247" t="s">
        <v>1622</v>
      </c>
    </row>
    <row r="269" spans="1:10" ht="60">
      <c r="A269" s="289">
        <v>26</v>
      </c>
      <c r="B269" s="287" t="s">
        <v>2140</v>
      </c>
      <c r="C269" s="304" t="s">
        <v>2193</v>
      </c>
      <c r="D269" s="304" t="s">
        <v>2194</v>
      </c>
      <c r="E269" s="298">
        <v>65000</v>
      </c>
      <c r="F269" s="293">
        <v>4236500</v>
      </c>
      <c r="G269" s="293">
        <v>65000</v>
      </c>
      <c r="H269" s="293">
        <v>4236500</v>
      </c>
      <c r="I269" s="299" t="s">
        <v>644</v>
      </c>
      <c r="J269" s="299" t="s">
        <v>2195</v>
      </c>
    </row>
    <row r="270" spans="1:10" ht="24">
      <c r="A270" s="289">
        <v>27</v>
      </c>
      <c r="B270" s="287" t="s">
        <v>2140</v>
      </c>
      <c r="C270" s="294" t="s">
        <v>2196</v>
      </c>
      <c r="D270" s="294" t="s">
        <v>4647</v>
      </c>
      <c r="E270" s="295">
        <v>60000</v>
      </c>
      <c r="F270" s="293">
        <v>4296500</v>
      </c>
      <c r="G270" s="293">
        <v>60000</v>
      </c>
      <c r="H270" s="293">
        <v>4296500</v>
      </c>
      <c r="I270" s="247" t="s">
        <v>2197</v>
      </c>
      <c r="J270" s="247" t="s">
        <v>649</v>
      </c>
    </row>
    <row r="271" spans="1:10" ht="24">
      <c r="A271" s="289">
        <v>28</v>
      </c>
      <c r="B271" s="287" t="s">
        <v>2140</v>
      </c>
      <c r="C271" s="294" t="s">
        <v>2198</v>
      </c>
      <c r="D271" s="294" t="s">
        <v>2199</v>
      </c>
      <c r="E271" s="295">
        <v>90000</v>
      </c>
      <c r="F271" s="293">
        <v>4386500</v>
      </c>
      <c r="G271" s="293">
        <v>90000</v>
      </c>
      <c r="H271" s="293">
        <v>4386500</v>
      </c>
      <c r="I271" s="247" t="s">
        <v>1462</v>
      </c>
      <c r="J271" s="296" t="s">
        <v>1950</v>
      </c>
    </row>
    <row r="272" spans="1:10" ht="24">
      <c r="A272" s="289">
        <v>29</v>
      </c>
      <c r="B272" s="287" t="s">
        <v>2140</v>
      </c>
      <c r="C272" s="290" t="s">
        <v>2200</v>
      </c>
      <c r="D272" s="291" t="s">
        <v>2201</v>
      </c>
      <c r="E272" s="214">
        <v>168000</v>
      </c>
      <c r="F272" s="293">
        <v>4554500</v>
      </c>
      <c r="G272" s="293">
        <v>168000</v>
      </c>
      <c r="H272" s="293">
        <v>4554500</v>
      </c>
      <c r="I272" s="247" t="s">
        <v>2182</v>
      </c>
      <c r="J272" s="247" t="s">
        <v>649</v>
      </c>
    </row>
    <row r="273" spans="1:10">
      <c r="A273" s="289">
        <v>30</v>
      </c>
      <c r="B273" s="287" t="s">
        <v>2140</v>
      </c>
      <c r="C273" s="294" t="s">
        <v>2202</v>
      </c>
      <c r="D273" s="294" t="s">
        <v>4648</v>
      </c>
      <c r="E273" s="295">
        <v>50000</v>
      </c>
      <c r="F273" s="293">
        <v>4604500</v>
      </c>
      <c r="G273" s="293">
        <v>50000</v>
      </c>
      <c r="H273" s="293">
        <v>4604500</v>
      </c>
      <c r="I273" s="247" t="s">
        <v>2203</v>
      </c>
      <c r="J273" s="247" t="s">
        <v>649</v>
      </c>
    </row>
    <row r="274" spans="1:10" ht="24">
      <c r="A274" s="289">
        <v>31</v>
      </c>
      <c r="B274" s="287" t="s">
        <v>2140</v>
      </c>
      <c r="C274" s="294" t="s">
        <v>2204</v>
      </c>
      <c r="D274" s="294" t="s">
        <v>2205</v>
      </c>
      <c r="E274" s="295">
        <v>180000</v>
      </c>
      <c r="F274" s="293">
        <v>4784500</v>
      </c>
      <c r="G274" s="293">
        <v>180000</v>
      </c>
      <c r="H274" s="293">
        <v>4784500</v>
      </c>
      <c r="I274" s="247" t="s">
        <v>2206</v>
      </c>
      <c r="J274" s="247" t="s">
        <v>2157</v>
      </c>
    </row>
    <row r="275" spans="1:10">
      <c r="A275" s="289">
        <v>32</v>
      </c>
      <c r="B275" s="287" t="s">
        <v>2140</v>
      </c>
      <c r="C275" s="294" t="s">
        <v>2207</v>
      </c>
      <c r="D275" s="294" t="s">
        <v>4649</v>
      </c>
      <c r="E275" s="295">
        <v>60000</v>
      </c>
      <c r="F275" s="293">
        <v>4844500</v>
      </c>
      <c r="G275" s="293">
        <v>60000</v>
      </c>
      <c r="H275" s="293">
        <v>4844500</v>
      </c>
      <c r="I275" s="247" t="s">
        <v>2208</v>
      </c>
      <c r="J275" s="247" t="s">
        <v>1618</v>
      </c>
    </row>
    <row r="276" spans="1:10" ht="24">
      <c r="A276" s="289">
        <v>33</v>
      </c>
      <c r="B276" s="287" t="s">
        <v>2140</v>
      </c>
      <c r="C276" s="294" t="s">
        <v>2209</v>
      </c>
      <c r="D276" s="294" t="s">
        <v>2210</v>
      </c>
      <c r="E276" s="295">
        <v>150000</v>
      </c>
      <c r="F276" s="293">
        <v>4994500</v>
      </c>
      <c r="G276" s="293">
        <v>150000</v>
      </c>
      <c r="H276" s="293">
        <v>4994500</v>
      </c>
      <c r="I276" s="247" t="s">
        <v>2211</v>
      </c>
      <c r="J276" s="247" t="s">
        <v>649</v>
      </c>
    </row>
    <row r="277" spans="1:10" ht="36">
      <c r="A277" s="289">
        <v>34</v>
      </c>
      <c r="B277" s="287" t="s">
        <v>2140</v>
      </c>
      <c r="C277" s="294" t="s">
        <v>4650</v>
      </c>
      <c r="D277" s="294" t="s">
        <v>2212</v>
      </c>
      <c r="E277" s="295">
        <v>1140000</v>
      </c>
      <c r="F277" s="293">
        <v>6134500</v>
      </c>
      <c r="G277" s="293">
        <v>1140000</v>
      </c>
      <c r="H277" s="293">
        <v>6134500</v>
      </c>
      <c r="I277" s="247" t="s">
        <v>2213</v>
      </c>
      <c r="J277" s="247" t="s">
        <v>2157</v>
      </c>
    </row>
    <row r="278" spans="1:10" ht="24">
      <c r="A278" s="289">
        <v>35</v>
      </c>
      <c r="B278" s="287" t="s">
        <v>2140</v>
      </c>
      <c r="C278" s="294" t="s">
        <v>4651</v>
      </c>
      <c r="D278" s="294" t="s">
        <v>2214</v>
      </c>
      <c r="E278" s="295">
        <v>750000</v>
      </c>
      <c r="F278" s="293">
        <v>6884500</v>
      </c>
      <c r="G278" s="293">
        <v>750000</v>
      </c>
      <c r="H278" s="293">
        <v>6884500</v>
      </c>
      <c r="I278" s="247" t="s">
        <v>2206</v>
      </c>
      <c r="J278" s="247" t="s">
        <v>2157</v>
      </c>
    </row>
    <row r="279" spans="1:10" ht="24">
      <c r="A279" s="289">
        <v>36</v>
      </c>
      <c r="B279" s="287" t="s">
        <v>2140</v>
      </c>
      <c r="C279" s="294" t="s">
        <v>2215</v>
      </c>
      <c r="D279" s="294" t="s">
        <v>2216</v>
      </c>
      <c r="E279" s="295">
        <v>200000</v>
      </c>
      <c r="F279" s="293">
        <v>7084500</v>
      </c>
      <c r="G279" s="293">
        <v>200000</v>
      </c>
      <c r="H279" s="293">
        <v>7084500</v>
      </c>
      <c r="I279" s="247" t="s">
        <v>2161</v>
      </c>
      <c r="J279" s="247" t="s">
        <v>2157</v>
      </c>
    </row>
    <row r="280" spans="1:10">
      <c r="A280" s="289">
        <v>37</v>
      </c>
      <c r="B280" s="287" t="s">
        <v>2140</v>
      </c>
      <c r="C280" s="294" t="s">
        <v>2217</v>
      </c>
      <c r="D280" s="294" t="s">
        <v>2218</v>
      </c>
      <c r="E280" s="295">
        <v>350000</v>
      </c>
      <c r="F280" s="293">
        <v>7434500</v>
      </c>
      <c r="G280" s="293">
        <v>350000</v>
      </c>
      <c r="H280" s="293">
        <v>7434500</v>
      </c>
      <c r="I280" s="247" t="s">
        <v>2206</v>
      </c>
      <c r="J280" s="247" t="s">
        <v>649</v>
      </c>
    </row>
    <row r="281" spans="1:10" ht="24">
      <c r="A281" s="289">
        <v>38</v>
      </c>
      <c r="B281" s="287" t="s">
        <v>2140</v>
      </c>
      <c r="C281" s="294" t="s">
        <v>2219</v>
      </c>
      <c r="D281" s="294" t="s">
        <v>2220</v>
      </c>
      <c r="E281" s="295">
        <v>60000</v>
      </c>
      <c r="F281" s="293">
        <v>7494500</v>
      </c>
      <c r="G281" s="293">
        <v>60000</v>
      </c>
      <c r="H281" s="293">
        <v>7494500</v>
      </c>
      <c r="I281" s="247" t="s">
        <v>2211</v>
      </c>
      <c r="J281" s="247" t="s">
        <v>649</v>
      </c>
    </row>
    <row r="282" spans="1:10" ht="24">
      <c r="A282" s="289">
        <v>39</v>
      </c>
      <c r="B282" s="287" t="s">
        <v>2140</v>
      </c>
      <c r="C282" s="294" t="s">
        <v>2162</v>
      </c>
      <c r="D282" s="294" t="s">
        <v>2695</v>
      </c>
      <c r="E282" s="295">
        <v>120000</v>
      </c>
      <c r="F282" s="293">
        <v>7614500</v>
      </c>
      <c r="G282" s="293">
        <v>120000</v>
      </c>
      <c r="H282" s="293">
        <v>7614500</v>
      </c>
      <c r="I282" s="247" t="s">
        <v>2182</v>
      </c>
      <c r="J282" s="247" t="s">
        <v>649</v>
      </c>
    </row>
    <row r="283" spans="1:10" ht="24">
      <c r="A283" s="289">
        <v>40</v>
      </c>
      <c r="B283" s="287" t="s">
        <v>2140</v>
      </c>
      <c r="C283" s="294" t="s">
        <v>2204</v>
      </c>
      <c r="D283" s="294" t="s">
        <v>2221</v>
      </c>
      <c r="E283" s="295">
        <v>120000</v>
      </c>
      <c r="F283" s="293">
        <v>7734500</v>
      </c>
      <c r="G283" s="293">
        <v>120000</v>
      </c>
      <c r="H283" s="293">
        <v>7734500</v>
      </c>
      <c r="I283" s="247" t="s">
        <v>2182</v>
      </c>
      <c r="J283" s="247" t="s">
        <v>649</v>
      </c>
    </row>
    <row r="284" spans="1:10" ht="24">
      <c r="A284" s="289">
        <v>41</v>
      </c>
      <c r="B284" s="287" t="s">
        <v>2140</v>
      </c>
      <c r="C284" s="294" t="s">
        <v>2222</v>
      </c>
      <c r="D284" s="294" t="s">
        <v>2223</v>
      </c>
      <c r="E284" s="295">
        <v>5000000</v>
      </c>
      <c r="F284" s="293">
        <v>12734500</v>
      </c>
      <c r="G284" s="293">
        <v>5000000</v>
      </c>
      <c r="H284" s="293">
        <v>12734500</v>
      </c>
      <c r="I284" s="247" t="s">
        <v>2224</v>
      </c>
      <c r="J284" s="247" t="s">
        <v>649</v>
      </c>
    </row>
    <row r="285" spans="1:10" ht="24">
      <c r="A285" s="289">
        <v>42</v>
      </c>
      <c r="B285" s="287" t="s">
        <v>2140</v>
      </c>
      <c r="C285" s="294" t="s">
        <v>2222</v>
      </c>
      <c r="D285" s="294" t="s">
        <v>2225</v>
      </c>
      <c r="E285" s="295">
        <v>5000000</v>
      </c>
      <c r="F285" s="293">
        <v>17734500</v>
      </c>
      <c r="G285" s="293">
        <v>5000000</v>
      </c>
      <c r="H285" s="293">
        <v>17734500</v>
      </c>
      <c r="I285" s="247" t="s">
        <v>2224</v>
      </c>
      <c r="J285" s="247" t="s">
        <v>649</v>
      </c>
    </row>
    <row r="286" spans="1:10" ht="24">
      <c r="A286" s="289">
        <v>43</v>
      </c>
      <c r="B286" s="287" t="s">
        <v>2140</v>
      </c>
      <c r="C286" s="294" t="s">
        <v>2222</v>
      </c>
      <c r="D286" s="294" t="s">
        <v>2226</v>
      </c>
      <c r="E286" s="295">
        <v>5000000</v>
      </c>
      <c r="F286" s="293">
        <v>22734500</v>
      </c>
      <c r="G286" s="293">
        <v>5000000</v>
      </c>
      <c r="H286" s="293">
        <v>22734500</v>
      </c>
      <c r="I286" s="247" t="s">
        <v>2224</v>
      </c>
      <c r="J286" s="247" t="s">
        <v>649</v>
      </c>
    </row>
    <row r="287" spans="1:10" ht="24">
      <c r="A287" s="289">
        <v>44</v>
      </c>
      <c r="B287" s="287" t="s">
        <v>2140</v>
      </c>
      <c r="C287" s="294" t="s">
        <v>2227</v>
      </c>
      <c r="D287" s="294" t="s">
        <v>2228</v>
      </c>
      <c r="E287" s="295">
        <v>450000</v>
      </c>
      <c r="F287" s="293">
        <v>23184500</v>
      </c>
      <c r="G287" s="293">
        <v>450000</v>
      </c>
      <c r="H287" s="293">
        <v>23184500</v>
      </c>
      <c r="I287" s="247" t="s">
        <v>2213</v>
      </c>
      <c r="J287" s="247" t="s">
        <v>2157</v>
      </c>
    </row>
    <row r="288" spans="1:10" ht="48">
      <c r="A288" s="289">
        <v>45</v>
      </c>
      <c r="B288" s="287" t="s">
        <v>2140</v>
      </c>
      <c r="C288" s="335" t="s">
        <v>2229</v>
      </c>
      <c r="D288" s="291" t="s">
        <v>2230</v>
      </c>
      <c r="E288" s="337">
        <v>460000</v>
      </c>
      <c r="F288" s="293">
        <v>23644500</v>
      </c>
      <c r="G288" s="293">
        <v>460000</v>
      </c>
      <c r="H288" s="293">
        <v>23644500</v>
      </c>
      <c r="I288" s="247" t="s">
        <v>2164</v>
      </c>
      <c r="J288" s="296" t="s">
        <v>649</v>
      </c>
    </row>
    <row r="289" spans="1:10" ht="60">
      <c r="A289" s="289">
        <v>46</v>
      </c>
      <c r="B289" s="287" t="s">
        <v>2140</v>
      </c>
      <c r="C289" s="294" t="s">
        <v>2231</v>
      </c>
      <c r="D289" s="294" t="s">
        <v>4652</v>
      </c>
      <c r="E289" s="295">
        <v>200000</v>
      </c>
      <c r="F289" s="293">
        <v>23844500</v>
      </c>
      <c r="G289" s="293">
        <v>200000</v>
      </c>
      <c r="H289" s="293">
        <v>23844500</v>
      </c>
      <c r="I289" s="247" t="s">
        <v>2164</v>
      </c>
      <c r="J289" s="247" t="s">
        <v>649</v>
      </c>
    </row>
    <row r="290" spans="1:10" ht="108">
      <c r="A290" s="289">
        <v>47</v>
      </c>
      <c r="B290" s="287" t="s">
        <v>2140</v>
      </c>
      <c r="C290" s="294" t="s">
        <v>2232</v>
      </c>
      <c r="D290" s="294" t="s">
        <v>4653</v>
      </c>
      <c r="E290" s="295">
        <v>1650000</v>
      </c>
      <c r="F290" s="293">
        <v>25494500</v>
      </c>
      <c r="G290" s="293">
        <v>1650000</v>
      </c>
      <c r="H290" s="293">
        <v>25494500</v>
      </c>
      <c r="I290" s="247" t="s">
        <v>2233</v>
      </c>
      <c r="J290" s="247" t="s">
        <v>649</v>
      </c>
    </row>
    <row r="291" spans="1:10" ht="36">
      <c r="A291" s="289">
        <v>48</v>
      </c>
      <c r="B291" s="287" t="s">
        <v>2140</v>
      </c>
      <c r="C291" s="294" t="s">
        <v>2234</v>
      </c>
      <c r="D291" s="294" t="s">
        <v>2235</v>
      </c>
      <c r="E291" s="295">
        <v>2400000</v>
      </c>
      <c r="F291" s="293">
        <v>27894500</v>
      </c>
      <c r="G291" s="293">
        <v>2400000</v>
      </c>
      <c r="H291" s="293">
        <v>27894500</v>
      </c>
      <c r="I291" s="247" t="s">
        <v>2161</v>
      </c>
      <c r="J291" s="247" t="s">
        <v>2157</v>
      </c>
    </row>
    <row r="292" spans="1:10" ht="36">
      <c r="A292" s="289">
        <v>49</v>
      </c>
      <c r="B292" s="287" t="s">
        <v>2140</v>
      </c>
      <c r="C292" s="294" t="s">
        <v>2236</v>
      </c>
      <c r="D292" s="294" t="s">
        <v>2237</v>
      </c>
      <c r="E292" s="295">
        <v>3200000</v>
      </c>
      <c r="F292" s="293">
        <v>31094500</v>
      </c>
      <c r="G292" s="293">
        <v>3200000</v>
      </c>
      <c r="H292" s="293">
        <v>31094500</v>
      </c>
      <c r="I292" s="247" t="s">
        <v>2206</v>
      </c>
      <c r="J292" s="247" t="s">
        <v>2157</v>
      </c>
    </row>
    <row r="293" spans="1:10" ht="24">
      <c r="A293" s="289">
        <v>50</v>
      </c>
      <c r="B293" s="287" t="s">
        <v>2140</v>
      </c>
      <c r="C293" s="290" t="s">
        <v>2200</v>
      </c>
      <c r="D293" s="291" t="s">
        <v>2238</v>
      </c>
      <c r="E293" s="336">
        <v>60000</v>
      </c>
      <c r="F293" s="293">
        <v>31154500</v>
      </c>
      <c r="G293" s="293">
        <v>60000</v>
      </c>
      <c r="H293" s="293">
        <v>31154500</v>
      </c>
      <c r="I293" s="247" t="s">
        <v>2206</v>
      </c>
      <c r="J293" s="247" t="s">
        <v>2157</v>
      </c>
    </row>
    <row r="294" spans="1:10" ht="24">
      <c r="A294" s="289">
        <v>51</v>
      </c>
      <c r="B294" s="287" t="s">
        <v>2140</v>
      </c>
      <c r="C294" s="290" t="s">
        <v>2200</v>
      </c>
      <c r="D294" s="291" t="s">
        <v>2239</v>
      </c>
      <c r="E294" s="337">
        <v>60000</v>
      </c>
      <c r="F294" s="293">
        <v>31214500</v>
      </c>
      <c r="G294" s="293">
        <v>60000</v>
      </c>
      <c r="H294" s="293">
        <v>31214500</v>
      </c>
      <c r="I294" s="247" t="s">
        <v>2213</v>
      </c>
      <c r="J294" s="247" t="s">
        <v>2157</v>
      </c>
    </row>
    <row r="295" spans="1:10" ht="24">
      <c r="A295" s="289">
        <v>52</v>
      </c>
      <c r="B295" s="287" t="s">
        <v>2140</v>
      </c>
      <c r="C295" s="290" t="s">
        <v>2240</v>
      </c>
      <c r="D295" s="291" t="s">
        <v>2241</v>
      </c>
      <c r="E295" s="336">
        <v>80000</v>
      </c>
      <c r="F295" s="293">
        <v>31294500</v>
      </c>
      <c r="G295" s="293">
        <v>80000</v>
      </c>
      <c r="H295" s="293">
        <v>31294500</v>
      </c>
      <c r="I295" s="247" t="s">
        <v>2161</v>
      </c>
      <c r="J295" s="247" t="s">
        <v>2157</v>
      </c>
    </row>
    <row r="296" spans="1:10" ht="24">
      <c r="A296" s="289">
        <v>53</v>
      </c>
      <c r="B296" s="287" t="s">
        <v>2140</v>
      </c>
      <c r="C296" s="290" t="s">
        <v>2242</v>
      </c>
      <c r="D296" s="291" t="s">
        <v>2243</v>
      </c>
      <c r="E296" s="336">
        <v>150000</v>
      </c>
      <c r="F296" s="293">
        <v>31444500</v>
      </c>
      <c r="G296" s="293">
        <v>150000</v>
      </c>
      <c r="H296" s="293">
        <v>31444500</v>
      </c>
      <c r="I296" s="247" t="s">
        <v>2211</v>
      </c>
      <c r="J296" s="247" t="s">
        <v>649</v>
      </c>
    </row>
    <row r="297" spans="1:10" ht="24">
      <c r="A297" s="289">
        <v>54</v>
      </c>
      <c r="B297" s="287" t="s">
        <v>2140</v>
      </c>
      <c r="C297" s="294" t="s">
        <v>4654</v>
      </c>
      <c r="D297" s="338" t="s">
        <v>4655</v>
      </c>
      <c r="E297" s="295">
        <v>300000</v>
      </c>
      <c r="F297" s="293">
        <v>31744500</v>
      </c>
      <c r="G297" s="293">
        <v>300000</v>
      </c>
      <c r="H297" s="293">
        <v>31744500</v>
      </c>
      <c r="I297" s="247" t="s">
        <v>2244</v>
      </c>
      <c r="J297" s="247" t="s">
        <v>649</v>
      </c>
    </row>
    <row r="298" spans="1:10" ht="36">
      <c r="A298" s="289">
        <v>55</v>
      </c>
      <c r="B298" s="287" t="s">
        <v>2140</v>
      </c>
      <c r="C298" s="294" t="s">
        <v>2245</v>
      </c>
      <c r="D298" s="294" t="s">
        <v>2246</v>
      </c>
      <c r="E298" s="295">
        <v>800000</v>
      </c>
      <c r="F298" s="293">
        <v>32544500</v>
      </c>
      <c r="G298" s="293">
        <v>800000</v>
      </c>
      <c r="H298" s="293">
        <v>32544500</v>
      </c>
      <c r="I298" s="247" t="s">
        <v>2244</v>
      </c>
      <c r="J298" s="247" t="s">
        <v>649</v>
      </c>
    </row>
    <row r="299" spans="1:10">
      <c r="A299" s="289">
        <v>56</v>
      </c>
      <c r="B299" s="287" t="s">
        <v>2140</v>
      </c>
      <c r="C299" s="294" t="s">
        <v>2247</v>
      </c>
      <c r="D299" s="338" t="s">
        <v>2248</v>
      </c>
      <c r="E299" s="336">
        <v>350000</v>
      </c>
      <c r="F299" s="293">
        <v>32894500</v>
      </c>
      <c r="G299" s="293">
        <v>350000</v>
      </c>
      <c r="H299" s="293">
        <v>32894500</v>
      </c>
      <c r="I299" s="247" t="s">
        <v>2190</v>
      </c>
      <c r="J299" s="247" t="s">
        <v>1618</v>
      </c>
    </row>
    <row r="300" spans="1:10" ht="24">
      <c r="A300" s="289">
        <v>57</v>
      </c>
      <c r="B300" s="287" t="s">
        <v>2140</v>
      </c>
      <c r="C300" s="294" t="s">
        <v>2188</v>
      </c>
      <c r="D300" s="302" t="s">
        <v>2249</v>
      </c>
      <c r="E300" s="295">
        <v>125000</v>
      </c>
      <c r="F300" s="293">
        <v>33019500</v>
      </c>
      <c r="G300" s="293">
        <v>125000</v>
      </c>
      <c r="H300" s="293">
        <v>33019500</v>
      </c>
      <c r="I300" s="247" t="s">
        <v>2190</v>
      </c>
      <c r="J300" s="247" t="s">
        <v>1618</v>
      </c>
    </row>
    <row r="301" spans="1:10" ht="60">
      <c r="A301" s="289">
        <v>58</v>
      </c>
      <c r="B301" s="287" t="s">
        <v>2140</v>
      </c>
      <c r="C301" s="294" t="s">
        <v>2250</v>
      </c>
      <c r="D301" s="294" t="s">
        <v>4656</v>
      </c>
      <c r="E301" s="295">
        <v>1000000</v>
      </c>
      <c r="F301" s="293">
        <v>34019500</v>
      </c>
      <c r="G301" s="293">
        <v>1000000</v>
      </c>
      <c r="H301" s="293">
        <v>34019500</v>
      </c>
      <c r="I301" s="247" t="s">
        <v>2251</v>
      </c>
      <c r="J301" s="247" t="s">
        <v>649</v>
      </c>
    </row>
    <row r="302" spans="1:10" ht="24">
      <c r="A302" s="289">
        <v>59</v>
      </c>
      <c r="B302" s="287" t="s">
        <v>2140</v>
      </c>
      <c r="C302" s="294" t="s">
        <v>2252</v>
      </c>
      <c r="D302" s="294" t="s">
        <v>2253</v>
      </c>
      <c r="E302" s="295">
        <v>350000</v>
      </c>
      <c r="F302" s="293">
        <v>34369500</v>
      </c>
      <c r="G302" s="293">
        <v>350000</v>
      </c>
      <c r="H302" s="293">
        <v>34369500</v>
      </c>
      <c r="I302" s="247" t="s">
        <v>2254</v>
      </c>
      <c r="J302" s="247" t="s">
        <v>649</v>
      </c>
    </row>
    <row r="303" spans="1:10" ht="24">
      <c r="A303" s="289">
        <v>60</v>
      </c>
      <c r="B303" s="287" t="s">
        <v>2140</v>
      </c>
      <c r="C303" s="294" t="s">
        <v>2255</v>
      </c>
      <c r="D303" s="294" t="s">
        <v>4657</v>
      </c>
      <c r="E303" s="295">
        <v>60000</v>
      </c>
      <c r="F303" s="293">
        <v>34429500</v>
      </c>
      <c r="G303" s="293">
        <v>60000</v>
      </c>
      <c r="H303" s="293">
        <v>34429500</v>
      </c>
      <c r="I303" s="247" t="s">
        <v>2256</v>
      </c>
      <c r="J303" s="247" t="s">
        <v>1618</v>
      </c>
    </row>
    <row r="304" spans="1:10">
      <c r="A304" s="289">
        <v>61</v>
      </c>
      <c r="B304" s="287" t="s">
        <v>2140</v>
      </c>
      <c r="C304" s="294" t="s">
        <v>2257</v>
      </c>
      <c r="D304" s="294" t="s">
        <v>4658</v>
      </c>
      <c r="E304" s="295">
        <v>120000</v>
      </c>
      <c r="F304" s="293">
        <v>34549500</v>
      </c>
      <c r="G304" s="293">
        <v>120000</v>
      </c>
      <c r="H304" s="293">
        <v>34549500</v>
      </c>
      <c r="I304" s="247" t="s">
        <v>648</v>
      </c>
      <c r="J304" s="247" t="s">
        <v>1618</v>
      </c>
    </row>
    <row r="305" spans="1:10" ht="24">
      <c r="A305" s="289">
        <v>62</v>
      </c>
      <c r="B305" s="287" t="s">
        <v>2140</v>
      </c>
      <c r="C305" s="294" t="s">
        <v>2258</v>
      </c>
      <c r="D305" s="294" t="s">
        <v>4659</v>
      </c>
      <c r="E305" s="295">
        <v>100000</v>
      </c>
      <c r="F305" s="293">
        <v>34649500</v>
      </c>
      <c r="G305" s="293">
        <v>100000</v>
      </c>
      <c r="H305" s="293">
        <v>34649500</v>
      </c>
      <c r="I305" s="247" t="s">
        <v>648</v>
      </c>
      <c r="J305" s="247" t="s">
        <v>1618</v>
      </c>
    </row>
    <row r="306" spans="1:10" ht="36">
      <c r="A306" s="289">
        <v>63</v>
      </c>
      <c r="B306" s="287" t="s">
        <v>2140</v>
      </c>
      <c r="C306" s="294" t="s">
        <v>4660</v>
      </c>
      <c r="D306" s="294" t="s">
        <v>2259</v>
      </c>
      <c r="E306" s="295">
        <v>100000</v>
      </c>
      <c r="F306" s="293">
        <v>34749500</v>
      </c>
      <c r="G306" s="293">
        <v>100000</v>
      </c>
      <c r="H306" s="293">
        <v>34749500</v>
      </c>
      <c r="I306" s="247" t="s">
        <v>648</v>
      </c>
      <c r="J306" s="247" t="s">
        <v>1618</v>
      </c>
    </row>
    <row r="307" spans="1:10" ht="24">
      <c r="A307" s="289">
        <v>64</v>
      </c>
      <c r="B307" s="287" t="s">
        <v>2140</v>
      </c>
      <c r="C307" s="290" t="s">
        <v>2260</v>
      </c>
      <c r="D307" s="291" t="s">
        <v>2261</v>
      </c>
      <c r="E307" s="337">
        <v>100000</v>
      </c>
      <c r="F307" s="293">
        <v>34849500</v>
      </c>
      <c r="G307" s="293">
        <v>100000</v>
      </c>
      <c r="H307" s="293">
        <v>34849500</v>
      </c>
      <c r="I307" s="247" t="s">
        <v>2254</v>
      </c>
      <c r="J307" s="296" t="s">
        <v>1618</v>
      </c>
    </row>
    <row r="308" spans="1:10" ht="36">
      <c r="A308" s="289">
        <v>65</v>
      </c>
      <c r="B308" s="287" t="s">
        <v>2140</v>
      </c>
      <c r="C308" s="294" t="s">
        <v>2262</v>
      </c>
      <c r="D308" s="294" t="s">
        <v>2263</v>
      </c>
      <c r="E308" s="295">
        <v>350000</v>
      </c>
      <c r="F308" s="293">
        <v>35199500</v>
      </c>
      <c r="G308" s="293">
        <v>350000</v>
      </c>
      <c r="H308" s="293">
        <v>35199500</v>
      </c>
      <c r="I308" s="247" t="s">
        <v>2264</v>
      </c>
      <c r="J308" s="247" t="s">
        <v>649</v>
      </c>
    </row>
    <row r="309" spans="1:10" ht="24">
      <c r="A309" s="289">
        <v>66</v>
      </c>
      <c r="B309" s="287" t="s">
        <v>2140</v>
      </c>
      <c r="C309" s="294" t="s">
        <v>2265</v>
      </c>
      <c r="D309" s="294" t="s">
        <v>2266</v>
      </c>
      <c r="E309" s="295">
        <v>4000000</v>
      </c>
      <c r="F309" s="293">
        <v>39199500</v>
      </c>
      <c r="G309" s="293">
        <v>4000000</v>
      </c>
      <c r="H309" s="293">
        <v>39199500</v>
      </c>
      <c r="I309" s="247" t="s">
        <v>2267</v>
      </c>
      <c r="J309" s="247" t="s">
        <v>1618</v>
      </c>
    </row>
    <row r="310" spans="1:10" ht="24">
      <c r="A310" s="289">
        <v>67</v>
      </c>
      <c r="B310" s="287" t="s">
        <v>2140</v>
      </c>
      <c r="C310" s="294" t="s">
        <v>2268</v>
      </c>
      <c r="D310" s="294" t="s">
        <v>2269</v>
      </c>
      <c r="E310" s="295">
        <v>50000</v>
      </c>
      <c r="F310" s="293">
        <v>39249500</v>
      </c>
      <c r="G310" s="293">
        <v>50000</v>
      </c>
      <c r="H310" s="293">
        <v>39249500</v>
      </c>
      <c r="I310" s="247" t="s">
        <v>646</v>
      </c>
      <c r="J310" s="247" t="s">
        <v>1619</v>
      </c>
    </row>
    <row r="311" spans="1:10" ht="24">
      <c r="A311" s="289">
        <v>68</v>
      </c>
      <c r="B311" s="287" t="s">
        <v>2140</v>
      </c>
      <c r="C311" s="290" t="s">
        <v>2270</v>
      </c>
      <c r="D311" s="291" t="s">
        <v>4661</v>
      </c>
      <c r="E311" s="292">
        <v>130000</v>
      </c>
      <c r="F311" s="293">
        <v>39379500</v>
      </c>
      <c r="G311" s="293">
        <v>130000</v>
      </c>
      <c r="H311" s="293">
        <v>39379500</v>
      </c>
      <c r="I311" s="247" t="s">
        <v>645</v>
      </c>
      <c r="J311" s="247" t="s">
        <v>1622</v>
      </c>
    </row>
    <row r="312" spans="1:10" ht="48">
      <c r="A312" s="289">
        <v>69</v>
      </c>
      <c r="B312" s="287" t="s">
        <v>2140</v>
      </c>
      <c r="C312" s="290" t="s">
        <v>2271</v>
      </c>
      <c r="D312" s="291" t="s">
        <v>2272</v>
      </c>
      <c r="E312" s="336">
        <v>60000</v>
      </c>
      <c r="F312" s="293">
        <v>39439500</v>
      </c>
      <c r="G312" s="293">
        <v>60000</v>
      </c>
      <c r="H312" s="293">
        <v>39439500</v>
      </c>
      <c r="I312" s="247" t="s">
        <v>1462</v>
      </c>
      <c r="J312" s="247" t="s">
        <v>1950</v>
      </c>
    </row>
    <row r="313" spans="1:10" ht="60">
      <c r="A313" s="289">
        <v>70</v>
      </c>
      <c r="B313" s="287" t="s">
        <v>2140</v>
      </c>
      <c r="C313" s="339" t="s">
        <v>2273</v>
      </c>
      <c r="D313" s="291" t="s">
        <v>2274</v>
      </c>
      <c r="E313" s="336">
        <v>200000</v>
      </c>
      <c r="F313" s="293">
        <v>39639500</v>
      </c>
      <c r="G313" s="293">
        <v>200000</v>
      </c>
      <c r="H313" s="293">
        <v>39639500</v>
      </c>
      <c r="I313" s="247" t="s">
        <v>1462</v>
      </c>
      <c r="J313" s="247" t="s">
        <v>1950</v>
      </c>
    </row>
    <row r="314" spans="1:10">
      <c r="A314" s="289">
        <v>71</v>
      </c>
      <c r="B314" s="287" t="s">
        <v>2140</v>
      </c>
      <c r="C314" s="294" t="s">
        <v>2275</v>
      </c>
      <c r="D314" s="294" t="s">
        <v>2276</v>
      </c>
      <c r="E314" s="295">
        <v>800000</v>
      </c>
      <c r="F314" s="293">
        <v>40439500</v>
      </c>
      <c r="G314" s="293">
        <v>800000</v>
      </c>
      <c r="H314" s="293">
        <v>40439500</v>
      </c>
      <c r="I314" s="247" t="s">
        <v>2206</v>
      </c>
      <c r="J314" s="247" t="s">
        <v>2157</v>
      </c>
    </row>
    <row r="315" spans="1:10" ht="24">
      <c r="A315" s="289">
        <v>72</v>
      </c>
      <c r="B315" s="287" t="s">
        <v>2140</v>
      </c>
      <c r="C315" s="294" t="s">
        <v>2277</v>
      </c>
      <c r="D315" s="294" t="s">
        <v>2278</v>
      </c>
      <c r="E315" s="295">
        <v>220000</v>
      </c>
      <c r="F315" s="293">
        <v>40659500</v>
      </c>
      <c r="G315" s="293">
        <v>220000</v>
      </c>
      <c r="H315" s="293">
        <v>40659500</v>
      </c>
      <c r="I315" s="247" t="s">
        <v>2206</v>
      </c>
      <c r="J315" s="247" t="s">
        <v>2157</v>
      </c>
    </row>
    <row r="316" spans="1:10" ht="24">
      <c r="A316" s="289">
        <v>73</v>
      </c>
      <c r="B316" s="287" t="s">
        <v>2140</v>
      </c>
      <c r="C316" s="294" t="s">
        <v>2277</v>
      </c>
      <c r="D316" s="294" t="s">
        <v>2279</v>
      </c>
      <c r="E316" s="295">
        <v>260000</v>
      </c>
      <c r="F316" s="293">
        <v>40919500</v>
      </c>
      <c r="G316" s="293">
        <v>260000</v>
      </c>
      <c r="H316" s="293">
        <v>40919500</v>
      </c>
      <c r="I316" s="247" t="s">
        <v>2206</v>
      </c>
      <c r="J316" s="247" t="s">
        <v>2157</v>
      </c>
    </row>
    <row r="317" spans="1:10" ht="36">
      <c r="A317" s="289">
        <v>74</v>
      </c>
      <c r="B317" s="287" t="s">
        <v>2140</v>
      </c>
      <c r="C317" s="294" t="s">
        <v>2280</v>
      </c>
      <c r="D317" s="294" t="s">
        <v>2281</v>
      </c>
      <c r="E317" s="295">
        <v>500000</v>
      </c>
      <c r="F317" s="293">
        <v>41419500</v>
      </c>
      <c r="G317" s="293">
        <v>500000</v>
      </c>
      <c r="H317" s="293">
        <v>41419500</v>
      </c>
      <c r="I317" s="247" t="s">
        <v>2182</v>
      </c>
      <c r="J317" s="247" t="s">
        <v>649</v>
      </c>
    </row>
    <row r="318" spans="1:10" ht="24">
      <c r="A318" s="289">
        <v>75</v>
      </c>
      <c r="B318" s="287" t="s">
        <v>2140</v>
      </c>
      <c r="C318" s="294" t="s">
        <v>2282</v>
      </c>
      <c r="D318" s="338" t="s">
        <v>2283</v>
      </c>
      <c r="E318" s="336">
        <v>1000000</v>
      </c>
      <c r="F318" s="293">
        <v>42419500</v>
      </c>
      <c r="G318" s="293">
        <v>1000000</v>
      </c>
      <c r="H318" s="293">
        <v>42419500</v>
      </c>
      <c r="I318" s="247" t="s">
        <v>2190</v>
      </c>
      <c r="J318" s="247" t="s">
        <v>1618</v>
      </c>
    </row>
    <row r="319" spans="1:10" ht="24">
      <c r="A319" s="289">
        <v>76</v>
      </c>
      <c r="B319" s="287" t="s">
        <v>2140</v>
      </c>
      <c r="C319" s="294" t="s">
        <v>2284</v>
      </c>
      <c r="D319" s="294" t="s">
        <v>2285</v>
      </c>
      <c r="E319" s="295">
        <v>250000</v>
      </c>
      <c r="F319" s="293">
        <v>42669500</v>
      </c>
      <c r="G319" s="293">
        <v>250000</v>
      </c>
      <c r="H319" s="293">
        <v>42669500</v>
      </c>
      <c r="I319" s="247" t="s">
        <v>2190</v>
      </c>
      <c r="J319" s="247" t="s">
        <v>1618</v>
      </c>
    </row>
    <row r="320" spans="1:10" ht="24">
      <c r="A320" s="289">
        <v>77</v>
      </c>
      <c r="B320" s="287" t="s">
        <v>2140</v>
      </c>
      <c r="C320" s="294" t="s">
        <v>2286</v>
      </c>
      <c r="D320" s="294" t="s">
        <v>2287</v>
      </c>
      <c r="E320" s="295">
        <v>300000</v>
      </c>
      <c r="F320" s="293">
        <v>42969500</v>
      </c>
      <c r="G320" s="293">
        <v>300000</v>
      </c>
      <c r="H320" s="293">
        <v>42969500</v>
      </c>
      <c r="I320" s="247"/>
      <c r="J320" s="247" t="s">
        <v>649</v>
      </c>
    </row>
    <row r="321" spans="1:10" ht="36">
      <c r="A321" s="289">
        <v>78</v>
      </c>
      <c r="B321" s="287" t="s">
        <v>2140</v>
      </c>
      <c r="C321" s="294" t="s">
        <v>2288</v>
      </c>
      <c r="D321" s="294" t="s">
        <v>4662</v>
      </c>
      <c r="E321" s="295">
        <v>125000</v>
      </c>
      <c r="F321" s="293">
        <v>43094500</v>
      </c>
      <c r="G321" s="293">
        <v>125000</v>
      </c>
      <c r="H321" s="293">
        <v>43094500</v>
      </c>
      <c r="I321" s="247" t="s">
        <v>2251</v>
      </c>
      <c r="J321" s="247" t="s">
        <v>2148</v>
      </c>
    </row>
    <row r="322" spans="1:10" ht="48">
      <c r="A322" s="289">
        <v>79</v>
      </c>
      <c r="B322" s="287" t="s">
        <v>2140</v>
      </c>
      <c r="C322" s="294" t="s">
        <v>2289</v>
      </c>
      <c r="D322" s="294" t="s">
        <v>2290</v>
      </c>
      <c r="E322" s="295">
        <v>3500000</v>
      </c>
      <c r="F322" s="293">
        <v>46594500</v>
      </c>
      <c r="G322" s="293">
        <v>3500000</v>
      </c>
      <c r="H322" s="293">
        <v>46594500</v>
      </c>
      <c r="I322" s="247" t="s">
        <v>2291</v>
      </c>
      <c r="J322" s="247" t="s">
        <v>649</v>
      </c>
    </row>
    <row r="323" spans="1:10" ht="36">
      <c r="A323" s="289">
        <v>80</v>
      </c>
      <c r="B323" s="287" t="s">
        <v>2140</v>
      </c>
      <c r="C323" s="294" t="s">
        <v>2292</v>
      </c>
      <c r="D323" s="294" t="s">
        <v>2293</v>
      </c>
      <c r="E323" s="295">
        <v>100000</v>
      </c>
      <c r="F323" s="293">
        <v>46694500</v>
      </c>
      <c r="G323" s="293">
        <v>100000</v>
      </c>
      <c r="H323" s="293">
        <v>46694500</v>
      </c>
      <c r="I323" s="247" t="s">
        <v>58</v>
      </c>
      <c r="J323" s="247" t="s">
        <v>649</v>
      </c>
    </row>
    <row r="324" spans="1:10" ht="36">
      <c r="A324" s="289">
        <v>81</v>
      </c>
      <c r="B324" s="287" t="s">
        <v>2140</v>
      </c>
      <c r="C324" s="294" t="s">
        <v>2294</v>
      </c>
      <c r="D324" s="294" t="s">
        <v>2295</v>
      </c>
      <c r="E324" s="295">
        <v>100000</v>
      </c>
      <c r="F324" s="293">
        <v>46794500</v>
      </c>
      <c r="G324" s="293">
        <v>100000</v>
      </c>
      <c r="H324" s="293">
        <v>46794500</v>
      </c>
      <c r="I324" s="247" t="s">
        <v>58</v>
      </c>
      <c r="J324" s="247" t="s">
        <v>2175</v>
      </c>
    </row>
    <row r="325" spans="1:10" ht="36">
      <c r="A325" s="289">
        <v>82</v>
      </c>
      <c r="B325" s="287" t="s">
        <v>2140</v>
      </c>
      <c r="C325" s="294" t="s">
        <v>2296</v>
      </c>
      <c r="D325" s="294" t="s">
        <v>2297</v>
      </c>
      <c r="E325" s="295">
        <v>100000</v>
      </c>
      <c r="F325" s="293">
        <v>46894500</v>
      </c>
      <c r="G325" s="293">
        <v>100000</v>
      </c>
      <c r="H325" s="293">
        <v>46894500</v>
      </c>
      <c r="I325" s="247" t="s">
        <v>58</v>
      </c>
      <c r="J325" s="247" t="s">
        <v>2175</v>
      </c>
    </row>
    <row r="326" spans="1:10" ht="24">
      <c r="A326" s="289">
        <v>83</v>
      </c>
      <c r="B326" s="287" t="s">
        <v>2140</v>
      </c>
      <c r="C326" s="294" t="s">
        <v>2298</v>
      </c>
      <c r="D326" s="294" t="s">
        <v>4663</v>
      </c>
      <c r="E326" s="295">
        <v>80000</v>
      </c>
      <c r="F326" s="293">
        <v>46974500</v>
      </c>
      <c r="G326" s="293">
        <v>80000</v>
      </c>
      <c r="H326" s="293">
        <v>46974500</v>
      </c>
      <c r="I326" s="247" t="s">
        <v>58</v>
      </c>
      <c r="J326" s="247" t="s">
        <v>2168</v>
      </c>
    </row>
    <row r="327" spans="1:10" ht="24">
      <c r="A327" s="289">
        <v>84</v>
      </c>
      <c r="B327" s="287" t="s">
        <v>2140</v>
      </c>
      <c r="C327" s="294" t="s">
        <v>2299</v>
      </c>
      <c r="D327" s="294" t="s">
        <v>4664</v>
      </c>
      <c r="E327" s="295">
        <v>300000</v>
      </c>
      <c r="F327" s="293">
        <v>47274500</v>
      </c>
      <c r="G327" s="293">
        <v>300000</v>
      </c>
      <c r="H327" s="293">
        <v>47274500</v>
      </c>
      <c r="I327" s="247" t="s">
        <v>58</v>
      </c>
      <c r="J327" s="247" t="s">
        <v>2168</v>
      </c>
    </row>
    <row r="328" spans="1:10">
      <c r="A328" s="289">
        <v>85</v>
      </c>
      <c r="B328" s="287" t="s">
        <v>2140</v>
      </c>
      <c r="C328" s="294" t="s">
        <v>4665</v>
      </c>
      <c r="D328" s="294" t="s">
        <v>4666</v>
      </c>
      <c r="E328" s="295">
        <v>80000</v>
      </c>
      <c r="F328" s="293">
        <v>47354500</v>
      </c>
      <c r="G328" s="293">
        <v>80000</v>
      </c>
      <c r="H328" s="293">
        <v>47354500</v>
      </c>
      <c r="I328" s="247" t="s">
        <v>2300</v>
      </c>
      <c r="J328" s="247" t="s">
        <v>649</v>
      </c>
    </row>
    <row r="329" spans="1:10">
      <c r="A329" s="289">
        <v>86</v>
      </c>
      <c r="B329" s="287" t="s">
        <v>2140</v>
      </c>
      <c r="C329" s="294" t="s">
        <v>4668</v>
      </c>
      <c r="D329" s="294" t="s">
        <v>4669</v>
      </c>
      <c r="E329" s="295">
        <v>50000</v>
      </c>
      <c r="F329" s="293">
        <v>47404500</v>
      </c>
      <c r="G329" s="293">
        <v>50000</v>
      </c>
      <c r="H329" s="293">
        <v>47404500</v>
      </c>
      <c r="I329" s="247" t="s">
        <v>2208</v>
      </c>
      <c r="J329" s="247" t="s">
        <v>1618</v>
      </c>
    </row>
    <row r="330" spans="1:10">
      <c r="A330" s="289">
        <v>87</v>
      </c>
      <c r="B330" s="287" t="s">
        <v>2140</v>
      </c>
      <c r="C330" s="294" t="s">
        <v>4670</v>
      </c>
      <c r="D330" s="294" t="s">
        <v>4667</v>
      </c>
      <c r="E330" s="295">
        <v>80000</v>
      </c>
      <c r="F330" s="293">
        <v>47484500</v>
      </c>
      <c r="G330" s="293">
        <v>80000</v>
      </c>
      <c r="H330" s="293">
        <v>47484500</v>
      </c>
      <c r="I330" s="247" t="s">
        <v>1839</v>
      </c>
      <c r="J330" s="247" t="s">
        <v>1619</v>
      </c>
    </row>
    <row r="331" spans="1:10" ht="24">
      <c r="A331" s="289">
        <v>88</v>
      </c>
      <c r="B331" s="287" t="s">
        <v>2140</v>
      </c>
      <c r="C331" s="294" t="s">
        <v>4671</v>
      </c>
      <c r="D331" s="294" t="s">
        <v>4674</v>
      </c>
      <c r="E331" s="295">
        <v>125000</v>
      </c>
      <c r="F331" s="293">
        <v>47609500</v>
      </c>
      <c r="G331" s="293">
        <v>125000</v>
      </c>
      <c r="H331" s="293">
        <v>47609500</v>
      </c>
      <c r="I331" s="247" t="s">
        <v>2208</v>
      </c>
      <c r="J331" s="247" t="s">
        <v>1618</v>
      </c>
    </row>
    <row r="332" spans="1:10" ht="24">
      <c r="A332" s="289">
        <v>89</v>
      </c>
      <c r="B332" s="287" t="s">
        <v>2140</v>
      </c>
      <c r="C332" s="294" t="s">
        <v>4671</v>
      </c>
      <c r="D332" s="294" t="s">
        <v>4675</v>
      </c>
      <c r="E332" s="295">
        <v>125000</v>
      </c>
      <c r="F332" s="293">
        <v>47734500</v>
      </c>
      <c r="G332" s="293">
        <v>125000</v>
      </c>
      <c r="H332" s="293">
        <v>47734500</v>
      </c>
      <c r="I332" s="247" t="s">
        <v>2208</v>
      </c>
      <c r="J332" s="247" t="s">
        <v>1618</v>
      </c>
    </row>
    <row r="333" spans="1:10" ht="24">
      <c r="A333" s="289">
        <v>90</v>
      </c>
      <c r="B333" s="287" t="s">
        <v>2140</v>
      </c>
      <c r="C333" s="294" t="s">
        <v>4671</v>
      </c>
      <c r="D333" s="294" t="s">
        <v>4676</v>
      </c>
      <c r="E333" s="295">
        <v>125000</v>
      </c>
      <c r="F333" s="293">
        <v>47859500</v>
      </c>
      <c r="G333" s="293">
        <v>125000</v>
      </c>
      <c r="H333" s="293">
        <v>47859500</v>
      </c>
      <c r="I333" s="247" t="s">
        <v>2208</v>
      </c>
      <c r="J333" s="247" t="s">
        <v>1618</v>
      </c>
    </row>
    <row r="334" spans="1:10" ht="24">
      <c r="A334" s="289">
        <v>91</v>
      </c>
      <c r="B334" s="287" t="s">
        <v>2140</v>
      </c>
      <c r="C334" s="294" t="s">
        <v>4672</v>
      </c>
      <c r="D334" s="294" t="s">
        <v>4673</v>
      </c>
      <c r="E334" s="295">
        <v>125000</v>
      </c>
      <c r="F334" s="293">
        <v>47984500</v>
      </c>
      <c r="G334" s="293">
        <v>125000</v>
      </c>
      <c r="H334" s="293">
        <v>47984500</v>
      </c>
      <c r="I334" s="247" t="s">
        <v>2300</v>
      </c>
      <c r="J334" s="247" t="s">
        <v>649</v>
      </c>
    </row>
    <row r="335" spans="1:10" ht="24">
      <c r="A335" s="289">
        <v>92</v>
      </c>
      <c r="B335" s="287" t="s">
        <v>2140</v>
      </c>
      <c r="C335" s="294" t="s">
        <v>4678</v>
      </c>
      <c r="D335" s="294" t="s">
        <v>2301</v>
      </c>
      <c r="E335" s="295">
        <v>175000</v>
      </c>
      <c r="F335" s="293">
        <v>48159500</v>
      </c>
      <c r="G335" s="293">
        <v>175000</v>
      </c>
      <c r="H335" s="293">
        <v>48159500</v>
      </c>
      <c r="I335" s="247" t="s">
        <v>648</v>
      </c>
      <c r="J335" s="247" t="s">
        <v>1618</v>
      </c>
    </row>
    <row r="336" spans="1:10" ht="24">
      <c r="A336" s="289">
        <v>93</v>
      </c>
      <c r="B336" s="287" t="s">
        <v>2140</v>
      </c>
      <c r="C336" s="294" t="s">
        <v>2302</v>
      </c>
      <c r="D336" s="294" t="s">
        <v>4677</v>
      </c>
      <c r="E336" s="295">
        <v>120000</v>
      </c>
      <c r="F336" s="293">
        <v>48279500</v>
      </c>
      <c r="G336" s="293">
        <v>120000</v>
      </c>
      <c r="H336" s="293">
        <v>48279500</v>
      </c>
      <c r="I336" s="247" t="s">
        <v>2197</v>
      </c>
      <c r="J336" s="247" t="s">
        <v>649</v>
      </c>
    </row>
    <row r="337" spans="1:10" ht="24">
      <c r="A337" s="289">
        <v>94</v>
      </c>
      <c r="B337" s="287" t="s">
        <v>2140</v>
      </c>
      <c r="C337" s="294" t="s">
        <v>2303</v>
      </c>
      <c r="D337" s="294" t="s">
        <v>2304</v>
      </c>
      <c r="E337" s="295">
        <v>50000</v>
      </c>
      <c r="F337" s="293">
        <v>48329500</v>
      </c>
      <c r="G337" s="293">
        <v>50000</v>
      </c>
      <c r="H337" s="293">
        <v>48329500</v>
      </c>
      <c r="I337" s="247" t="s">
        <v>1839</v>
      </c>
      <c r="J337" s="247" t="s">
        <v>1619</v>
      </c>
    </row>
    <row r="338" spans="1:10" ht="24">
      <c r="A338" s="289">
        <v>95</v>
      </c>
      <c r="B338" s="287" t="s">
        <v>2140</v>
      </c>
      <c r="C338" s="294" t="s">
        <v>2305</v>
      </c>
      <c r="D338" s="294" t="s">
        <v>2306</v>
      </c>
      <c r="E338" s="295">
        <v>300000</v>
      </c>
      <c r="F338" s="293">
        <v>48629500</v>
      </c>
      <c r="G338" s="293">
        <v>300000</v>
      </c>
      <c r="H338" s="293">
        <v>48629500</v>
      </c>
      <c r="I338" s="247" t="s">
        <v>2197</v>
      </c>
      <c r="J338" s="247" t="s">
        <v>649</v>
      </c>
    </row>
    <row r="339" spans="1:10">
      <c r="A339" s="289">
        <v>96</v>
      </c>
      <c r="B339" s="287" t="s">
        <v>2140</v>
      </c>
      <c r="C339" s="339" t="s">
        <v>2307</v>
      </c>
      <c r="D339" s="291" t="s">
        <v>2308</v>
      </c>
      <c r="E339" s="336">
        <v>250000</v>
      </c>
      <c r="F339" s="293">
        <v>48879500</v>
      </c>
      <c r="G339" s="293">
        <v>250000</v>
      </c>
      <c r="H339" s="293">
        <v>48879500</v>
      </c>
      <c r="I339" s="247" t="s">
        <v>2197</v>
      </c>
      <c r="J339" s="247" t="s">
        <v>649</v>
      </c>
    </row>
    <row r="340" spans="1:10">
      <c r="A340" s="289">
        <v>97</v>
      </c>
      <c r="B340" s="287" t="s">
        <v>2140</v>
      </c>
      <c r="C340" s="335" t="s">
        <v>2309</v>
      </c>
      <c r="D340" s="291" t="s">
        <v>2310</v>
      </c>
      <c r="E340" s="336">
        <v>200000</v>
      </c>
      <c r="F340" s="293">
        <v>49079500</v>
      </c>
      <c r="G340" s="293">
        <v>200000</v>
      </c>
      <c r="H340" s="293">
        <v>49079500</v>
      </c>
      <c r="I340" s="247" t="s">
        <v>2197</v>
      </c>
      <c r="J340" s="296" t="s">
        <v>649</v>
      </c>
    </row>
    <row r="341" spans="1:10" ht="96">
      <c r="A341" s="289">
        <v>98</v>
      </c>
      <c r="B341" s="287" t="s">
        <v>2140</v>
      </c>
      <c r="C341" s="294" t="s">
        <v>2311</v>
      </c>
      <c r="D341" s="294" t="s">
        <v>2312</v>
      </c>
      <c r="E341" s="295">
        <v>100000</v>
      </c>
      <c r="F341" s="293">
        <v>49179500</v>
      </c>
      <c r="G341" s="293">
        <v>100000</v>
      </c>
      <c r="H341" s="293">
        <v>49179500</v>
      </c>
      <c r="I341" s="247" t="s">
        <v>2313</v>
      </c>
      <c r="J341" s="247" t="s">
        <v>1618</v>
      </c>
    </row>
    <row r="342" spans="1:10" ht="24">
      <c r="A342" s="289">
        <v>99</v>
      </c>
      <c r="B342" s="287" t="s">
        <v>2140</v>
      </c>
      <c r="C342" s="290" t="s">
        <v>2314</v>
      </c>
      <c r="D342" s="291" t="s">
        <v>2315</v>
      </c>
      <c r="E342" s="336">
        <v>150000</v>
      </c>
      <c r="F342" s="293">
        <v>49329500</v>
      </c>
      <c r="G342" s="293">
        <v>150000</v>
      </c>
      <c r="H342" s="293">
        <v>49329500</v>
      </c>
      <c r="I342" s="247" t="s">
        <v>1839</v>
      </c>
      <c r="J342" s="247" t="s">
        <v>1619</v>
      </c>
    </row>
    <row r="343" spans="1:10" ht="24">
      <c r="A343" s="289">
        <v>100</v>
      </c>
      <c r="B343" s="287" t="s">
        <v>2140</v>
      </c>
      <c r="C343" s="290" t="s">
        <v>2316</v>
      </c>
      <c r="D343" s="291" t="s">
        <v>2317</v>
      </c>
      <c r="E343" s="340">
        <v>60000</v>
      </c>
      <c r="F343" s="293">
        <v>49389500</v>
      </c>
      <c r="G343" s="293">
        <v>60000</v>
      </c>
      <c r="H343" s="293">
        <v>49389500</v>
      </c>
      <c r="I343" s="247" t="s">
        <v>2197</v>
      </c>
      <c r="J343" s="247" t="s">
        <v>649</v>
      </c>
    </row>
    <row r="344" spans="1:10" ht="36">
      <c r="A344" s="289">
        <v>101</v>
      </c>
      <c r="B344" s="287" t="s">
        <v>2140</v>
      </c>
      <c r="C344" s="294" t="s">
        <v>2318</v>
      </c>
      <c r="D344" s="294" t="s">
        <v>2319</v>
      </c>
      <c r="E344" s="295">
        <v>500000</v>
      </c>
      <c r="F344" s="293">
        <v>49889500</v>
      </c>
      <c r="G344" s="293">
        <v>500000</v>
      </c>
      <c r="H344" s="293">
        <v>49889500</v>
      </c>
      <c r="I344" s="247" t="s">
        <v>676</v>
      </c>
      <c r="J344" s="247" t="s">
        <v>649</v>
      </c>
    </row>
    <row r="345" spans="1:10" ht="48">
      <c r="A345" s="289">
        <v>102</v>
      </c>
      <c r="B345" s="287" t="s">
        <v>2140</v>
      </c>
      <c r="C345" s="294" t="s">
        <v>2320</v>
      </c>
      <c r="D345" s="294" t="s">
        <v>2321</v>
      </c>
      <c r="E345" s="295">
        <v>200000</v>
      </c>
      <c r="F345" s="293">
        <v>50089500</v>
      </c>
      <c r="G345" s="293">
        <v>200000</v>
      </c>
      <c r="H345" s="293">
        <v>50089500</v>
      </c>
      <c r="I345" s="247" t="s">
        <v>676</v>
      </c>
      <c r="J345" s="247" t="s">
        <v>1618</v>
      </c>
    </row>
    <row r="346" spans="1:10" ht="36">
      <c r="A346" s="289">
        <v>103</v>
      </c>
      <c r="B346" s="287" t="s">
        <v>2140</v>
      </c>
      <c r="C346" s="339" t="s">
        <v>2322</v>
      </c>
      <c r="D346" s="291" t="s">
        <v>2323</v>
      </c>
      <c r="E346" s="336">
        <v>300000</v>
      </c>
      <c r="F346" s="293">
        <v>50389500</v>
      </c>
      <c r="G346" s="293">
        <v>300000</v>
      </c>
      <c r="H346" s="293">
        <v>50389500</v>
      </c>
      <c r="I346" s="247" t="s">
        <v>4679</v>
      </c>
      <c r="J346" s="247" t="s">
        <v>649</v>
      </c>
    </row>
    <row r="347" spans="1:10" ht="36">
      <c r="A347" s="289">
        <v>104</v>
      </c>
      <c r="B347" s="287" t="s">
        <v>2140</v>
      </c>
      <c r="C347" s="294" t="s">
        <v>2324</v>
      </c>
      <c r="D347" s="294" t="s">
        <v>2325</v>
      </c>
      <c r="E347" s="295">
        <v>300000</v>
      </c>
      <c r="F347" s="293">
        <v>50689500</v>
      </c>
      <c r="G347" s="293">
        <v>300000</v>
      </c>
      <c r="H347" s="293">
        <v>50689500</v>
      </c>
      <c r="I347" s="247" t="s">
        <v>676</v>
      </c>
      <c r="J347" s="247" t="s">
        <v>649</v>
      </c>
    </row>
    <row r="348" spans="1:10" ht="36">
      <c r="A348" s="289">
        <v>105</v>
      </c>
      <c r="B348" s="287" t="s">
        <v>2140</v>
      </c>
      <c r="C348" s="294" t="s">
        <v>2326</v>
      </c>
      <c r="D348" s="294" t="s">
        <v>2327</v>
      </c>
      <c r="E348" s="295">
        <v>1500000</v>
      </c>
      <c r="F348" s="293">
        <v>52189500</v>
      </c>
      <c r="G348" s="293">
        <v>1500000</v>
      </c>
      <c r="H348" s="293">
        <v>52189500</v>
      </c>
      <c r="I348" s="247" t="s">
        <v>676</v>
      </c>
      <c r="J348" s="247" t="s">
        <v>1618</v>
      </c>
    </row>
    <row r="349" spans="1:10" ht="24">
      <c r="A349" s="289">
        <v>106</v>
      </c>
      <c r="B349" s="287" t="s">
        <v>2140</v>
      </c>
      <c r="C349" s="294" t="s">
        <v>2328</v>
      </c>
      <c r="D349" s="294" t="s">
        <v>2329</v>
      </c>
      <c r="E349" s="295">
        <v>400000</v>
      </c>
      <c r="F349" s="293">
        <v>52589500</v>
      </c>
      <c r="G349" s="293">
        <v>400000</v>
      </c>
      <c r="H349" s="293">
        <v>52589500</v>
      </c>
      <c r="I349" s="247" t="s">
        <v>676</v>
      </c>
      <c r="J349" s="247" t="s">
        <v>1618</v>
      </c>
    </row>
    <row r="350" spans="1:10" ht="36">
      <c r="A350" s="289">
        <v>107</v>
      </c>
      <c r="B350" s="287" t="s">
        <v>2140</v>
      </c>
      <c r="C350" s="294" t="s">
        <v>2330</v>
      </c>
      <c r="D350" s="294" t="s">
        <v>2331</v>
      </c>
      <c r="E350" s="295">
        <v>200000</v>
      </c>
      <c r="F350" s="293">
        <v>52789500</v>
      </c>
      <c r="G350" s="293">
        <v>200000</v>
      </c>
      <c r="H350" s="293">
        <v>52789500</v>
      </c>
      <c r="I350" s="247" t="s">
        <v>668</v>
      </c>
      <c r="J350" s="247" t="s">
        <v>1619</v>
      </c>
    </row>
    <row r="351" spans="1:10" ht="24">
      <c r="A351" s="289">
        <v>108</v>
      </c>
      <c r="B351" s="287" t="s">
        <v>2140</v>
      </c>
      <c r="C351" s="294" t="s">
        <v>4680</v>
      </c>
      <c r="D351" s="294" t="s">
        <v>4681</v>
      </c>
      <c r="E351" s="295">
        <v>2000000</v>
      </c>
      <c r="F351" s="293">
        <v>54789500</v>
      </c>
      <c r="G351" s="293">
        <v>2000000</v>
      </c>
      <c r="H351" s="293">
        <v>54789500</v>
      </c>
      <c r="I351" s="247" t="s">
        <v>645</v>
      </c>
      <c r="J351" s="247" t="s">
        <v>1622</v>
      </c>
    </row>
    <row r="352" spans="1:10" ht="24">
      <c r="A352" s="289">
        <v>109</v>
      </c>
      <c r="B352" s="287" t="s">
        <v>2140</v>
      </c>
      <c r="C352" s="294" t="s">
        <v>2332</v>
      </c>
      <c r="D352" s="294" t="s">
        <v>2333</v>
      </c>
      <c r="E352" s="295">
        <v>3000000</v>
      </c>
      <c r="F352" s="293">
        <v>57789500</v>
      </c>
      <c r="G352" s="293">
        <v>3000000</v>
      </c>
      <c r="H352" s="293">
        <v>57789500</v>
      </c>
      <c r="I352" s="247" t="s">
        <v>646</v>
      </c>
      <c r="J352" s="247" t="s">
        <v>1619</v>
      </c>
    </row>
    <row r="353" spans="1:10" ht="24">
      <c r="A353" s="289">
        <v>110</v>
      </c>
      <c r="B353" s="287" t="s">
        <v>2140</v>
      </c>
      <c r="C353" s="290" t="s">
        <v>4682</v>
      </c>
      <c r="D353" s="291" t="s">
        <v>2334</v>
      </c>
      <c r="E353" s="292">
        <v>500000</v>
      </c>
      <c r="F353" s="293">
        <v>58289500</v>
      </c>
      <c r="G353" s="293">
        <v>500000</v>
      </c>
      <c r="H353" s="293">
        <v>58289500</v>
      </c>
      <c r="I353" s="247" t="s">
        <v>646</v>
      </c>
      <c r="J353" s="247" t="s">
        <v>1619</v>
      </c>
    </row>
    <row r="354" spans="1:10">
      <c r="A354" s="289">
        <v>111</v>
      </c>
      <c r="B354" s="287" t="s">
        <v>2140</v>
      </c>
      <c r="C354" s="290" t="s">
        <v>2335</v>
      </c>
      <c r="D354" s="291" t="s">
        <v>2336</v>
      </c>
      <c r="E354" s="292">
        <v>65000</v>
      </c>
      <c r="F354" s="293">
        <v>58354500</v>
      </c>
      <c r="G354" s="293">
        <v>65000</v>
      </c>
      <c r="H354" s="293">
        <v>58354500</v>
      </c>
      <c r="I354" s="247" t="s">
        <v>646</v>
      </c>
      <c r="J354" s="247" t="s">
        <v>1619</v>
      </c>
    </row>
    <row r="355" spans="1:10">
      <c r="A355" s="289">
        <v>112</v>
      </c>
      <c r="B355" s="287" t="s">
        <v>2140</v>
      </c>
      <c r="C355" s="290" t="s">
        <v>2337</v>
      </c>
      <c r="D355" s="291" t="s">
        <v>4683</v>
      </c>
      <c r="E355" s="292">
        <v>30000</v>
      </c>
      <c r="F355" s="293">
        <v>58384500</v>
      </c>
      <c r="G355" s="293">
        <v>30000</v>
      </c>
      <c r="H355" s="293">
        <v>58384500</v>
      </c>
      <c r="I355" s="247" t="s">
        <v>645</v>
      </c>
      <c r="J355" s="247" t="s">
        <v>1622</v>
      </c>
    </row>
    <row r="356" spans="1:10" ht="24">
      <c r="A356" s="289">
        <v>113</v>
      </c>
      <c r="B356" s="287" t="s">
        <v>2140</v>
      </c>
      <c r="C356" s="294" t="s">
        <v>2338</v>
      </c>
      <c r="D356" s="294" t="s">
        <v>2339</v>
      </c>
      <c r="E356" s="295">
        <v>150000</v>
      </c>
      <c r="F356" s="293">
        <v>58534500</v>
      </c>
      <c r="G356" s="293">
        <v>150000</v>
      </c>
      <c r="H356" s="293">
        <v>58534500</v>
      </c>
      <c r="I356" s="247" t="s">
        <v>1462</v>
      </c>
      <c r="J356" s="247" t="s">
        <v>1950</v>
      </c>
    </row>
    <row r="357" spans="1:10" ht="24">
      <c r="A357" s="289">
        <v>114</v>
      </c>
      <c r="B357" s="287" t="s">
        <v>2140</v>
      </c>
      <c r="C357" s="294" t="s">
        <v>2340</v>
      </c>
      <c r="D357" s="294" t="s">
        <v>2341</v>
      </c>
      <c r="E357" s="295">
        <v>150000</v>
      </c>
      <c r="F357" s="293">
        <v>58684500</v>
      </c>
      <c r="G357" s="293">
        <v>150000</v>
      </c>
      <c r="H357" s="293">
        <v>58684500</v>
      </c>
      <c r="I357" s="247" t="s">
        <v>1946</v>
      </c>
      <c r="J357" s="247" t="s">
        <v>1971</v>
      </c>
    </row>
    <row r="358" spans="1:10" ht="36">
      <c r="A358" s="289">
        <v>115</v>
      </c>
      <c r="B358" s="287" t="s">
        <v>2140</v>
      </c>
      <c r="C358" s="294" t="s">
        <v>2342</v>
      </c>
      <c r="D358" s="294" t="s">
        <v>2343</v>
      </c>
      <c r="E358" s="295">
        <v>200000</v>
      </c>
      <c r="F358" s="293">
        <v>58884500</v>
      </c>
      <c r="G358" s="293">
        <v>200000</v>
      </c>
      <c r="H358" s="293">
        <v>58884500</v>
      </c>
      <c r="I358" s="247" t="s">
        <v>1462</v>
      </c>
      <c r="J358" s="247" t="s">
        <v>1950</v>
      </c>
    </row>
    <row r="359" spans="1:10" ht="84">
      <c r="A359" s="289">
        <v>116</v>
      </c>
      <c r="B359" s="287" t="s">
        <v>2140</v>
      </c>
      <c r="C359" s="294" t="s">
        <v>2344</v>
      </c>
      <c r="D359" s="294" t="s">
        <v>2345</v>
      </c>
      <c r="E359" s="295">
        <v>500000</v>
      </c>
      <c r="F359" s="293">
        <v>59384500</v>
      </c>
      <c r="G359" s="293">
        <v>500000</v>
      </c>
      <c r="H359" s="293">
        <v>59384500</v>
      </c>
      <c r="I359" s="247" t="s">
        <v>1462</v>
      </c>
      <c r="J359" s="247" t="s">
        <v>1950</v>
      </c>
    </row>
    <row r="360" spans="1:10" ht="24">
      <c r="A360" s="289">
        <v>117</v>
      </c>
      <c r="B360" s="287" t="s">
        <v>2140</v>
      </c>
      <c r="C360" s="294" t="s">
        <v>2346</v>
      </c>
      <c r="D360" s="294" t="s">
        <v>2347</v>
      </c>
      <c r="E360" s="295">
        <v>75000</v>
      </c>
      <c r="F360" s="293">
        <v>59459500</v>
      </c>
      <c r="G360" s="293">
        <v>75000</v>
      </c>
      <c r="H360" s="293">
        <v>59459500</v>
      </c>
      <c r="I360" s="247" t="s">
        <v>644</v>
      </c>
      <c r="J360" s="247" t="s">
        <v>1950</v>
      </c>
    </row>
    <row r="361" spans="1:10" ht="24">
      <c r="A361" s="289">
        <v>118</v>
      </c>
      <c r="B361" s="287" t="s">
        <v>2140</v>
      </c>
      <c r="C361" s="294" t="s">
        <v>2348</v>
      </c>
      <c r="D361" s="294" t="s">
        <v>2349</v>
      </c>
      <c r="E361" s="295">
        <v>500000</v>
      </c>
      <c r="F361" s="293">
        <v>59959500</v>
      </c>
      <c r="G361" s="293">
        <v>500000</v>
      </c>
      <c r="H361" s="293">
        <v>59959500</v>
      </c>
      <c r="I361" s="247" t="s">
        <v>1462</v>
      </c>
      <c r="J361" s="247" t="s">
        <v>1950</v>
      </c>
    </row>
    <row r="362" spans="1:10" ht="84">
      <c r="A362" s="289">
        <v>119</v>
      </c>
      <c r="B362" s="287" t="s">
        <v>2140</v>
      </c>
      <c r="C362" s="294" t="s">
        <v>2350</v>
      </c>
      <c r="D362" s="294" t="s">
        <v>2351</v>
      </c>
      <c r="E362" s="295">
        <v>25000</v>
      </c>
      <c r="F362" s="293">
        <v>59984500</v>
      </c>
      <c r="G362" s="293">
        <v>25000</v>
      </c>
      <c r="H362" s="293">
        <v>59984500</v>
      </c>
      <c r="I362" s="247" t="s">
        <v>1462</v>
      </c>
      <c r="J362" s="247" t="s">
        <v>1950</v>
      </c>
    </row>
    <row r="363" spans="1:10" ht="36">
      <c r="A363" s="289">
        <v>120</v>
      </c>
      <c r="B363" s="287" t="s">
        <v>2140</v>
      </c>
      <c r="C363" s="294" t="s">
        <v>2352</v>
      </c>
      <c r="D363" s="294" t="s">
        <v>2353</v>
      </c>
      <c r="E363" s="295">
        <v>40000</v>
      </c>
      <c r="F363" s="293">
        <v>60024500</v>
      </c>
      <c r="G363" s="293">
        <v>40000</v>
      </c>
      <c r="H363" s="293">
        <v>60024500</v>
      </c>
      <c r="I363" s="247" t="s">
        <v>1462</v>
      </c>
      <c r="J363" s="247" t="s">
        <v>1950</v>
      </c>
    </row>
    <row r="364" spans="1:10" ht="24">
      <c r="A364" s="289">
        <v>121</v>
      </c>
      <c r="B364" s="287" t="s">
        <v>2140</v>
      </c>
      <c r="C364" s="294" t="s">
        <v>4651</v>
      </c>
      <c r="D364" s="294" t="s">
        <v>2354</v>
      </c>
      <c r="E364" s="295">
        <v>150000</v>
      </c>
      <c r="F364" s="293">
        <v>60174500</v>
      </c>
      <c r="G364" s="293">
        <v>150000</v>
      </c>
      <c r="H364" s="293">
        <v>60174500</v>
      </c>
      <c r="I364" s="247" t="s">
        <v>2206</v>
      </c>
      <c r="J364" s="247" t="s">
        <v>2157</v>
      </c>
    </row>
    <row r="365" spans="1:10" ht="36">
      <c r="A365" s="289">
        <v>122</v>
      </c>
      <c r="B365" s="287" t="s">
        <v>2140</v>
      </c>
      <c r="C365" s="294" t="s">
        <v>2355</v>
      </c>
      <c r="D365" s="294" t="s">
        <v>2356</v>
      </c>
      <c r="E365" s="295">
        <v>200000</v>
      </c>
      <c r="F365" s="293">
        <v>60374500</v>
      </c>
      <c r="G365" s="293">
        <v>200000</v>
      </c>
      <c r="H365" s="293">
        <v>60374500</v>
      </c>
      <c r="I365" s="247" t="s">
        <v>2224</v>
      </c>
      <c r="J365" s="247" t="s">
        <v>649</v>
      </c>
    </row>
    <row r="366" spans="1:10" ht="24">
      <c r="A366" s="289">
        <v>123</v>
      </c>
      <c r="B366" s="287" t="s">
        <v>2140</v>
      </c>
      <c r="C366" s="294" t="s">
        <v>2357</v>
      </c>
      <c r="D366" s="294" t="s">
        <v>4684</v>
      </c>
      <c r="E366" s="295">
        <v>50000</v>
      </c>
      <c r="F366" s="293">
        <v>60424500</v>
      </c>
      <c r="G366" s="293">
        <v>50000</v>
      </c>
      <c r="H366" s="293">
        <v>60424500</v>
      </c>
      <c r="I366" s="247" t="s">
        <v>2211</v>
      </c>
      <c r="J366" s="247" t="s">
        <v>649</v>
      </c>
    </row>
    <row r="367" spans="1:10" ht="24">
      <c r="A367" s="289">
        <v>124</v>
      </c>
      <c r="B367" s="287" t="s">
        <v>2140</v>
      </c>
      <c r="C367" s="294" t="s">
        <v>2358</v>
      </c>
      <c r="D367" s="294" t="s">
        <v>2359</v>
      </c>
      <c r="E367" s="295">
        <v>500000</v>
      </c>
      <c r="F367" s="293">
        <v>60924500</v>
      </c>
      <c r="G367" s="293">
        <v>500000</v>
      </c>
      <c r="H367" s="293">
        <v>60924500</v>
      </c>
      <c r="I367" s="247" t="s">
        <v>2190</v>
      </c>
      <c r="J367" s="247" t="s">
        <v>1618</v>
      </c>
    </row>
    <row r="368" spans="1:10" ht="24">
      <c r="A368" s="289">
        <v>125</v>
      </c>
      <c r="B368" s="287" t="s">
        <v>2140</v>
      </c>
      <c r="C368" s="294" t="s">
        <v>2360</v>
      </c>
      <c r="D368" s="294" t="s">
        <v>2361</v>
      </c>
      <c r="E368" s="295">
        <v>300000</v>
      </c>
      <c r="F368" s="293">
        <v>61224500</v>
      </c>
      <c r="G368" s="293">
        <v>300000</v>
      </c>
      <c r="H368" s="293">
        <v>61224500</v>
      </c>
      <c r="I368" s="247" t="s">
        <v>2190</v>
      </c>
      <c r="J368" s="247" t="s">
        <v>2362</v>
      </c>
    </row>
    <row r="369" spans="1:10" ht="36">
      <c r="A369" s="289">
        <v>126</v>
      </c>
      <c r="B369" s="287" t="s">
        <v>2140</v>
      </c>
      <c r="C369" s="294" t="s">
        <v>2363</v>
      </c>
      <c r="D369" s="294" t="s">
        <v>2364</v>
      </c>
      <c r="E369" s="295">
        <v>500000</v>
      </c>
      <c r="F369" s="293">
        <v>61724500</v>
      </c>
      <c r="G369" s="293">
        <v>500000</v>
      </c>
      <c r="H369" s="293">
        <v>61724500</v>
      </c>
      <c r="I369" s="247" t="s">
        <v>2365</v>
      </c>
      <c r="J369" s="247" t="s">
        <v>649</v>
      </c>
    </row>
    <row r="370" spans="1:10" ht="36">
      <c r="A370" s="289">
        <v>127</v>
      </c>
      <c r="B370" s="287" t="s">
        <v>2140</v>
      </c>
      <c r="C370" s="294" t="s">
        <v>2366</v>
      </c>
      <c r="D370" s="294" t="s">
        <v>4685</v>
      </c>
      <c r="E370" s="295">
        <v>1000000</v>
      </c>
      <c r="F370" s="293">
        <v>62724500</v>
      </c>
      <c r="G370" s="293">
        <v>1000000</v>
      </c>
      <c r="H370" s="293">
        <v>62724500</v>
      </c>
      <c r="I370" s="247" t="s">
        <v>2244</v>
      </c>
      <c r="J370" s="247" t="s">
        <v>649</v>
      </c>
    </row>
    <row r="371" spans="1:10" ht="36">
      <c r="A371" s="289">
        <v>128</v>
      </c>
      <c r="B371" s="287" t="s">
        <v>2140</v>
      </c>
      <c r="C371" s="294" t="s">
        <v>2367</v>
      </c>
      <c r="D371" s="294" t="s">
        <v>2368</v>
      </c>
      <c r="E371" s="295">
        <v>850000</v>
      </c>
      <c r="F371" s="293">
        <v>63574500</v>
      </c>
      <c r="G371" s="293">
        <v>850000</v>
      </c>
      <c r="H371" s="293">
        <v>63574500</v>
      </c>
      <c r="I371" s="247" t="s">
        <v>2369</v>
      </c>
      <c r="J371" s="247" t="s">
        <v>2370</v>
      </c>
    </row>
    <row r="372" spans="1:10" ht="24">
      <c r="A372" s="289">
        <v>129</v>
      </c>
      <c r="B372" s="287" t="s">
        <v>2140</v>
      </c>
      <c r="C372" s="294" t="s">
        <v>2371</v>
      </c>
      <c r="D372" s="294" t="s">
        <v>2372</v>
      </c>
      <c r="E372" s="295">
        <v>650000</v>
      </c>
      <c r="F372" s="293">
        <v>64224500</v>
      </c>
      <c r="G372" s="293">
        <v>650000</v>
      </c>
      <c r="H372" s="293">
        <v>64224500</v>
      </c>
      <c r="I372" s="247" t="s">
        <v>2369</v>
      </c>
      <c r="J372" s="247" t="s">
        <v>2370</v>
      </c>
    </row>
    <row r="373" spans="1:10">
      <c r="A373" s="289">
        <v>130</v>
      </c>
      <c r="B373" s="287" t="s">
        <v>2140</v>
      </c>
      <c r="C373" s="294" t="s">
        <v>2373</v>
      </c>
      <c r="D373" s="294" t="s">
        <v>2374</v>
      </c>
      <c r="E373" s="295">
        <v>850000</v>
      </c>
      <c r="F373" s="293">
        <v>65074500</v>
      </c>
      <c r="G373" s="293">
        <v>850000</v>
      </c>
      <c r="H373" s="293">
        <v>65074500</v>
      </c>
      <c r="I373" s="247" t="s">
        <v>2369</v>
      </c>
      <c r="J373" s="247" t="s">
        <v>2370</v>
      </c>
    </row>
    <row r="374" spans="1:10" ht="72">
      <c r="A374" s="289">
        <v>131</v>
      </c>
      <c r="B374" s="287" t="s">
        <v>2140</v>
      </c>
      <c r="C374" s="294" t="s">
        <v>2375</v>
      </c>
      <c r="D374" s="294" t="s">
        <v>2376</v>
      </c>
      <c r="E374" s="295">
        <v>400000</v>
      </c>
      <c r="F374" s="293">
        <v>65474500</v>
      </c>
      <c r="G374" s="293">
        <v>400000</v>
      </c>
      <c r="H374" s="293">
        <v>65474500</v>
      </c>
      <c r="I374" s="247" t="s">
        <v>58</v>
      </c>
      <c r="J374" s="247" t="s">
        <v>2370</v>
      </c>
    </row>
    <row r="375" spans="1:10" ht="24">
      <c r="A375" s="289">
        <v>132</v>
      </c>
      <c r="B375" s="287" t="s">
        <v>2140</v>
      </c>
      <c r="C375" s="294" t="s">
        <v>2377</v>
      </c>
      <c r="D375" s="294" t="s">
        <v>2378</v>
      </c>
      <c r="E375" s="295">
        <v>300000</v>
      </c>
      <c r="F375" s="293">
        <v>65774500</v>
      </c>
      <c r="G375" s="293">
        <v>300000</v>
      </c>
      <c r="H375" s="293">
        <v>65774500</v>
      </c>
      <c r="I375" s="247" t="s">
        <v>2369</v>
      </c>
      <c r="J375" s="247" t="s">
        <v>2379</v>
      </c>
    </row>
    <row r="376" spans="1:10" ht="48">
      <c r="A376" s="289">
        <v>133</v>
      </c>
      <c r="B376" s="287" t="s">
        <v>2140</v>
      </c>
      <c r="C376" s="294" t="s">
        <v>2380</v>
      </c>
      <c r="D376" s="294" t="s">
        <v>2381</v>
      </c>
      <c r="E376" s="295">
        <v>150000</v>
      </c>
      <c r="F376" s="293">
        <v>65924500</v>
      </c>
      <c r="G376" s="293">
        <v>150000</v>
      </c>
      <c r="H376" s="293">
        <v>65924500</v>
      </c>
      <c r="I376" s="247" t="s">
        <v>58</v>
      </c>
      <c r="J376" s="247" t="s">
        <v>2048</v>
      </c>
    </row>
    <row r="377" spans="1:10" ht="36">
      <c r="A377" s="289">
        <v>134</v>
      </c>
      <c r="B377" s="287" t="s">
        <v>2140</v>
      </c>
      <c r="C377" s="294" t="s">
        <v>2382</v>
      </c>
      <c r="D377" s="294" t="s">
        <v>2383</v>
      </c>
      <c r="E377" s="295">
        <v>120000</v>
      </c>
      <c r="F377" s="293">
        <v>66044500</v>
      </c>
      <c r="G377" s="293">
        <v>120000</v>
      </c>
      <c r="H377" s="293">
        <v>66044500</v>
      </c>
      <c r="I377" s="247" t="s">
        <v>2009</v>
      </c>
      <c r="J377" s="247" t="s">
        <v>2168</v>
      </c>
    </row>
    <row r="378" spans="1:10" ht="36">
      <c r="A378" s="289">
        <v>135</v>
      </c>
      <c r="B378" s="287" t="s">
        <v>2140</v>
      </c>
      <c r="C378" s="294" t="s">
        <v>2384</v>
      </c>
      <c r="D378" s="294" t="s">
        <v>2385</v>
      </c>
      <c r="E378" s="295">
        <v>225000</v>
      </c>
      <c r="F378" s="293">
        <v>66269500</v>
      </c>
      <c r="G378" s="293">
        <v>225000</v>
      </c>
      <c r="H378" s="293">
        <v>66269500</v>
      </c>
      <c r="I378" s="247" t="s">
        <v>58</v>
      </c>
      <c r="J378" s="247" t="s">
        <v>2168</v>
      </c>
    </row>
    <row r="379" spans="1:10" ht="36">
      <c r="A379" s="289">
        <v>136</v>
      </c>
      <c r="B379" s="287" t="s">
        <v>2140</v>
      </c>
      <c r="C379" s="294" t="s">
        <v>2386</v>
      </c>
      <c r="D379" s="294" t="s">
        <v>2387</v>
      </c>
      <c r="E379" s="295">
        <v>150000</v>
      </c>
      <c r="F379" s="293">
        <v>66419500</v>
      </c>
      <c r="G379" s="293">
        <v>150000</v>
      </c>
      <c r="H379" s="293">
        <v>66419500</v>
      </c>
      <c r="I379" s="247" t="s">
        <v>2388</v>
      </c>
      <c r="J379" s="247" t="s">
        <v>649</v>
      </c>
    </row>
    <row r="380" spans="1:10" ht="36">
      <c r="A380" s="289">
        <v>137</v>
      </c>
      <c r="B380" s="287" t="s">
        <v>2140</v>
      </c>
      <c r="C380" s="294" t="s">
        <v>2389</v>
      </c>
      <c r="D380" s="294" t="s">
        <v>2390</v>
      </c>
      <c r="E380" s="295">
        <v>110000</v>
      </c>
      <c r="F380" s="293">
        <v>66529500</v>
      </c>
      <c r="G380" s="293">
        <v>110000</v>
      </c>
      <c r="H380" s="293">
        <v>66529500</v>
      </c>
      <c r="I380" s="247" t="s">
        <v>58</v>
      </c>
      <c r="J380" s="247" t="s">
        <v>2370</v>
      </c>
    </row>
    <row r="381" spans="1:10" ht="36">
      <c r="A381" s="289">
        <v>138</v>
      </c>
      <c r="B381" s="287" t="s">
        <v>2140</v>
      </c>
      <c r="C381" s="294" t="s">
        <v>2391</v>
      </c>
      <c r="D381" s="294" t="s">
        <v>2392</v>
      </c>
      <c r="E381" s="295">
        <v>750000</v>
      </c>
      <c r="F381" s="293">
        <v>67279500</v>
      </c>
      <c r="G381" s="293">
        <v>750000</v>
      </c>
      <c r="H381" s="293">
        <v>67279500</v>
      </c>
      <c r="I381" s="247" t="s">
        <v>58</v>
      </c>
      <c r="J381" s="247" t="s">
        <v>649</v>
      </c>
    </row>
    <row r="382" spans="1:10" ht="36">
      <c r="A382" s="289">
        <v>139</v>
      </c>
      <c r="B382" s="287" t="s">
        <v>2140</v>
      </c>
      <c r="C382" s="294" t="s">
        <v>2393</v>
      </c>
      <c r="D382" s="294" t="s">
        <v>2394</v>
      </c>
      <c r="E382" s="295">
        <v>50000</v>
      </c>
      <c r="F382" s="293">
        <v>67329500</v>
      </c>
      <c r="G382" s="293">
        <v>50000</v>
      </c>
      <c r="H382" s="293">
        <v>67329500</v>
      </c>
      <c r="I382" s="247" t="s">
        <v>2291</v>
      </c>
      <c r="J382" s="247" t="s">
        <v>649</v>
      </c>
    </row>
    <row r="383" spans="1:10" ht="36">
      <c r="A383" s="289">
        <v>140</v>
      </c>
      <c r="B383" s="287" t="s">
        <v>2140</v>
      </c>
      <c r="C383" s="294" t="s">
        <v>2395</v>
      </c>
      <c r="D383" s="294" t="s">
        <v>2394</v>
      </c>
      <c r="E383" s="295">
        <v>150000</v>
      </c>
      <c r="F383" s="293">
        <v>67479500</v>
      </c>
      <c r="G383" s="293">
        <v>150000</v>
      </c>
      <c r="H383" s="293">
        <v>67479500</v>
      </c>
      <c r="I383" s="247" t="s">
        <v>2291</v>
      </c>
      <c r="J383" s="247" t="s">
        <v>649</v>
      </c>
    </row>
    <row r="384" spans="1:10" ht="48">
      <c r="A384" s="289">
        <v>141</v>
      </c>
      <c r="B384" s="287" t="s">
        <v>2140</v>
      </c>
      <c r="C384" s="294" t="s">
        <v>2396</v>
      </c>
      <c r="D384" s="294" t="s">
        <v>2397</v>
      </c>
      <c r="E384" s="295">
        <v>200000</v>
      </c>
      <c r="F384" s="293">
        <v>67679500</v>
      </c>
      <c r="G384" s="293">
        <v>200000</v>
      </c>
      <c r="H384" s="293">
        <v>67679500</v>
      </c>
      <c r="I384" s="247" t="s">
        <v>58</v>
      </c>
      <c r="J384" s="247" t="s">
        <v>2398</v>
      </c>
    </row>
    <row r="385" spans="1:10" ht="60">
      <c r="A385" s="289">
        <v>142</v>
      </c>
      <c r="B385" s="287" t="s">
        <v>2140</v>
      </c>
      <c r="C385" s="294" t="s">
        <v>2399</v>
      </c>
      <c r="D385" s="294" t="s">
        <v>2400</v>
      </c>
      <c r="E385" s="295">
        <v>1200000</v>
      </c>
      <c r="F385" s="293">
        <v>68879500</v>
      </c>
      <c r="G385" s="293">
        <v>1200000</v>
      </c>
      <c r="H385" s="293">
        <v>68879500</v>
      </c>
      <c r="I385" s="247" t="s">
        <v>58</v>
      </c>
      <c r="J385" s="247" t="s">
        <v>2148</v>
      </c>
    </row>
    <row r="386" spans="1:10" ht="24">
      <c r="A386" s="289">
        <v>143</v>
      </c>
      <c r="B386" s="287" t="s">
        <v>2140</v>
      </c>
      <c r="C386" s="294" t="s">
        <v>4686</v>
      </c>
      <c r="D386" s="294" t="s">
        <v>4688</v>
      </c>
      <c r="E386" s="295">
        <v>100000</v>
      </c>
      <c r="F386" s="293">
        <v>68979500</v>
      </c>
      <c r="G386" s="293">
        <v>100000</v>
      </c>
      <c r="H386" s="293">
        <v>68979500</v>
      </c>
      <c r="I386" s="247" t="s">
        <v>2300</v>
      </c>
      <c r="J386" s="247" t="s">
        <v>649</v>
      </c>
    </row>
    <row r="387" spans="1:10" ht="24">
      <c r="A387" s="289">
        <v>144</v>
      </c>
      <c r="B387" s="287" t="s">
        <v>2140</v>
      </c>
      <c r="C387" s="294" t="s">
        <v>4687</v>
      </c>
      <c r="D387" s="294" t="s">
        <v>4689</v>
      </c>
      <c r="E387" s="295">
        <v>60000</v>
      </c>
      <c r="F387" s="293">
        <v>69039500</v>
      </c>
      <c r="G387" s="293">
        <v>60000</v>
      </c>
      <c r="H387" s="293">
        <v>69039500</v>
      </c>
      <c r="I387" s="247" t="s">
        <v>2300</v>
      </c>
      <c r="J387" s="247" t="s">
        <v>649</v>
      </c>
    </row>
    <row r="388" spans="1:10" ht="24">
      <c r="A388" s="289">
        <v>145</v>
      </c>
      <c r="B388" s="287" t="s">
        <v>2140</v>
      </c>
      <c r="C388" s="294" t="s">
        <v>2401</v>
      </c>
      <c r="D388" s="294" t="s">
        <v>2402</v>
      </c>
      <c r="E388" s="295">
        <v>80000</v>
      </c>
      <c r="F388" s="293">
        <v>69119500</v>
      </c>
      <c r="G388" s="293">
        <v>80000</v>
      </c>
      <c r="H388" s="293">
        <v>69119500</v>
      </c>
      <c r="I388" s="247" t="s">
        <v>1839</v>
      </c>
      <c r="J388" s="247" t="s">
        <v>1619</v>
      </c>
    </row>
    <row r="389" spans="1:10" ht="24">
      <c r="A389" s="289">
        <v>146</v>
      </c>
      <c r="B389" s="287" t="s">
        <v>2140</v>
      </c>
      <c r="C389" s="294" t="s">
        <v>2403</v>
      </c>
      <c r="D389" s="294" t="s">
        <v>2404</v>
      </c>
      <c r="E389" s="295">
        <v>120000</v>
      </c>
      <c r="F389" s="293">
        <v>69239500</v>
      </c>
      <c r="G389" s="293">
        <v>120000</v>
      </c>
      <c r="H389" s="293">
        <v>69239500</v>
      </c>
      <c r="I389" s="247" t="s">
        <v>2208</v>
      </c>
      <c r="J389" s="247" t="s">
        <v>1618</v>
      </c>
    </row>
    <row r="390" spans="1:10" ht="24">
      <c r="A390" s="289">
        <v>147</v>
      </c>
      <c r="B390" s="287" t="s">
        <v>2140</v>
      </c>
      <c r="C390" s="294" t="s">
        <v>2405</v>
      </c>
      <c r="D390" s="294" t="s">
        <v>2406</v>
      </c>
      <c r="E390" s="295">
        <v>300000</v>
      </c>
      <c r="F390" s="293">
        <v>69539500</v>
      </c>
      <c r="G390" s="293">
        <v>300000</v>
      </c>
      <c r="H390" s="293">
        <v>69539500</v>
      </c>
      <c r="I390" s="247" t="s">
        <v>648</v>
      </c>
      <c r="J390" s="247" t="s">
        <v>1618</v>
      </c>
    </row>
    <row r="391" spans="1:10" ht="24">
      <c r="A391" s="289">
        <v>148</v>
      </c>
      <c r="B391" s="287" t="s">
        <v>2140</v>
      </c>
      <c r="C391" s="294" t="s">
        <v>2407</v>
      </c>
      <c r="D391" s="294" t="s">
        <v>2408</v>
      </c>
      <c r="E391" s="295">
        <v>20000</v>
      </c>
      <c r="F391" s="293">
        <v>69559500</v>
      </c>
      <c r="G391" s="293">
        <v>20000</v>
      </c>
      <c r="H391" s="293">
        <v>69559500</v>
      </c>
      <c r="I391" s="247" t="s">
        <v>2197</v>
      </c>
      <c r="J391" s="247" t="s">
        <v>1618</v>
      </c>
    </row>
    <row r="392" spans="1:10">
      <c r="A392" s="289">
        <v>149</v>
      </c>
      <c r="B392" s="287" t="s">
        <v>2140</v>
      </c>
      <c r="C392" s="294" t="s">
        <v>2284</v>
      </c>
      <c r="D392" s="294" t="s">
        <v>2409</v>
      </c>
      <c r="E392" s="295">
        <v>50000</v>
      </c>
      <c r="F392" s="293">
        <v>69609500</v>
      </c>
      <c r="G392" s="293">
        <v>50000</v>
      </c>
      <c r="H392" s="293">
        <v>69609500</v>
      </c>
      <c r="I392" s="247" t="s">
        <v>2208</v>
      </c>
      <c r="J392" s="247" t="s">
        <v>1618</v>
      </c>
    </row>
    <row r="393" spans="1:10" ht="48">
      <c r="A393" s="289">
        <v>150</v>
      </c>
      <c r="B393" s="287" t="s">
        <v>2140</v>
      </c>
      <c r="C393" s="294" t="s">
        <v>2410</v>
      </c>
      <c r="D393" s="294" t="s">
        <v>4690</v>
      </c>
      <c r="E393" s="295">
        <v>150000</v>
      </c>
      <c r="F393" s="293">
        <v>69759500</v>
      </c>
      <c r="G393" s="293">
        <v>150000</v>
      </c>
      <c r="H393" s="293">
        <v>69759500</v>
      </c>
      <c r="I393" s="247" t="s">
        <v>2254</v>
      </c>
      <c r="J393" s="247" t="s">
        <v>1618</v>
      </c>
    </row>
    <row r="394" spans="1:10" ht="36">
      <c r="A394" s="289">
        <v>151</v>
      </c>
      <c r="B394" s="287" t="s">
        <v>2140</v>
      </c>
      <c r="C394" s="339" t="s">
        <v>2411</v>
      </c>
      <c r="D394" s="291" t="s">
        <v>4691</v>
      </c>
      <c r="E394" s="336">
        <v>75000</v>
      </c>
      <c r="F394" s="293">
        <v>69834500</v>
      </c>
      <c r="G394" s="293">
        <v>75000</v>
      </c>
      <c r="H394" s="293">
        <v>69834500</v>
      </c>
      <c r="I394" s="247" t="s">
        <v>2254</v>
      </c>
      <c r="J394" s="247" t="s">
        <v>1618</v>
      </c>
    </row>
    <row r="395" spans="1:10" ht="24">
      <c r="A395" s="289">
        <v>152</v>
      </c>
      <c r="B395" s="287" t="s">
        <v>2140</v>
      </c>
      <c r="C395" s="290" t="s">
        <v>2412</v>
      </c>
      <c r="D395" s="291" t="s">
        <v>2413</v>
      </c>
      <c r="E395" s="336">
        <v>275000</v>
      </c>
      <c r="F395" s="293">
        <v>70109500</v>
      </c>
      <c r="G395" s="293">
        <v>275000</v>
      </c>
      <c r="H395" s="293">
        <v>70109500</v>
      </c>
      <c r="I395" s="247" t="s">
        <v>2254</v>
      </c>
      <c r="J395" s="296" t="s">
        <v>1618</v>
      </c>
    </row>
    <row r="396" spans="1:10" ht="36">
      <c r="A396" s="289">
        <v>153</v>
      </c>
      <c r="B396" s="287" t="s">
        <v>2140</v>
      </c>
      <c r="C396" s="294" t="s">
        <v>2414</v>
      </c>
      <c r="D396" s="294" t="s">
        <v>2415</v>
      </c>
      <c r="E396" s="295">
        <v>80000</v>
      </c>
      <c r="F396" s="293">
        <v>70189500</v>
      </c>
      <c r="G396" s="293">
        <v>80000</v>
      </c>
      <c r="H396" s="293">
        <v>70189500</v>
      </c>
      <c r="I396" s="247" t="s">
        <v>648</v>
      </c>
      <c r="J396" s="247" t="s">
        <v>2416</v>
      </c>
    </row>
    <row r="397" spans="1:10" ht="24">
      <c r="A397" s="289">
        <v>154</v>
      </c>
      <c r="B397" s="287" t="s">
        <v>2140</v>
      </c>
      <c r="C397" s="294" t="s">
        <v>2417</v>
      </c>
      <c r="D397" s="294" t="s">
        <v>2418</v>
      </c>
      <c r="E397" s="295">
        <v>250000</v>
      </c>
      <c r="F397" s="293">
        <v>70439500</v>
      </c>
      <c r="G397" s="293">
        <v>250000</v>
      </c>
      <c r="H397" s="293">
        <v>70439500</v>
      </c>
      <c r="I397" s="247" t="s">
        <v>676</v>
      </c>
      <c r="J397" s="247" t="s">
        <v>1618</v>
      </c>
    </row>
    <row r="398" spans="1:10" ht="36">
      <c r="A398" s="289">
        <v>155</v>
      </c>
      <c r="B398" s="287" t="s">
        <v>2140</v>
      </c>
      <c r="C398" s="294" t="s">
        <v>2419</v>
      </c>
      <c r="D398" s="294" t="s">
        <v>2420</v>
      </c>
      <c r="E398" s="295">
        <v>150000</v>
      </c>
      <c r="F398" s="293">
        <v>70589500</v>
      </c>
      <c r="G398" s="293">
        <v>150000</v>
      </c>
      <c r="H398" s="293">
        <v>70589500</v>
      </c>
      <c r="I398" s="247" t="s">
        <v>2254</v>
      </c>
      <c r="J398" s="247" t="s">
        <v>1618</v>
      </c>
    </row>
    <row r="399" spans="1:10" ht="24">
      <c r="A399" s="289">
        <v>156</v>
      </c>
      <c r="B399" s="287" t="s">
        <v>2140</v>
      </c>
      <c r="C399" s="294" t="s">
        <v>2421</v>
      </c>
      <c r="D399" s="294" t="s">
        <v>2422</v>
      </c>
      <c r="E399" s="295">
        <v>250000</v>
      </c>
      <c r="F399" s="293">
        <v>70839500</v>
      </c>
      <c r="G399" s="293">
        <v>250000</v>
      </c>
      <c r="H399" s="293">
        <v>70839500</v>
      </c>
      <c r="I399" s="247" t="s">
        <v>2313</v>
      </c>
      <c r="J399" s="247" t="s">
        <v>1618</v>
      </c>
    </row>
    <row r="400" spans="1:10" ht="24">
      <c r="A400" s="289">
        <v>157</v>
      </c>
      <c r="B400" s="287" t="s">
        <v>2140</v>
      </c>
      <c r="C400" s="294" t="s">
        <v>2423</v>
      </c>
      <c r="D400" s="294" t="s">
        <v>2424</v>
      </c>
      <c r="E400" s="295">
        <v>200000</v>
      </c>
      <c r="F400" s="293">
        <v>71039500</v>
      </c>
      <c r="G400" s="293">
        <v>200000</v>
      </c>
      <c r="H400" s="293">
        <v>71039500</v>
      </c>
      <c r="I400" s="247" t="s">
        <v>648</v>
      </c>
      <c r="J400" s="247" t="s">
        <v>1618</v>
      </c>
    </row>
    <row r="401" spans="1:10" ht="24">
      <c r="A401" s="289">
        <v>158</v>
      </c>
      <c r="B401" s="287" t="s">
        <v>2140</v>
      </c>
      <c r="C401" s="294" t="s">
        <v>2425</v>
      </c>
      <c r="D401" s="294" t="s">
        <v>2426</v>
      </c>
      <c r="E401" s="295">
        <v>1000000</v>
      </c>
      <c r="F401" s="293">
        <v>72039500</v>
      </c>
      <c r="G401" s="293">
        <v>1000000</v>
      </c>
      <c r="H401" s="293">
        <v>72039500</v>
      </c>
      <c r="I401" s="247" t="s">
        <v>676</v>
      </c>
      <c r="J401" s="247" t="s">
        <v>1618</v>
      </c>
    </row>
    <row r="402" spans="1:10" ht="48">
      <c r="A402" s="289">
        <v>159</v>
      </c>
      <c r="B402" s="287" t="s">
        <v>2140</v>
      </c>
      <c r="C402" s="294" t="s">
        <v>2427</v>
      </c>
      <c r="D402" s="294" t="s">
        <v>2428</v>
      </c>
      <c r="E402" s="295">
        <v>250000</v>
      </c>
      <c r="F402" s="293">
        <v>72289500</v>
      </c>
      <c r="G402" s="293">
        <v>250000</v>
      </c>
      <c r="H402" s="293">
        <v>72289500</v>
      </c>
      <c r="I402" s="247" t="s">
        <v>668</v>
      </c>
      <c r="J402" s="247" t="s">
        <v>1619</v>
      </c>
    </row>
    <row r="403" spans="1:10" ht="36">
      <c r="A403" s="289">
        <v>160</v>
      </c>
      <c r="B403" s="287" t="s">
        <v>2140</v>
      </c>
      <c r="C403" s="294" t="s">
        <v>2696</v>
      </c>
      <c r="D403" s="294" t="s">
        <v>4692</v>
      </c>
      <c r="E403" s="295">
        <v>200000</v>
      </c>
      <c r="F403" s="293">
        <v>72489500</v>
      </c>
      <c r="G403" s="293">
        <v>200000</v>
      </c>
      <c r="H403" s="293">
        <v>72489500</v>
      </c>
      <c r="I403" s="247" t="s">
        <v>1943</v>
      </c>
      <c r="J403" s="247" t="s">
        <v>649</v>
      </c>
    </row>
    <row r="404" spans="1:10" ht="24">
      <c r="A404" s="289">
        <v>161</v>
      </c>
      <c r="B404" s="287" t="s">
        <v>2140</v>
      </c>
      <c r="C404" s="290" t="s">
        <v>2429</v>
      </c>
      <c r="D404" s="291" t="s">
        <v>2430</v>
      </c>
      <c r="E404" s="292">
        <v>50000</v>
      </c>
      <c r="F404" s="293">
        <v>72539500</v>
      </c>
      <c r="G404" s="293">
        <v>50000</v>
      </c>
      <c r="H404" s="293">
        <v>72539500</v>
      </c>
      <c r="I404" s="247" t="s">
        <v>645</v>
      </c>
      <c r="J404" s="247" t="s">
        <v>1622</v>
      </c>
    </row>
    <row r="405" spans="1:10" ht="24">
      <c r="A405" s="289">
        <v>162</v>
      </c>
      <c r="B405" s="287" t="s">
        <v>2140</v>
      </c>
      <c r="C405" s="294" t="s">
        <v>2431</v>
      </c>
      <c r="D405" s="341" t="s">
        <v>2432</v>
      </c>
      <c r="E405" s="292">
        <v>500000</v>
      </c>
      <c r="F405" s="293">
        <v>73039500</v>
      </c>
      <c r="G405" s="293">
        <v>500000</v>
      </c>
      <c r="H405" s="293">
        <v>73039500</v>
      </c>
      <c r="I405" s="247" t="s">
        <v>646</v>
      </c>
      <c r="J405" s="289" t="s">
        <v>1619</v>
      </c>
    </row>
    <row r="406" spans="1:10" ht="36">
      <c r="A406" s="289">
        <v>163</v>
      </c>
      <c r="B406" s="287" t="s">
        <v>2140</v>
      </c>
      <c r="C406" s="294" t="s">
        <v>2433</v>
      </c>
      <c r="D406" s="294" t="s">
        <v>2434</v>
      </c>
      <c r="E406" s="295">
        <v>150000</v>
      </c>
      <c r="F406" s="293">
        <v>73189500</v>
      </c>
      <c r="G406" s="293">
        <v>150000</v>
      </c>
      <c r="H406" s="293">
        <v>73189500</v>
      </c>
      <c r="I406" s="247" t="s">
        <v>1462</v>
      </c>
      <c r="J406" s="247" t="s">
        <v>1950</v>
      </c>
    </row>
    <row r="407" spans="1:10" ht="24">
      <c r="A407" s="289">
        <v>164</v>
      </c>
      <c r="B407" s="287" t="s">
        <v>2140</v>
      </c>
      <c r="C407" s="294" t="s">
        <v>2435</v>
      </c>
      <c r="D407" s="294" t="s">
        <v>2436</v>
      </c>
      <c r="E407" s="295">
        <v>25600</v>
      </c>
      <c r="F407" s="293">
        <v>73215100</v>
      </c>
      <c r="G407" s="293">
        <v>25600</v>
      </c>
      <c r="H407" s="293">
        <v>73215100</v>
      </c>
      <c r="I407" s="247" t="s">
        <v>1462</v>
      </c>
      <c r="J407" s="247" t="s">
        <v>1950</v>
      </c>
    </row>
    <row r="408" spans="1:10">
      <c r="A408" s="289">
        <v>165</v>
      </c>
      <c r="B408" s="287" t="s">
        <v>2140</v>
      </c>
      <c r="C408" s="294" t="s">
        <v>2437</v>
      </c>
      <c r="D408" s="294" t="s">
        <v>2438</v>
      </c>
      <c r="E408" s="295">
        <v>200000</v>
      </c>
      <c r="F408" s="293">
        <v>73415100</v>
      </c>
      <c r="G408" s="293">
        <v>200000</v>
      </c>
      <c r="H408" s="293">
        <v>73415100</v>
      </c>
      <c r="I408" s="247" t="s">
        <v>1462</v>
      </c>
      <c r="J408" s="247" t="s">
        <v>1950</v>
      </c>
    </row>
    <row r="409" spans="1:10" ht="24">
      <c r="A409" s="289">
        <v>166</v>
      </c>
      <c r="B409" s="287" t="s">
        <v>2140</v>
      </c>
      <c r="C409" s="300" t="s">
        <v>2439</v>
      </c>
      <c r="D409" s="300" t="s">
        <v>2440</v>
      </c>
      <c r="E409" s="301">
        <v>150000</v>
      </c>
      <c r="F409" s="293">
        <v>73565100</v>
      </c>
      <c r="G409" s="293">
        <v>150000</v>
      </c>
      <c r="H409" s="293">
        <v>73565100</v>
      </c>
      <c r="I409" s="342" t="s">
        <v>2441</v>
      </c>
      <c r="J409" s="342">
        <v>13</v>
      </c>
    </row>
    <row r="410" spans="1:10" ht="24">
      <c r="A410" s="289">
        <v>167</v>
      </c>
      <c r="B410" s="287" t="s">
        <v>2140</v>
      </c>
      <c r="C410" s="343" t="s">
        <v>2442</v>
      </c>
      <c r="D410" s="343" t="s">
        <v>4693</v>
      </c>
      <c r="E410" s="301">
        <v>1500000</v>
      </c>
      <c r="F410" s="293">
        <v>75065100</v>
      </c>
      <c r="G410" s="293">
        <v>1500000</v>
      </c>
      <c r="H410" s="293">
        <v>75065100</v>
      </c>
      <c r="I410" s="342" t="s">
        <v>2443</v>
      </c>
      <c r="J410" s="342">
        <v>31</v>
      </c>
    </row>
    <row r="411" spans="1:10">
      <c r="A411" s="289">
        <v>168</v>
      </c>
      <c r="B411" s="287" t="s">
        <v>2140</v>
      </c>
      <c r="C411" s="300" t="s">
        <v>2444</v>
      </c>
      <c r="D411" s="300" t="s">
        <v>2445</v>
      </c>
      <c r="E411" s="344">
        <v>1000000</v>
      </c>
      <c r="F411" s="293">
        <v>76065100</v>
      </c>
      <c r="G411" s="293">
        <v>1000000</v>
      </c>
      <c r="H411" s="293">
        <v>76065100</v>
      </c>
      <c r="I411" s="342" t="s">
        <v>652</v>
      </c>
      <c r="J411" s="342">
        <v>9</v>
      </c>
    </row>
    <row r="412" spans="1:10" ht="72">
      <c r="A412" s="289">
        <v>169</v>
      </c>
      <c r="B412" s="287" t="s">
        <v>2140</v>
      </c>
      <c r="C412" s="343" t="s">
        <v>2007</v>
      </c>
      <c r="D412" s="345" t="s">
        <v>2446</v>
      </c>
      <c r="E412" s="301">
        <v>500000</v>
      </c>
      <c r="F412" s="293">
        <v>76565100</v>
      </c>
      <c r="G412" s="293">
        <v>500000</v>
      </c>
      <c r="H412" s="293">
        <v>76565100</v>
      </c>
      <c r="I412" s="346" t="s">
        <v>2009</v>
      </c>
      <c r="J412" s="303" t="s">
        <v>2447</v>
      </c>
    </row>
    <row r="413" spans="1:10" ht="36">
      <c r="A413" s="289">
        <v>170</v>
      </c>
      <c r="B413" s="287" t="s">
        <v>2140</v>
      </c>
      <c r="C413" s="343" t="s">
        <v>2448</v>
      </c>
      <c r="D413" s="343" t="s">
        <v>2449</v>
      </c>
      <c r="E413" s="301">
        <v>500000</v>
      </c>
      <c r="F413" s="293">
        <v>77065100</v>
      </c>
      <c r="G413" s="293">
        <v>500000</v>
      </c>
      <c r="H413" s="293">
        <v>77065100</v>
      </c>
      <c r="I413" s="346" t="s">
        <v>2009</v>
      </c>
      <c r="J413" s="303" t="s">
        <v>2447</v>
      </c>
    </row>
    <row r="414" spans="1:10" ht="24">
      <c r="A414" s="289">
        <v>171</v>
      </c>
      <c r="B414" s="287" t="s">
        <v>2140</v>
      </c>
      <c r="C414" s="347" t="s">
        <v>2450</v>
      </c>
      <c r="D414" s="345" t="s">
        <v>4694</v>
      </c>
      <c r="E414" s="301">
        <v>200000</v>
      </c>
      <c r="F414" s="293">
        <v>77265100</v>
      </c>
      <c r="G414" s="293">
        <v>200000</v>
      </c>
      <c r="H414" s="293">
        <v>77265100</v>
      </c>
      <c r="I414" s="346" t="s">
        <v>2009</v>
      </c>
      <c r="J414" s="303" t="s">
        <v>2451</v>
      </c>
    </row>
    <row r="415" spans="1:10">
      <c r="A415" s="289">
        <v>172</v>
      </c>
      <c r="B415" s="287" t="s">
        <v>2140</v>
      </c>
      <c r="C415" s="304" t="s">
        <v>2452</v>
      </c>
      <c r="D415" s="307" t="s">
        <v>2453</v>
      </c>
      <c r="E415" s="292">
        <v>50000</v>
      </c>
      <c r="F415" s="293">
        <v>77315100</v>
      </c>
      <c r="G415" s="293">
        <v>50000</v>
      </c>
      <c r="H415" s="293">
        <v>77315100</v>
      </c>
      <c r="I415" s="247" t="s">
        <v>644</v>
      </c>
      <c r="J415" s="289" t="s">
        <v>2195</v>
      </c>
    </row>
    <row r="416" spans="1:10" ht="24">
      <c r="A416" s="289">
        <v>173</v>
      </c>
      <c r="B416" s="287" t="s">
        <v>2140</v>
      </c>
      <c r="C416" s="348" t="s">
        <v>2454</v>
      </c>
      <c r="D416" s="349" t="s">
        <v>2455</v>
      </c>
      <c r="E416" s="350">
        <v>500000</v>
      </c>
      <c r="F416" s="293">
        <v>77815100</v>
      </c>
      <c r="G416" s="293">
        <v>500000</v>
      </c>
      <c r="H416" s="293">
        <v>77815100</v>
      </c>
      <c r="I416" s="247" t="s">
        <v>55</v>
      </c>
      <c r="J416" s="351">
        <v>20</v>
      </c>
    </row>
    <row r="417" spans="1:10" ht="24">
      <c r="A417" s="289">
        <v>174</v>
      </c>
      <c r="B417" s="287" t="s">
        <v>2140</v>
      </c>
      <c r="C417" s="304" t="s">
        <v>2456</v>
      </c>
      <c r="D417" s="304" t="s">
        <v>2457</v>
      </c>
      <c r="E417" s="352">
        <v>678000</v>
      </c>
      <c r="F417" s="293">
        <v>78493100</v>
      </c>
      <c r="G417" s="293">
        <v>678000</v>
      </c>
      <c r="H417" s="293">
        <v>78493100</v>
      </c>
      <c r="I417" s="289" t="s">
        <v>91</v>
      </c>
      <c r="J417" s="289">
        <v>11</v>
      </c>
    </row>
    <row r="418" spans="1:10" ht="24">
      <c r="A418" s="289">
        <v>175</v>
      </c>
      <c r="B418" s="287" t="s">
        <v>2140</v>
      </c>
      <c r="C418" s="353" t="s">
        <v>2458</v>
      </c>
      <c r="D418" s="353" t="s">
        <v>2459</v>
      </c>
      <c r="E418" s="350">
        <v>400000</v>
      </c>
      <c r="F418" s="293">
        <v>78893100</v>
      </c>
      <c r="G418" s="293">
        <v>400000</v>
      </c>
      <c r="H418" s="293">
        <v>78893100</v>
      </c>
      <c r="I418" s="247" t="s">
        <v>650</v>
      </c>
      <c r="J418" s="351">
        <v>31</v>
      </c>
    </row>
    <row r="419" spans="1:10">
      <c r="A419" s="289">
        <v>176</v>
      </c>
      <c r="B419" s="287" t="s">
        <v>2140</v>
      </c>
      <c r="C419" s="304" t="s">
        <v>2460</v>
      </c>
      <c r="D419" s="304" t="s">
        <v>2461</v>
      </c>
      <c r="E419" s="292">
        <v>3000000</v>
      </c>
      <c r="F419" s="293">
        <v>81893100</v>
      </c>
      <c r="G419" s="293">
        <v>3000000</v>
      </c>
      <c r="H419" s="293">
        <v>81893100</v>
      </c>
      <c r="I419" s="247" t="s">
        <v>55</v>
      </c>
      <c r="J419" s="289">
        <v>28</v>
      </c>
    </row>
    <row r="420" spans="1:10">
      <c r="A420" s="289">
        <v>177</v>
      </c>
      <c r="B420" s="287" t="s">
        <v>2140</v>
      </c>
      <c r="C420" s="304" t="s">
        <v>2462</v>
      </c>
      <c r="D420" s="304" t="s">
        <v>2463</v>
      </c>
      <c r="E420" s="352">
        <v>67000</v>
      </c>
      <c r="F420" s="293">
        <v>81960100</v>
      </c>
      <c r="G420" s="293">
        <v>67000</v>
      </c>
      <c r="H420" s="293">
        <v>81960100</v>
      </c>
      <c r="I420" s="289" t="s">
        <v>91</v>
      </c>
      <c r="J420" s="289">
        <v>11</v>
      </c>
    </row>
    <row r="421" spans="1:10" ht="24">
      <c r="A421" s="289">
        <v>178</v>
      </c>
      <c r="B421" s="287" t="s">
        <v>2140</v>
      </c>
      <c r="C421" s="309" t="s">
        <v>2464</v>
      </c>
      <c r="D421" s="309" t="s">
        <v>4695</v>
      </c>
      <c r="E421" s="292">
        <v>1600000</v>
      </c>
      <c r="F421" s="293">
        <v>83560100</v>
      </c>
      <c r="G421" s="293">
        <v>1600000</v>
      </c>
      <c r="H421" s="293">
        <v>83560100</v>
      </c>
      <c r="I421" s="247" t="s">
        <v>650</v>
      </c>
      <c r="J421" s="289">
        <v>31</v>
      </c>
    </row>
    <row r="422" spans="1:10" ht="24">
      <c r="A422" s="289">
        <v>179</v>
      </c>
      <c r="B422" s="287" t="s">
        <v>2140</v>
      </c>
      <c r="C422" s="304" t="s">
        <v>2465</v>
      </c>
      <c r="D422" s="307" t="s">
        <v>2466</v>
      </c>
      <c r="E422" s="292">
        <v>100000</v>
      </c>
      <c r="F422" s="293">
        <v>83660100</v>
      </c>
      <c r="G422" s="293">
        <v>100000</v>
      </c>
      <c r="H422" s="293">
        <v>83660100</v>
      </c>
      <c r="I422" s="247" t="s">
        <v>55</v>
      </c>
      <c r="J422" s="289">
        <v>20</v>
      </c>
    </row>
    <row r="423" spans="1:10" ht="24">
      <c r="A423" s="289">
        <v>180</v>
      </c>
      <c r="B423" s="287" t="s">
        <v>2140</v>
      </c>
      <c r="C423" s="348" t="s">
        <v>2467</v>
      </c>
      <c r="D423" s="348" t="s">
        <v>2468</v>
      </c>
      <c r="E423" s="354">
        <v>370000</v>
      </c>
      <c r="F423" s="293">
        <v>84030100</v>
      </c>
      <c r="G423" s="293">
        <v>370000</v>
      </c>
      <c r="H423" s="293">
        <v>84030100</v>
      </c>
      <c r="I423" s="247" t="s">
        <v>1392</v>
      </c>
      <c r="J423" s="351">
        <v>6</v>
      </c>
    </row>
    <row r="424" spans="1:10" ht="24">
      <c r="A424" s="289">
        <v>181</v>
      </c>
      <c r="B424" s="287" t="s">
        <v>2140</v>
      </c>
      <c r="C424" s="355" t="s">
        <v>2469</v>
      </c>
      <c r="D424" s="309" t="s">
        <v>2470</v>
      </c>
      <c r="E424" s="292">
        <v>1080000</v>
      </c>
      <c r="F424" s="293">
        <v>85110100</v>
      </c>
      <c r="G424" s="293">
        <v>1080000</v>
      </c>
      <c r="H424" s="293">
        <v>85110100</v>
      </c>
      <c r="I424" s="289" t="s">
        <v>650</v>
      </c>
      <c r="J424" s="289">
        <v>31</v>
      </c>
    </row>
    <row r="425" spans="1:10" ht="24">
      <c r="A425" s="289">
        <v>182</v>
      </c>
      <c r="B425" s="287" t="s">
        <v>2140</v>
      </c>
      <c r="C425" s="304" t="s">
        <v>2471</v>
      </c>
      <c r="D425" s="307" t="s">
        <v>2472</v>
      </c>
      <c r="E425" s="292">
        <v>150000</v>
      </c>
      <c r="F425" s="293">
        <v>85260100</v>
      </c>
      <c r="G425" s="293">
        <v>150000</v>
      </c>
      <c r="H425" s="293">
        <v>85260100</v>
      </c>
      <c r="I425" s="247" t="s">
        <v>2009</v>
      </c>
      <c r="J425" s="351" t="s">
        <v>2473</v>
      </c>
    </row>
    <row r="426" spans="1:10" ht="24">
      <c r="A426" s="289">
        <v>183</v>
      </c>
      <c r="B426" s="287" t="s">
        <v>2140</v>
      </c>
      <c r="C426" s="348" t="s">
        <v>2474</v>
      </c>
      <c r="D426" s="348" t="s">
        <v>2475</v>
      </c>
      <c r="E426" s="350">
        <v>2200000</v>
      </c>
      <c r="F426" s="293">
        <v>87460100</v>
      </c>
      <c r="G426" s="293">
        <v>2200000</v>
      </c>
      <c r="H426" s="293">
        <v>87460100</v>
      </c>
      <c r="I426" s="351" t="s">
        <v>55</v>
      </c>
      <c r="J426" s="351" t="s">
        <v>2476</v>
      </c>
    </row>
    <row r="427" spans="1:10">
      <c r="A427" s="289">
        <v>184</v>
      </c>
      <c r="B427" s="287" t="s">
        <v>2140</v>
      </c>
      <c r="C427" s="348" t="s">
        <v>2477</v>
      </c>
      <c r="D427" s="348" t="s">
        <v>2478</v>
      </c>
      <c r="E427" s="354">
        <v>215000</v>
      </c>
      <c r="F427" s="293">
        <v>87675100</v>
      </c>
      <c r="G427" s="293">
        <v>215000</v>
      </c>
      <c r="H427" s="293">
        <v>87675100</v>
      </c>
      <c r="I427" s="247" t="s">
        <v>91</v>
      </c>
      <c r="J427" s="351">
        <v>11</v>
      </c>
    </row>
    <row r="428" spans="1:10" ht="24">
      <c r="A428" s="289">
        <v>185</v>
      </c>
      <c r="B428" s="287" t="s">
        <v>2140</v>
      </c>
      <c r="C428" s="304" t="s">
        <v>2479</v>
      </c>
      <c r="D428" s="304" t="s">
        <v>2480</v>
      </c>
      <c r="E428" s="292">
        <v>1452000</v>
      </c>
      <c r="F428" s="293">
        <v>89127100</v>
      </c>
      <c r="G428" s="293">
        <v>1452000</v>
      </c>
      <c r="H428" s="293">
        <v>89127100</v>
      </c>
      <c r="I428" s="289" t="s">
        <v>2441</v>
      </c>
      <c r="J428" s="289">
        <v>14</v>
      </c>
    </row>
    <row r="429" spans="1:10" ht="24">
      <c r="A429" s="289">
        <v>186</v>
      </c>
      <c r="B429" s="287" t="s">
        <v>2140</v>
      </c>
      <c r="C429" s="353" t="s">
        <v>2481</v>
      </c>
      <c r="D429" s="348" t="s">
        <v>2482</v>
      </c>
      <c r="E429" s="354">
        <v>150000</v>
      </c>
      <c r="F429" s="293">
        <v>89277100</v>
      </c>
      <c r="G429" s="293">
        <v>150000</v>
      </c>
      <c r="H429" s="293">
        <v>89277100</v>
      </c>
      <c r="I429" s="247" t="s">
        <v>91</v>
      </c>
      <c r="J429" s="351">
        <v>8</v>
      </c>
    </row>
    <row r="430" spans="1:10" ht="24">
      <c r="A430" s="289">
        <v>187</v>
      </c>
      <c r="B430" s="287" t="s">
        <v>2140</v>
      </c>
      <c r="C430" s="353" t="s">
        <v>2483</v>
      </c>
      <c r="D430" s="353" t="s">
        <v>2484</v>
      </c>
      <c r="E430" s="350">
        <v>650000</v>
      </c>
      <c r="F430" s="293">
        <v>89927100</v>
      </c>
      <c r="G430" s="293">
        <v>650000</v>
      </c>
      <c r="H430" s="293">
        <v>89927100</v>
      </c>
      <c r="I430" s="247" t="s">
        <v>2485</v>
      </c>
      <c r="J430" s="351">
        <v>31</v>
      </c>
    </row>
    <row r="431" spans="1:10" ht="24">
      <c r="A431" s="289">
        <v>188</v>
      </c>
      <c r="B431" s="287" t="s">
        <v>2140</v>
      </c>
      <c r="C431" s="309" t="s">
        <v>2486</v>
      </c>
      <c r="D431" s="309" t="s">
        <v>2487</v>
      </c>
      <c r="E431" s="292">
        <v>500000</v>
      </c>
      <c r="F431" s="293">
        <v>90427100</v>
      </c>
      <c r="G431" s="293">
        <v>500000</v>
      </c>
      <c r="H431" s="293">
        <v>90427100</v>
      </c>
      <c r="I431" s="247" t="s">
        <v>2009</v>
      </c>
      <c r="J431" s="289" t="s">
        <v>2473</v>
      </c>
    </row>
    <row r="432" spans="1:10" ht="24">
      <c r="A432" s="289">
        <v>189</v>
      </c>
      <c r="B432" s="287" t="s">
        <v>2140</v>
      </c>
      <c r="C432" s="353" t="s">
        <v>2488</v>
      </c>
      <c r="D432" s="348" t="s">
        <v>2489</v>
      </c>
      <c r="E432" s="354">
        <v>150000</v>
      </c>
      <c r="F432" s="293">
        <v>90577100</v>
      </c>
      <c r="G432" s="293">
        <v>150000</v>
      </c>
      <c r="H432" s="293">
        <v>90577100</v>
      </c>
      <c r="I432" s="247" t="s">
        <v>2490</v>
      </c>
      <c r="J432" s="351">
        <v>8</v>
      </c>
    </row>
    <row r="433" spans="1:10" ht="24">
      <c r="A433" s="289">
        <v>190</v>
      </c>
      <c r="B433" s="287" t="s">
        <v>2140</v>
      </c>
      <c r="C433" s="309" t="s">
        <v>2491</v>
      </c>
      <c r="D433" s="309" t="s">
        <v>2492</v>
      </c>
      <c r="E433" s="292">
        <v>150000</v>
      </c>
      <c r="F433" s="293">
        <v>90727100</v>
      </c>
      <c r="G433" s="293">
        <v>150000</v>
      </c>
      <c r="H433" s="293">
        <v>90727100</v>
      </c>
      <c r="I433" s="247" t="s">
        <v>2485</v>
      </c>
      <c r="J433" s="289">
        <v>31</v>
      </c>
    </row>
    <row r="434" spans="1:10" ht="24">
      <c r="A434" s="289">
        <v>191</v>
      </c>
      <c r="B434" s="287" t="s">
        <v>2140</v>
      </c>
      <c r="C434" s="353" t="s">
        <v>2493</v>
      </c>
      <c r="D434" s="353" t="s">
        <v>2494</v>
      </c>
      <c r="E434" s="350">
        <v>270000</v>
      </c>
      <c r="F434" s="293">
        <v>90997100</v>
      </c>
      <c r="G434" s="293">
        <v>270000</v>
      </c>
      <c r="H434" s="293">
        <v>90997100</v>
      </c>
      <c r="I434" s="247" t="s">
        <v>2485</v>
      </c>
      <c r="J434" s="351">
        <v>31</v>
      </c>
    </row>
    <row r="435" spans="1:10" ht="24">
      <c r="A435" s="289">
        <v>192</v>
      </c>
      <c r="B435" s="287" t="s">
        <v>2140</v>
      </c>
      <c r="C435" s="309" t="s">
        <v>2495</v>
      </c>
      <c r="D435" s="309" t="s">
        <v>2496</v>
      </c>
      <c r="E435" s="292">
        <v>150000</v>
      </c>
      <c r="F435" s="293">
        <v>91147100</v>
      </c>
      <c r="G435" s="293">
        <v>150000</v>
      </c>
      <c r="H435" s="293">
        <v>91147100</v>
      </c>
      <c r="I435" s="247" t="s">
        <v>2485</v>
      </c>
      <c r="J435" s="289">
        <v>31</v>
      </c>
    </row>
    <row r="436" spans="1:10" ht="24">
      <c r="A436" s="289">
        <v>193</v>
      </c>
      <c r="B436" s="287" t="s">
        <v>2140</v>
      </c>
      <c r="C436" s="353" t="s">
        <v>2497</v>
      </c>
      <c r="D436" s="353" t="s">
        <v>2498</v>
      </c>
      <c r="E436" s="350">
        <v>270000</v>
      </c>
      <c r="F436" s="293">
        <v>91417100</v>
      </c>
      <c r="G436" s="293">
        <v>270000</v>
      </c>
      <c r="H436" s="293">
        <v>91417100</v>
      </c>
      <c r="I436" s="247" t="s">
        <v>2485</v>
      </c>
      <c r="J436" s="351">
        <v>31</v>
      </c>
    </row>
    <row r="437" spans="1:10" ht="24">
      <c r="A437" s="289">
        <v>194</v>
      </c>
      <c r="B437" s="287" t="s">
        <v>2140</v>
      </c>
      <c r="C437" s="309" t="s">
        <v>2499</v>
      </c>
      <c r="D437" s="309" t="s">
        <v>2500</v>
      </c>
      <c r="E437" s="292">
        <v>1073000</v>
      </c>
      <c r="F437" s="293">
        <v>92490100</v>
      </c>
      <c r="G437" s="293">
        <v>1073000</v>
      </c>
      <c r="H437" s="293">
        <v>92490100</v>
      </c>
      <c r="I437" s="247" t="s">
        <v>1737</v>
      </c>
      <c r="J437" s="289">
        <v>31</v>
      </c>
    </row>
    <row r="438" spans="1:10" ht="24">
      <c r="A438" s="289">
        <v>195</v>
      </c>
      <c r="B438" s="287" t="s">
        <v>2140</v>
      </c>
      <c r="C438" s="353" t="s">
        <v>2501</v>
      </c>
      <c r="D438" s="353" t="s">
        <v>2502</v>
      </c>
      <c r="E438" s="350">
        <v>3600000</v>
      </c>
      <c r="F438" s="293">
        <v>96090100</v>
      </c>
      <c r="G438" s="293">
        <v>3600000</v>
      </c>
      <c r="H438" s="293">
        <v>96090100</v>
      </c>
      <c r="I438" s="247" t="s">
        <v>1737</v>
      </c>
      <c r="J438" s="351">
        <v>31</v>
      </c>
    </row>
    <row r="439" spans="1:10">
      <c r="A439" s="289">
        <v>196</v>
      </c>
      <c r="B439" s="287" t="s">
        <v>2140</v>
      </c>
      <c r="C439" s="309" t="s">
        <v>2503</v>
      </c>
      <c r="D439" s="309" t="s">
        <v>2504</v>
      </c>
      <c r="E439" s="292">
        <v>472500</v>
      </c>
      <c r="F439" s="293">
        <v>96562600</v>
      </c>
      <c r="G439" s="293">
        <v>472500</v>
      </c>
      <c r="H439" s="293">
        <v>96562600</v>
      </c>
      <c r="I439" s="247" t="s">
        <v>2505</v>
      </c>
      <c r="J439" s="289">
        <v>31</v>
      </c>
    </row>
    <row r="440" spans="1:10">
      <c r="A440" s="289">
        <v>197</v>
      </c>
      <c r="B440" s="287" t="s">
        <v>2140</v>
      </c>
      <c r="C440" s="353" t="s">
        <v>2506</v>
      </c>
      <c r="D440" s="353" t="s">
        <v>2507</v>
      </c>
      <c r="E440" s="350">
        <v>225000</v>
      </c>
      <c r="F440" s="293">
        <v>96787600</v>
      </c>
      <c r="G440" s="293">
        <v>225000</v>
      </c>
      <c r="H440" s="293">
        <v>96787600</v>
      </c>
      <c r="I440" s="247" t="s">
        <v>2505</v>
      </c>
      <c r="J440" s="351">
        <v>31</v>
      </c>
    </row>
    <row r="441" spans="1:10" ht="24">
      <c r="A441" s="289">
        <v>198</v>
      </c>
      <c r="B441" s="287" t="s">
        <v>2140</v>
      </c>
      <c r="C441" s="309" t="s">
        <v>2508</v>
      </c>
      <c r="D441" s="309" t="s">
        <v>4696</v>
      </c>
      <c r="E441" s="292">
        <v>5000000</v>
      </c>
      <c r="F441" s="293">
        <v>101787600</v>
      </c>
      <c r="G441" s="293">
        <v>5000000</v>
      </c>
      <c r="H441" s="293">
        <v>101787600</v>
      </c>
      <c r="I441" s="247" t="s">
        <v>1737</v>
      </c>
      <c r="J441" s="289">
        <v>29</v>
      </c>
    </row>
    <row r="442" spans="1:10">
      <c r="A442" s="289">
        <v>199</v>
      </c>
      <c r="B442" s="287" t="s">
        <v>2140</v>
      </c>
      <c r="C442" s="309" t="s">
        <v>2509</v>
      </c>
      <c r="D442" s="309" t="s">
        <v>2510</v>
      </c>
      <c r="E442" s="292">
        <v>200000</v>
      </c>
      <c r="F442" s="293">
        <v>101987600</v>
      </c>
      <c r="G442" s="293">
        <v>200000</v>
      </c>
      <c r="H442" s="293">
        <v>101987600</v>
      </c>
      <c r="I442" s="247" t="s">
        <v>2505</v>
      </c>
      <c r="J442" s="289">
        <v>31</v>
      </c>
    </row>
    <row r="443" spans="1:10" ht="24">
      <c r="A443" s="289">
        <v>200</v>
      </c>
      <c r="B443" s="287" t="s">
        <v>2140</v>
      </c>
      <c r="C443" s="356" t="s">
        <v>2511</v>
      </c>
      <c r="D443" s="353" t="s">
        <v>4697</v>
      </c>
      <c r="E443" s="350">
        <v>2040000</v>
      </c>
      <c r="F443" s="293">
        <v>104027600</v>
      </c>
      <c r="G443" s="293">
        <v>2040000</v>
      </c>
      <c r="H443" s="293">
        <v>104027600</v>
      </c>
      <c r="I443" s="351" t="s">
        <v>650</v>
      </c>
      <c r="J443" s="351">
        <v>31</v>
      </c>
    </row>
    <row r="444" spans="1:10" ht="24">
      <c r="A444" s="289">
        <v>201</v>
      </c>
      <c r="B444" s="287" t="s">
        <v>2140</v>
      </c>
      <c r="C444" s="353" t="s">
        <v>2512</v>
      </c>
      <c r="D444" s="353" t="s">
        <v>2513</v>
      </c>
      <c r="E444" s="350">
        <v>500000</v>
      </c>
      <c r="F444" s="293">
        <v>104527600</v>
      </c>
      <c r="G444" s="293">
        <v>500000</v>
      </c>
      <c r="H444" s="293">
        <v>104527600</v>
      </c>
      <c r="I444" s="351" t="s">
        <v>694</v>
      </c>
      <c r="J444" s="351">
        <v>31</v>
      </c>
    </row>
    <row r="445" spans="1:10" ht="24">
      <c r="A445" s="289">
        <v>202</v>
      </c>
      <c r="B445" s="287" t="s">
        <v>2140</v>
      </c>
      <c r="C445" s="309" t="s">
        <v>2514</v>
      </c>
      <c r="D445" s="309" t="s">
        <v>2515</v>
      </c>
      <c r="E445" s="292">
        <v>837000</v>
      </c>
      <c r="F445" s="293">
        <v>105364600</v>
      </c>
      <c r="G445" s="293">
        <v>837000</v>
      </c>
      <c r="H445" s="293">
        <v>105364600</v>
      </c>
      <c r="I445" s="247" t="s">
        <v>2516</v>
      </c>
      <c r="J445" s="289">
        <v>29</v>
      </c>
    </row>
    <row r="446" spans="1:10" ht="24">
      <c r="A446" s="289">
        <v>203</v>
      </c>
      <c r="B446" s="287" t="s">
        <v>2140</v>
      </c>
      <c r="C446" s="353" t="s">
        <v>2517</v>
      </c>
      <c r="D446" s="353" t="s">
        <v>2518</v>
      </c>
      <c r="E446" s="350">
        <v>650000</v>
      </c>
      <c r="F446" s="293">
        <v>106014600</v>
      </c>
      <c r="G446" s="293">
        <v>650000</v>
      </c>
      <c r="H446" s="293">
        <v>106014600</v>
      </c>
      <c r="I446" s="247" t="s">
        <v>694</v>
      </c>
      <c r="J446" s="351">
        <v>29</v>
      </c>
    </row>
    <row r="447" spans="1:10">
      <c r="A447" s="289">
        <v>204</v>
      </c>
      <c r="B447" s="287" t="s">
        <v>2140</v>
      </c>
      <c r="C447" s="309" t="s">
        <v>2519</v>
      </c>
      <c r="D447" s="309" t="s">
        <v>2520</v>
      </c>
      <c r="E447" s="292">
        <v>690000</v>
      </c>
      <c r="F447" s="293">
        <v>106704600</v>
      </c>
      <c r="G447" s="293">
        <v>690000</v>
      </c>
      <c r="H447" s="293">
        <v>106704600</v>
      </c>
      <c r="I447" s="247" t="s">
        <v>694</v>
      </c>
      <c r="J447" s="289">
        <v>31</v>
      </c>
    </row>
    <row r="448" spans="1:10">
      <c r="A448" s="289">
        <v>205</v>
      </c>
      <c r="B448" s="287" t="s">
        <v>2140</v>
      </c>
      <c r="C448" s="353" t="s">
        <v>2521</v>
      </c>
      <c r="D448" s="353" t="s">
        <v>2522</v>
      </c>
      <c r="E448" s="350">
        <v>492000</v>
      </c>
      <c r="F448" s="293">
        <v>107196600</v>
      </c>
      <c r="G448" s="293">
        <v>492000</v>
      </c>
      <c r="H448" s="293">
        <v>107196600</v>
      </c>
      <c r="I448" s="247" t="s">
        <v>694</v>
      </c>
      <c r="J448" s="351">
        <v>31</v>
      </c>
    </row>
    <row r="449" spans="1:10" ht="24">
      <c r="A449" s="289">
        <v>206</v>
      </c>
      <c r="B449" s="287" t="s">
        <v>2140</v>
      </c>
      <c r="C449" s="353" t="s">
        <v>2523</v>
      </c>
      <c r="D449" s="353" t="s">
        <v>2524</v>
      </c>
      <c r="E449" s="350">
        <v>425000</v>
      </c>
      <c r="F449" s="293">
        <v>107621600</v>
      </c>
      <c r="G449" s="293">
        <v>425000</v>
      </c>
      <c r="H449" s="293">
        <v>107621600</v>
      </c>
      <c r="I449" s="247" t="s">
        <v>2505</v>
      </c>
      <c r="J449" s="351">
        <v>31</v>
      </c>
    </row>
    <row r="450" spans="1:10" ht="24">
      <c r="A450" s="289">
        <v>207</v>
      </c>
      <c r="B450" s="287" t="s">
        <v>2140</v>
      </c>
      <c r="C450" s="309" t="s">
        <v>2525</v>
      </c>
      <c r="D450" s="309" t="s">
        <v>2526</v>
      </c>
      <c r="E450" s="292">
        <v>650000</v>
      </c>
      <c r="F450" s="293">
        <v>108271600</v>
      </c>
      <c r="G450" s="293">
        <v>650000</v>
      </c>
      <c r="H450" s="293">
        <v>108271600</v>
      </c>
      <c r="I450" s="247" t="s">
        <v>2505</v>
      </c>
      <c r="J450" s="289">
        <v>31</v>
      </c>
    </row>
    <row r="451" spans="1:10" ht="24">
      <c r="A451" s="289">
        <v>208</v>
      </c>
      <c r="B451" s="287" t="s">
        <v>2140</v>
      </c>
      <c r="C451" s="309" t="s">
        <v>2527</v>
      </c>
      <c r="D451" s="309" t="s">
        <v>2528</v>
      </c>
      <c r="E451" s="292">
        <v>11070000</v>
      </c>
      <c r="F451" s="293">
        <v>119341600</v>
      </c>
      <c r="G451" s="293">
        <v>11070000</v>
      </c>
      <c r="H451" s="293">
        <v>119341600</v>
      </c>
      <c r="I451" s="247" t="s">
        <v>2485</v>
      </c>
      <c r="J451" s="289">
        <v>31</v>
      </c>
    </row>
    <row r="452" spans="1:10">
      <c r="A452" s="289">
        <v>209</v>
      </c>
      <c r="B452" s="287" t="s">
        <v>2140</v>
      </c>
      <c r="C452" s="353" t="s">
        <v>2529</v>
      </c>
      <c r="D452" s="353" t="s">
        <v>2530</v>
      </c>
      <c r="E452" s="350">
        <v>750000</v>
      </c>
      <c r="F452" s="293">
        <v>120091600</v>
      </c>
      <c r="G452" s="293">
        <v>750000</v>
      </c>
      <c r="H452" s="293">
        <v>120091600</v>
      </c>
      <c r="I452" s="247" t="s">
        <v>694</v>
      </c>
      <c r="J452" s="351">
        <v>31</v>
      </c>
    </row>
    <row r="453" spans="1:10">
      <c r="A453" s="289">
        <v>210</v>
      </c>
      <c r="B453" s="287" t="s">
        <v>2140</v>
      </c>
      <c r="C453" s="309" t="s">
        <v>2531</v>
      </c>
      <c r="D453" s="309" t="s">
        <v>2532</v>
      </c>
      <c r="E453" s="292">
        <v>500000</v>
      </c>
      <c r="F453" s="293">
        <v>120591600</v>
      </c>
      <c r="G453" s="293">
        <v>500000</v>
      </c>
      <c r="H453" s="293">
        <v>120591600</v>
      </c>
      <c r="I453" s="247" t="s">
        <v>694</v>
      </c>
      <c r="J453" s="289">
        <v>31</v>
      </c>
    </row>
    <row r="454" spans="1:10">
      <c r="A454" s="289">
        <v>211</v>
      </c>
      <c r="B454" s="287" t="s">
        <v>2140</v>
      </c>
      <c r="C454" s="353" t="s">
        <v>2533</v>
      </c>
      <c r="D454" s="353" t="s">
        <v>2534</v>
      </c>
      <c r="E454" s="350">
        <v>840000</v>
      </c>
      <c r="F454" s="293">
        <v>121431600</v>
      </c>
      <c r="G454" s="293">
        <v>840000</v>
      </c>
      <c r="H454" s="293">
        <v>121431600</v>
      </c>
      <c r="I454" s="247" t="s">
        <v>694</v>
      </c>
      <c r="J454" s="351">
        <v>31</v>
      </c>
    </row>
    <row r="455" spans="1:10">
      <c r="A455" s="289">
        <v>212</v>
      </c>
      <c r="B455" s="287" t="s">
        <v>2140</v>
      </c>
      <c r="C455" s="309" t="s">
        <v>2535</v>
      </c>
      <c r="D455" s="309" t="s">
        <v>2536</v>
      </c>
      <c r="E455" s="292">
        <v>175000</v>
      </c>
      <c r="F455" s="293">
        <v>121606600</v>
      </c>
      <c r="G455" s="293">
        <v>175000</v>
      </c>
      <c r="H455" s="293">
        <v>121606600</v>
      </c>
      <c r="I455" s="247" t="s">
        <v>694</v>
      </c>
      <c r="J455" s="289">
        <v>31</v>
      </c>
    </row>
    <row r="456" spans="1:10">
      <c r="A456" s="289">
        <v>213</v>
      </c>
      <c r="B456" s="287" t="s">
        <v>2140</v>
      </c>
      <c r="C456" s="353" t="s">
        <v>2537</v>
      </c>
      <c r="D456" s="353" t="s">
        <v>2538</v>
      </c>
      <c r="E456" s="350">
        <v>350000</v>
      </c>
      <c r="F456" s="293">
        <v>121956600</v>
      </c>
      <c r="G456" s="293">
        <v>350000</v>
      </c>
      <c r="H456" s="293">
        <v>121956600</v>
      </c>
      <c r="I456" s="247" t="s">
        <v>694</v>
      </c>
      <c r="J456" s="351">
        <v>31</v>
      </c>
    </row>
    <row r="457" spans="1:10">
      <c r="A457" s="289">
        <v>214</v>
      </c>
      <c r="B457" s="287" t="s">
        <v>2140</v>
      </c>
      <c r="C457" s="309" t="s">
        <v>2539</v>
      </c>
      <c r="D457" s="309" t="s">
        <v>2540</v>
      </c>
      <c r="E457" s="292">
        <v>175000</v>
      </c>
      <c r="F457" s="293">
        <v>122131600</v>
      </c>
      <c r="G457" s="293">
        <v>175000</v>
      </c>
      <c r="H457" s="293">
        <v>122131600</v>
      </c>
      <c r="I457" s="247" t="s">
        <v>694</v>
      </c>
      <c r="J457" s="289">
        <v>31</v>
      </c>
    </row>
    <row r="458" spans="1:10">
      <c r="A458" s="289">
        <v>215</v>
      </c>
      <c r="B458" s="287" t="s">
        <v>2140</v>
      </c>
      <c r="C458" s="353" t="s">
        <v>2541</v>
      </c>
      <c r="D458" s="353" t="s">
        <v>2542</v>
      </c>
      <c r="E458" s="350">
        <v>125000</v>
      </c>
      <c r="F458" s="293">
        <v>122256600</v>
      </c>
      <c r="G458" s="293">
        <v>125000</v>
      </c>
      <c r="H458" s="293">
        <v>122256600</v>
      </c>
      <c r="I458" s="247" t="s">
        <v>2543</v>
      </c>
      <c r="J458" s="351">
        <v>31</v>
      </c>
    </row>
    <row r="459" spans="1:10">
      <c r="A459" s="289">
        <v>216</v>
      </c>
      <c r="B459" s="287" t="s">
        <v>2140</v>
      </c>
      <c r="C459" s="309" t="s">
        <v>2544</v>
      </c>
      <c r="D459" s="309" t="s">
        <v>2545</v>
      </c>
      <c r="E459" s="292">
        <v>75000</v>
      </c>
      <c r="F459" s="293">
        <v>122331600</v>
      </c>
      <c r="G459" s="293">
        <v>75000</v>
      </c>
      <c r="H459" s="293">
        <v>122331600</v>
      </c>
      <c r="I459" s="247" t="s">
        <v>694</v>
      </c>
      <c r="J459" s="289">
        <v>31</v>
      </c>
    </row>
    <row r="460" spans="1:10">
      <c r="A460" s="289">
        <v>217</v>
      </c>
      <c r="B460" s="287" t="s">
        <v>2140</v>
      </c>
      <c r="C460" s="353" t="s">
        <v>2546</v>
      </c>
      <c r="D460" s="353" t="s">
        <v>2547</v>
      </c>
      <c r="E460" s="350">
        <v>650000</v>
      </c>
      <c r="F460" s="293">
        <v>122981600</v>
      </c>
      <c r="G460" s="293">
        <v>650000</v>
      </c>
      <c r="H460" s="293">
        <v>122981600</v>
      </c>
      <c r="I460" s="247" t="s">
        <v>694</v>
      </c>
      <c r="J460" s="351">
        <v>31</v>
      </c>
    </row>
    <row r="461" spans="1:10" ht="24">
      <c r="A461" s="289">
        <v>218</v>
      </c>
      <c r="B461" s="287" t="s">
        <v>2140</v>
      </c>
      <c r="C461" s="309" t="s">
        <v>2548</v>
      </c>
      <c r="D461" s="309" t="s">
        <v>2549</v>
      </c>
      <c r="E461" s="292">
        <v>350000</v>
      </c>
      <c r="F461" s="293">
        <v>123331600</v>
      </c>
      <c r="G461" s="293">
        <v>350000</v>
      </c>
      <c r="H461" s="293">
        <v>123331600</v>
      </c>
      <c r="I461" s="247" t="s">
        <v>694</v>
      </c>
      <c r="J461" s="289">
        <v>31</v>
      </c>
    </row>
    <row r="462" spans="1:10" ht="36">
      <c r="A462" s="289">
        <v>219</v>
      </c>
      <c r="B462" s="287" t="s">
        <v>2140</v>
      </c>
      <c r="C462" s="309" t="s">
        <v>2550</v>
      </c>
      <c r="D462" s="309" t="s">
        <v>4698</v>
      </c>
      <c r="E462" s="292">
        <v>1000000</v>
      </c>
      <c r="F462" s="293">
        <v>124331600</v>
      </c>
      <c r="G462" s="293">
        <v>1000000</v>
      </c>
      <c r="H462" s="293">
        <v>124331600</v>
      </c>
      <c r="I462" s="247" t="s">
        <v>2516</v>
      </c>
      <c r="J462" s="289">
        <v>29</v>
      </c>
    </row>
    <row r="463" spans="1:10">
      <c r="A463" s="289">
        <v>220</v>
      </c>
      <c r="B463" s="287" t="s">
        <v>2140</v>
      </c>
      <c r="C463" s="309" t="s">
        <v>2551</v>
      </c>
      <c r="D463" s="309" t="s">
        <v>2552</v>
      </c>
      <c r="E463" s="292">
        <v>600000</v>
      </c>
      <c r="F463" s="293">
        <v>124931600</v>
      </c>
      <c r="G463" s="293">
        <v>600000</v>
      </c>
      <c r="H463" s="293">
        <v>124931600</v>
      </c>
      <c r="I463" s="247" t="s">
        <v>1737</v>
      </c>
      <c r="J463" s="289">
        <v>29</v>
      </c>
    </row>
    <row r="464" spans="1:10">
      <c r="A464" s="289">
        <v>221</v>
      </c>
      <c r="B464" s="287" t="s">
        <v>2140</v>
      </c>
      <c r="C464" s="353" t="s">
        <v>2553</v>
      </c>
      <c r="D464" s="353" t="s">
        <v>2554</v>
      </c>
      <c r="E464" s="350">
        <v>600000</v>
      </c>
      <c r="F464" s="293">
        <v>125531600</v>
      </c>
      <c r="G464" s="293">
        <v>600000</v>
      </c>
      <c r="H464" s="293">
        <v>125531600</v>
      </c>
      <c r="I464" s="247" t="s">
        <v>1737</v>
      </c>
      <c r="J464" s="351">
        <v>29</v>
      </c>
    </row>
    <row r="465" spans="1:10">
      <c r="A465" s="289">
        <v>222</v>
      </c>
      <c r="B465" s="287" t="s">
        <v>2140</v>
      </c>
      <c r="C465" s="309" t="s">
        <v>2555</v>
      </c>
      <c r="D465" s="309" t="s">
        <v>2556</v>
      </c>
      <c r="E465" s="292">
        <v>75000</v>
      </c>
      <c r="F465" s="293">
        <v>125606600</v>
      </c>
      <c r="G465" s="293">
        <v>75000</v>
      </c>
      <c r="H465" s="293">
        <v>125606600</v>
      </c>
      <c r="I465" s="247" t="s">
        <v>1737</v>
      </c>
      <c r="J465" s="289">
        <v>29</v>
      </c>
    </row>
    <row r="466" spans="1:10">
      <c r="A466" s="289">
        <v>223</v>
      </c>
      <c r="B466" s="287" t="s">
        <v>2140</v>
      </c>
      <c r="C466" s="353" t="s">
        <v>2557</v>
      </c>
      <c r="D466" s="353" t="s">
        <v>2558</v>
      </c>
      <c r="E466" s="350">
        <v>50000</v>
      </c>
      <c r="F466" s="293">
        <v>125656600</v>
      </c>
      <c r="G466" s="293">
        <v>50000</v>
      </c>
      <c r="H466" s="293">
        <v>125656600</v>
      </c>
      <c r="I466" s="247" t="s">
        <v>1737</v>
      </c>
      <c r="J466" s="351">
        <v>29</v>
      </c>
    </row>
    <row r="467" spans="1:10">
      <c r="A467" s="289">
        <v>224</v>
      </c>
      <c r="B467" s="287" t="s">
        <v>2140</v>
      </c>
      <c r="C467" s="353" t="s">
        <v>2559</v>
      </c>
      <c r="D467" s="353" t="s">
        <v>2560</v>
      </c>
      <c r="E467" s="350">
        <v>450000</v>
      </c>
      <c r="F467" s="293">
        <v>126106600</v>
      </c>
      <c r="G467" s="293">
        <v>450000</v>
      </c>
      <c r="H467" s="293">
        <v>126106600</v>
      </c>
      <c r="I467" s="247" t="s">
        <v>2561</v>
      </c>
      <c r="J467" s="351">
        <v>29</v>
      </c>
    </row>
    <row r="468" spans="1:10" ht="24">
      <c r="A468" s="289">
        <v>225</v>
      </c>
      <c r="B468" s="287" t="s">
        <v>2140</v>
      </c>
      <c r="C468" s="309" t="s">
        <v>2562</v>
      </c>
      <c r="D468" s="309" t="s">
        <v>2563</v>
      </c>
      <c r="E468" s="292">
        <v>75000</v>
      </c>
      <c r="F468" s="293">
        <v>126181600</v>
      </c>
      <c r="G468" s="293">
        <v>75000</v>
      </c>
      <c r="H468" s="293">
        <v>126181600</v>
      </c>
      <c r="I468" s="247" t="s">
        <v>2561</v>
      </c>
      <c r="J468" s="289">
        <v>29</v>
      </c>
    </row>
    <row r="469" spans="1:10" ht="24">
      <c r="A469" s="289">
        <v>226</v>
      </c>
      <c r="B469" s="287" t="s">
        <v>2140</v>
      </c>
      <c r="C469" s="353" t="s">
        <v>2564</v>
      </c>
      <c r="D469" s="353" t="s">
        <v>2565</v>
      </c>
      <c r="E469" s="350">
        <v>75000</v>
      </c>
      <c r="F469" s="293">
        <v>126256600</v>
      </c>
      <c r="G469" s="293">
        <v>75000</v>
      </c>
      <c r="H469" s="293">
        <v>126256600</v>
      </c>
      <c r="I469" s="247" t="s">
        <v>2561</v>
      </c>
      <c r="J469" s="351">
        <v>29</v>
      </c>
    </row>
    <row r="470" spans="1:10" ht="36">
      <c r="A470" s="289">
        <v>227</v>
      </c>
      <c r="B470" s="287" t="s">
        <v>2140</v>
      </c>
      <c r="C470" s="343" t="s">
        <v>2566</v>
      </c>
      <c r="D470" s="343" t="s">
        <v>2567</v>
      </c>
      <c r="E470" s="301">
        <v>1000000</v>
      </c>
      <c r="F470" s="293">
        <v>127256600</v>
      </c>
      <c r="G470" s="293">
        <v>1000000</v>
      </c>
      <c r="H470" s="293">
        <v>127256600</v>
      </c>
      <c r="I470" s="247" t="s">
        <v>2009</v>
      </c>
      <c r="J470" s="294" t="s">
        <v>2009</v>
      </c>
    </row>
    <row r="471" spans="1:10" ht="24">
      <c r="A471" s="289">
        <v>228</v>
      </c>
      <c r="B471" s="287" t="s">
        <v>2140</v>
      </c>
      <c r="C471" s="357" t="s">
        <v>2568</v>
      </c>
      <c r="D471" s="249" t="s">
        <v>2569</v>
      </c>
      <c r="E471" s="301">
        <v>600000</v>
      </c>
      <c r="F471" s="293">
        <v>127856600</v>
      </c>
      <c r="G471" s="293">
        <v>600000</v>
      </c>
      <c r="H471" s="293">
        <v>127856600</v>
      </c>
      <c r="I471" s="247" t="s">
        <v>2009</v>
      </c>
      <c r="J471" s="294" t="s">
        <v>2009</v>
      </c>
    </row>
    <row r="472" spans="1:10" ht="24">
      <c r="A472" s="289">
        <v>229</v>
      </c>
      <c r="B472" s="287" t="s">
        <v>2140</v>
      </c>
      <c r="C472" s="309" t="s">
        <v>2570</v>
      </c>
      <c r="D472" s="309" t="s">
        <v>2571</v>
      </c>
      <c r="E472" s="292">
        <v>500000</v>
      </c>
      <c r="F472" s="293">
        <v>128356600</v>
      </c>
      <c r="G472" s="293">
        <v>500000</v>
      </c>
      <c r="H472" s="293">
        <v>128356600</v>
      </c>
      <c r="I472" s="247" t="s">
        <v>2009</v>
      </c>
      <c r="J472" s="294" t="s">
        <v>2009</v>
      </c>
    </row>
    <row r="473" spans="1:10">
      <c r="A473" s="289">
        <v>230</v>
      </c>
      <c r="B473" s="287" t="s">
        <v>2140</v>
      </c>
      <c r="C473" s="358" t="s">
        <v>2572</v>
      </c>
      <c r="D473" s="359" t="s">
        <v>2573</v>
      </c>
      <c r="E473" s="292">
        <v>300000</v>
      </c>
      <c r="F473" s="293">
        <v>128656600</v>
      </c>
      <c r="G473" s="293">
        <v>300000</v>
      </c>
      <c r="H473" s="293">
        <v>128656600</v>
      </c>
      <c r="I473" s="247" t="s">
        <v>2009</v>
      </c>
      <c r="J473" s="294" t="s">
        <v>2009</v>
      </c>
    </row>
    <row r="474" spans="1:10">
      <c r="A474" s="289">
        <v>231</v>
      </c>
      <c r="B474" s="287" t="s">
        <v>2140</v>
      </c>
      <c r="C474" s="358" t="s">
        <v>2574</v>
      </c>
      <c r="D474" s="359" t="s">
        <v>2575</v>
      </c>
      <c r="E474" s="292">
        <v>100000</v>
      </c>
      <c r="F474" s="293">
        <v>128756600</v>
      </c>
      <c r="G474" s="293">
        <v>100000</v>
      </c>
      <c r="H474" s="293">
        <v>128756600</v>
      </c>
      <c r="I474" s="247" t="s">
        <v>2009</v>
      </c>
      <c r="J474" s="294" t="s">
        <v>2009</v>
      </c>
    </row>
    <row r="475" spans="1:10" ht="24">
      <c r="A475" s="289">
        <v>232</v>
      </c>
      <c r="B475" s="287" t="s">
        <v>2140</v>
      </c>
      <c r="C475" s="304" t="s">
        <v>2576</v>
      </c>
      <c r="D475" s="304" t="s">
        <v>2577</v>
      </c>
      <c r="E475" s="360">
        <v>200000</v>
      </c>
      <c r="F475" s="293">
        <v>128956600</v>
      </c>
      <c r="G475" s="293">
        <v>200000</v>
      </c>
      <c r="H475" s="293">
        <v>128956600</v>
      </c>
      <c r="I475" s="316" t="s">
        <v>1646</v>
      </c>
      <c r="J475" s="316" t="s">
        <v>1646</v>
      </c>
    </row>
    <row r="476" spans="1:10">
      <c r="A476" s="289">
        <v>233</v>
      </c>
      <c r="B476" s="287" t="s">
        <v>2140</v>
      </c>
      <c r="C476" s="671" t="s">
        <v>2578</v>
      </c>
      <c r="D476" s="361" t="s">
        <v>2579</v>
      </c>
      <c r="E476" s="311">
        <v>350000</v>
      </c>
      <c r="F476" s="293">
        <v>129306600</v>
      </c>
      <c r="G476" s="293">
        <v>350000</v>
      </c>
      <c r="H476" s="293">
        <v>129306600</v>
      </c>
      <c r="I476" s="312" t="s">
        <v>2580</v>
      </c>
      <c r="J476" s="312" t="s">
        <v>2581</v>
      </c>
    </row>
    <row r="477" spans="1:10" ht="24">
      <c r="A477" s="289">
        <v>234</v>
      </c>
      <c r="B477" s="287" t="s">
        <v>2140</v>
      </c>
      <c r="C477" s="362" t="s">
        <v>2582</v>
      </c>
      <c r="D477" s="362" t="s">
        <v>2582</v>
      </c>
      <c r="E477" s="311">
        <v>150000</v>
      </c>
      <c r="F477" s="293">
        <v>129456600</v>
      </c>
      <c r="G477" s="293">
        <v>150000</v>
      </c>
      <c r="H477" s="293">
        <v>129456600</v>
      </c>
      <c r="I477" s="314" t="s">
        <v>1381</v>
      </c>
      <c r="J477" s="320" t="s">
        <v>2048</v>
      </c>
    </row>
    <row r="478" spans="1:10" ht="24">
      <c r="A478" s="289">
        <v>235</v>
      </c>
      <c r="B478" s="287" t="s">
        <v>2140</v>
      </c>
      <c r="C478" s="362" t="s">
        <v>2583</v>
      </c>
      <c r="D478" s="362" t="s">
        <v>4700</v>
      </c>
      <c r="E478" s="311">
        <v>200000</v>
      </c>
      <c r="F478" s="293">
        <v>129656600</v>
      </c>
      <c r="G478" s="293">
        <v>200000</v>
      </c>
      <c r="H478" s="293">
        <v>129656600</v>
      </c>
      <c r="I478" s="314" t="s">
        <v>62</v>
      </c>
      <c r="J478" s="320" t="s">
        <v>2370</v>
      </c>
    </row>
    <row r="479" spans="1:10" ht="48">
      <c r="A479" s="289">
        <v>236</v>
      </c>
      <c r="B479" s="287" t="s">
        <v>2140</v>
      </c>
      <c r="C479" s="313" t="s">
        <v>2584</v>
      </c>
      <c r="D479" s="313" t="s">
        <v>4699</v>
      </c>
      <c r="E479" s="311">
        <v>250000</v>
      </c>
      <c r="F479" s="293">
        <v>129906600</v>
      </c>
      <c r="G479" s="293">
        <v>250000</v>
      </c>
      <c r="H479" s="293">
        <v>129906600</v>
      </c>
      <c r="I479" s="314" t="s">
        <v>62</v>
      </c>
      <c r="J479" s="320" t="s">
        <v>2370</v>
      </c>
    </row>
    <row r="480" spans="1:10" ht="60">
      <c r="A480" s="289">
        <v>237</v>
      </c>
      <c r="B480" s="287" t="s">
        <v>2140</v>
      </c>
      <c r="C480" s="363" t="s">
        <v>2585</v>
      </c>
      <c r="D480" s="309" t="s">
        <v>2586</v>
      </c>
      <c r="E480" s="364">
        <v>150000</v>
      </c>
      <c r="F480" s="293">
        <v>130056600</v>
      </c>
      <c r="G480" s="293">
        <v>150000</v>
      </c>
      <c r="H480" s="293">
        <v>130056600</v>
      </c>
      <c r="I480" s="365" t="s">
        <v>681</v>
      </c>
      <c r="J480" s="289" t="s">
        <v>66</v>
      </c>
    </row>
    <row r="481" spans="1:10" ht="24">
      <c r="A481" s="289">
        <v>238</v>
      </c>
      <c r="B481" s="287" t="s">
        <v>2140</v>
      </c>
      <c r="C481" s="317" t="s">
        <v>2587</v>
      </c>
      <c r="D481" s="317" t="s">
        <v>2588</v>
      </c>
      <c r="E481" s="319">
        <v>70000</v>
      </c>
      <c r="F481" s="293">
        <v>130126600</v>
      </c>
      <c r="G481" s="293">
        <v>70000</v>
      </c>
      <c r="H481" s="293">
        <v>130126600</v>
      </c>
      <c r="I481" s="320" t="s">
        <v>681</v>
      </c>
      <c r="J481" s="320" t="s">
        <v>66</v>
      </c>
    </row>
    <row r="482" spans="1:10" ht="24">
      <c r="A482" s="289">
        <v>239</v>
      </c>
      <c r="B482" s="287" t="s">
        <v>2140</v>
      </c>
      <c r="C482" s="313" t="s">
        <v>2589</v>
      </c>
      <c r="D482" s="313" t="s">
        <v>2590</v>
      </c>
      <c r="E482" s="311">
        <v>350000</v>
      </c>
      <c r="F482" s="293">
        <v>130476600</v>
      </c>
      <c r="G482" s="293">
        <v>350000</v>
      </c>
      <c r="H482" s="293">
        <v>130476600</v>
      </c>
      <c r="I482" s="316" t="s">
        <v>1646</v>
      </c>
      <c r="J482" s="316" t="s">
        <v>1646</v>
      </c>
    </row>
    <row r="483" spans="1:10" ht="24">
      <c r="A483" s="289">
        <v>240</v>
      </c>
      <c r="B483" s="287" t="s">
        <v>2140</v>
      </c>
      <c r="C483" s="313" t="s">
        <v>2591</v>
      </c>
      <c r="D483" s="313" t="s">
        <v>4701</v>
      </c>
      <c r="E483" s="311">
        <v>50000</v>
      </c>
      <c r="F483" s="293">
        <v>130526600</v>
      </c>
      <c r="G483" s="293">
        <v>50000</v>
      </c>
      <c r="H483" s="293">
        <v>130526600</v>
      </c>
      <c r="I483" s="316" t="s">
        <v>1646</v>
      </c>
      <c r="J483" s="316" t="s">
        <v>1646</v>
      </c>
    </row>
    <row r="484" spans="1:10" ht="24">
      <c r="A484" s="289">
        <v>241</v>
      </c>
      <c r="B484" s="287" t="s">
        <v>2140</v>
      </c>
      <c r="C484" s="317" t="s">
        <v>2592</v>
      </c>
      <c r="D484" s="318" t="s">
        <v>2593</v>
      </c>
      <c r="E484" s="319">
        <v>50000</v>
      </c>
      <c r="F484" s="293">
        <v>130576600</v>
      </c>
      <c r="G484" s="293">
        <v>50000</v>
      </c>
      <c r="H484" s="293">
        <v>130576600</v>
      </c>
      <c r="I484" s="320" t="s">
        <v>2594</v>
      </c>
      <c r="J484" s="320" t="s">
        <v>2048</v>
      </c>
    </row>
    <row r="485" spans="1:10">
      <c r="A485" s="289">
        <v>242</v>
      </c>
      <c r="B485" s="287" t="s">
        <v>2140</v>
      </c>
      <c r="C485" s="327" t="s">
        <v>2595</v>
      </c>
      <c r="D485" s="317" t="s">
        <v>2596</v>
      </c>
      <c r="E485" s="311">
        <v>30000</v>
      </c>
      <c r="F485" s="293">
        <v>130606600</v>
      </c>
      <c r="G485" s="293">
        <v>30000</v>
      </c>
      <c r="H485" s="293">
        <v>130606600</v>
      </c>
      <c r="I485" s="320" t="s">
        <v>2084</v>
      </c>
      <c r="J485" s="312" t="s">
        <v>1616</v>
      </c>
    </row>
    <row r="486" spans="1:10" ht="24">
      <c r="A486" s="289">
        <v>243</v>
      </c>
      <c r="B486" s="287" t="s">
        <v>2140</v>
      </c>
      <c r="C486" s="307" t="s">
        <v>2597</v>
      </c>
      <c r="D486" s="307" t="s">
        <v>2598</v>
      </c>
      <c r="E486" s="311">
        <v>75000</v>
      </c>
      <c r="F486" s="293">
        <v>130681600</v>
      </c>
      <c r="G486" s="293">
        <v>75000</v>
      </c>
      <c r="H486" s="293">
        <v>130681600</v>
      </c>
      <c r="I486" s="312" t="s">
        <v>2084</v>
      </c>
      <c r="J486" s="312" t="s">
        <v>1616</v>
      </c>
    </row>
    <row r="487" spans="1:10" ht="24">
      <c r="A487" s="289">
        <v>244</v>
      </c>
      <c r="B487" s="287" t="s">
        <v>2140</v>
      </c>
      <c r="C487" s="315" t="s">
        <v>4702</v>
      </c>
      <c r="D487" s="309" t="s">
        <v>2599</v>
      </c>
      <c r="E487" s="311">
        <v>30000</v>
      </c>
      <c r="F487" s="293">
        <v>130711600</v>
      </c>
      <c r="G487" s="293">
        <v>30000</v>
      </c>
      <c r="H487" s="293">
        <v>130711600</v>
      </c>
      <c r="I487" s="316" t="s">
        <v>65</v>
      </c>
      <c r="J487" s="316" t="s">
        <v>59</v>
      </c>
    </row>
    <row r="488" spans="1:10">
      <c r="A488" s="289">
        <v>245</v>
      </c>
      <c r="B488" s="287" t="s">
        <v>2140</v>
      </c>
      <c r="C488" s="317" t="s">
        <v>2600</v>
      </c>
      <c r="D488" s="317" t="s">
        <v>2588</v>
      </c>
      <c r="E488" s="319">
        <v>30000</v>
      </c>
      <c r="F488" s="293">
        <v>130741600</v>
      </c>
      <c r="G488" s="293">
        <v>30000</v>
      </c>
      <c r="H488" s="293">
        <v>130741600</v>
      </c>
      <c r="I488" s="320" t="s">
        <v>2055</v>
      </c>
      <c r="J488" s="320" t="s">
        <v>2048</v>
      </c>
    </row>
    <row r="489" spans="1:10" ht="24">
      <c r="A489" s="289">
        <v>246</v>
      </c>
      <c r="B489" s="287" t="s">
        <v>2140</v>
      </c>
      <c r="C489" s="317" t="s">
        <v>2601</v>
      </c>
      <c r="D489" s="317" t="s">
        <v>2588</v>
      </c>
      <c r="E489" s="319">
        <v>90000</v>
      </c>
      <c r="F489" s="293">
        <v>130831600</v>
      </c>
      <c r="G489" s="293">
        <v>90000</v>
      </c>
      <c r="H489" s="293">
        <v>130831600</v>
      </c>
      <c r="I489" s="320" t="s">
        <v>1381</v>
      </c>
      <c r="J489" s="320" t="s">
        <v>2048</v>
      </c>
    </row>
    <row r="490" spans="1:10" ht="24">
      <c r="A490" s="289">
        <v>247</v>
      </c>
      <c r="B490" s="287" t="s">
        <v>2140</v>
      </c>
      <c r="C490" s="315" t="s">
        <v>2602</v>
      </c>
      <c r="D490" s="309" t="s">
        <v>2603</v>
      </c>
      <c r="E490" s="311">
        <v>160000</v>
      </c>
      <c r="F490" s="293">
        <v>130991600</v>
      </c>
      <c r="G490" s="293">
        <v>160000</v>
      </c>
      <c r="H490" s="293">
        <v>130991600</v>
      </c>
      <c r="I490" s="316" t="s">
        <v>1646</v>
      </c>
      <c r="J490" s="316" t="s">
        <v>1646</v>
      </c>
    </row>
    <row r="491" spans="1:10" ht="24">
      <c r="A491" s="289">
        <v>248</v>
      </c>
      <c r="B491" s="287" t="s">
        <v>2140</v>
      </c>
      <c r="C491" s="327" t="s">
        <v>2604</v>
      </c>
      <c r="D491" s="328" t="s">
        <v>2605</v>
      </c>
      <c r="E491" s="364">
        <v>150000</v>
      </c>
      <c r="F491" s="293">
        <v>131141600</v>
      </c>
      <c r="G491" s="293">
        <v>150000</v>
      </c>
      <c r="H491" s="293">
        <v>131141600</v>
      </c>
      <c r="I491" s="320" t="s">
        <v>2084</v>
      </c>
      <c r="J491" s="312" t="s">
        <v>1616</v>
      </c>
    </row>
    <row r="492" spans="1:10" ht="24">
      <c r="A492" s="289">
        <v>249</v>
      </c>
      <c r="B492" s="287" t="s">
        <v>2140</v>
      </c>
      <c r="C492" s="363" t="s">
        <v>2606</v>
      </c>
      <c r="D492" s="363" t="s">
        <v>2606</v>
      </c>
      <c r="E492" s="311">
        <v>30000</v>
      </c>
      <c r="F492" s="293">
        <v>131171600</v>
      </c>
      <c r="G492" s="293">
        <v>30000</v>
      </c>
      <c r="H492" s="293">
        <v>131171600</v>
      </c>
      <c r="I492" s="312" t="s">
        <v>2084</v>
      </c>
      <c r="J492" s="289" t="s">
        <v>1616</v>
      </c>
    </row>
    <row r="493" spans="1:10" ht="24">
      <c r="A493" s="289">
        <v>250</v>
      </c>
      <c r="B493" s="287" t="s">
        <v>2140</v>
      </c>
      <c r="C493" s="366" t="s">
        <v>2607</v>
      </c>
      <c r="D493" s="367" t="s">
        <v>2608</v>
      </c>
      <c r="E493" s="364">
        <v>60000</v>
      </c>
      <c r="F493" s="293">
        <v>131231600</v>
      </c>
      <c r="G493" s="293">
        <v>60000</v>
      </c>
      <c r="H493" s="293">
        <v>131231600</v>
      </c>
      <c r="I493" s="368" t="s">
        <v>2072</v>
      </c>
      <c r="J493" s="316" t="s">
        <v>2048</v>
      </c>
    </row>
    <row r="494" spans="1:10" ht="24">
      <c r="A494" s="289">
        <v>251</v>
      </c>
      <c r="B494" s="287" t="s">
        <v>2140</v>
      </c>
      <c r="C494" s="317" t="s">
        <v>2609</v>
      </c>
      <c r="D494" s="317" t="s">
        <v>2588</v>
      </c>
      <c r="E494" s="319">
        <v>20000</v>
      </c>
      <c r="F494" s="293">
        <v>131251600</v>
      </c>
      <c r="G494" s="293">
        <v>20000</v>
      </c>
      <c r="H494" s="293">
        <v>131251600</v>
      </c>
      <c r="I494" s="320" t="s">
        <v>2610</v>
      </c>
      <c r="J494" s="320" t="s">
        <v>2048</v>
      </c>
    </row>
    <row r="495" spans="1:10">
      <c r="A495" s="289">
        <v>252</v>
      </c>
      <c r="B495" s="287" t="s">
        <v>2140</v>
      </c>
      <c r="C495" s="317" t="s">
        <v>2611</v>
      </c>
      <c r="D495" s="318" t="s">
        <v>4703</v>
      </c>
      <c r="E495" s="319">
        <v>80000</v>
      </c>
      <c r="F495" s="293">
        <v>131331600</v>
      </c>
      <c r="G495" s="293">
        <v>80000</v>
      </c>
      <c r="H495" s="293">
        <v>131331600</v>
      </c>
      <c r="I495" s="320" t="s">
        <v>2072</v>
      </c>
      <c r="J495" s="320" t="s">
        <v>2048</v>
      </c>
    </row>
    <row r="496" spans="1:10" ht="24">
      <c r="A496" s="289">
        <v>253</v>
      </c>
      <c r="B496" s="287" t="s">
        <v>2140</v>
      </c>
      <c r="C496" s="327" t="s">
        <v>2612</v>
      </c>
      <c r="D496" s="327" t="s">
        <v>2613</v>
      </c>
      <c r="E496" s="364">
        <v>4500000</v>
      </c>
      <c r="F496" s="293">
        <v>135831600</v>
      </c>
      <c r="G496" s="293">
        <v>4500000</v>
      </c>
      <c r="H496" s="293">
        <v>135831600</v>
      </c>
      <c r="I496" s="369" t="s">
        <v>681</v>
      </c>
      <c r="J496" s="369" t="s">
        <v>66</v>
      </c>
    </row>
    <row r="497" spans="1:10">
      <c r="A497" s="289">
        <v>254</v>
      </c>
      <c r="B497" s="287" t="s">
        <v>2140</v>
      </c>
      <c r="C497" s="327" t="s">
        <v>2614</v>
      </c>
      <c r="D497" s="327" t="s">
        <v>2615</v>
      </c>
      <c r="E497" s="364">
        <v>3600000</v>
      </c>
      <c r="F497" s="293">
        <v>139431600</v>
      </c>
      <c r="G497" s="293">
        <v>3600000</v>
      </c>
      <c r="H497" s="293">
        <v>139431600</v>
      </c>
      <c r="I497" s="369" t="s">
        <v>1624</v>
      </c>
      <c r="J497" s="369" t="s">
        <v>1616</v>
      </c>
    </row>
    <row r="498" spans="1:10" ht="24">
      <c r="A498" s="289">
        <v>255</v>
      </c>
      <c r="B498" s="287" t="s">
        <v>2140</v>
      </c>
      <c r="C498" s="307" t="s">
        <v>2616</v>
      </c>
      <c r="D498" s="310" t="s">
        <v>2617</v>
      </c>
      <c r="E498" s="311">
        <v>3000000</v>
      </c>
      <c r="F498" s="293">
        <v>142431600</v>
      </c>
      <c r="G498" s="293">
        <v>3000000</v>
      </c>
      <c r="H498" s="293">
        <v>142431600</v>
      </c>
      <c r="I498" s="312" t="s">
        <v>2618</v>
      </c>
      <c r="J498" s="312" t="s">
        <v>69</v>
      </c>
    </row>
    <row r="499" spans="1:10" ht="24">
      <c r="A499" s="289">
        <v>256</v>
      </c>
      <c r="B499" s="287" t="s">
        <v>2140</v>
      </c>
      <c r="C499" s="363" t="s">
        <v>2619</v>
      </c>
      <c r="D499" s="370" t="s">
        <v>2620</v>
      </c>
      <c r="E499" s="364">
        <v>3000000</v>
      </c>
      <c r="F499" s="293">
        <v>145431600</v>
      </c>
      <c r="G499" s="293">
        <v>3000000</v>
      </c>
      <c r="H499" s="293">
        <v>145431600</v>
      </c>
      <c r="I499" s="365" t="s">
        <v>1714</v>
      </c>
      <c r="J499" s="320" t="s">
        <v>2048</v>
      </c>
    </row>
    <row r="500" spans="1:10" ht="24">
      <c r="A500" s="289">
        <v>257</v>
      </c>
      <c r="B500" s="287" t="s">
        <v>2140</v>
      </c>
      <c r="C500" s="317" t="s">
        <v>2621</v>
      </c>
      <c r="D500" s="317" t="s">
        <v>2588</v>
      </c>
      <c r="E500" s="319">
        <v>70000</v>
      </c>
      <c r="F500" s="293">
        <v>145501600</v>
      </c>
      <c r="G500" s="293">
        <v>70000</v>
      </c>
      <c r="H500" s="293">
        <v>145501600</v>
      </c>
      <c r="I500" s="320" t="s">
        <v>62</v>
      </c>
      <c r="J500" s="320" t="s">
        <v>2370</v>
      </c>
    </row>
    <row r="501" spans="1:10" ht="24">
      <c r="A501" s="289">
        <v>258</v>
      </c>
      <c r="B501" s="287" t="s">
        <v>2140</v>
      </c>
      <c r="C501" s="318" t="s">
        <v>2622</v>
      </c>
      <c r="D501" s="318" t="s">
        <v>2623</v>
      </c>
      <c r="E501" s="319">
        <v>20000</v>
      </c>
      <c r="F501" s="293">
        <v>145521600</v>
      </c>
      <c r="G501" s="293">
        <v>20000</v>
      </c>
      <c r="H501" s="293">
        <v>145521600</v>
      </c>
      <c r="I501" s="320" t="s">
        <v>65</v>
      </c>
      <c r="J501" s="320" t="s">
        <v>59</v>
      </c>
    </row>
    <row r="502" spans="1:10" ht="24">
      <c r="A502" s="289">
        <v>259</v>
      </c>
      <c r="B502" s="287" t="s">
        <v>2140</v>
      </c>
      <c r="C502" s="318" t="s">
        <v>2624</v>
      </c>
      <c r="D502" s="318" t="s">
        <v>2625</v>
      </c>
      <c r="E502" s="319">
        <v>20000</v>
      </c>
      <c r="F502" s="293">
        <v>145541600</v>
      </c>
      <c r="G502" s="293">
        <v>20000</v>
      </c>
      <c r="H502" s="293">
        <v>145541600</v>
      </c>
      <c r="I502" s="320" t="s">
        <v>65</v>
      </c>
      <c r="J502" s="320" t="s">
        <v>59</v>
      </c>
    </row>
    <row r="503" spans="1:10" ht="24">
      <c r="A503" s="289">
        <v>260</v>
      </c>
      <c r="B503" s="287" t="s">
        <v>2140</v>
      </c>
      <c r="C503" s="318" t="s">
        <v>2626</v>
      </c>
      <c r="D503" s="318" t="s">
        <v>4704</v>
      </c>
      <c r="E503" s="319">
        <v>70000</v>
      </c>
      <c r="F503" s="293">
        <v>145611600</v>
      </c>
      <c r="G503" s="293">
        <v>70000</v>
      </c>
      <c r="H503" s="293">
        <v>145611600</v>
      </c>
      <c r="I503" s="320" t="s">
        <v>1714</v>
      </c>
      <c r="J503" s="320" t="s">
        <v>2048</v>
      </c>
    </row>
    <row r="504" spans="1:10" ht="24">
      <c r="A504" s="289">
        <v>261</v>
      </c>
      <c r="B504" s="287" t="s">
        <v>2140</v>
      </c>
      <c r="C504" s="327" t="s">
        <v>2627</v>
      </c>
      <c r="D504" s="327" t="s">
        <v>2628</v>
      </c>
      <c r="E504" s="364">
        <v>5000000</v>
      </c>
      <c r="F504" s="293">
        <v>150611600</v>
      </c>
      <c r="G504" s="293">
        <v>5000000</v>
      </c>
      <c r="H504" s="293">
        <v>150611600</v>
      </c>
      <c r="I504" s="369" t="s">
        <v>681</v>
      </c>
      <c r="J504" s="369" t="s">
        <v>66</v>
      </c>
    </row>
    <row r="505" spans="1:10" ht="24">
      <c r="A505" s="289">
        <v>262</v>
      </c>
      <c r="B505" s="287" t="s">
        <v>2140</v>
      </c>
      <c r="C505" s="318" t="s">
        <v>2629</v>
      </c>
      <c r="D505" s="318" t="s">
        <v>2630</v>
      </c>
      <c r="E505" s="319">
        <v>20000</v>
      </c>
      <c r="F505" s="293">
        <v>150631600</v>
      </c>
      <c r="G505" s="293">
        <v>20000</v>
      </c>
      <c r="H505" s="293">
        <v>150631600</v>
      </c>
      <c r="I505" s="320" t="s">
        <v>44</v>
      </c>
      <c r="J505" s="320" t="s">
        <v>2067</v>
      </c>
    </row>
    <row r="506" spans="1:10" ht="24">
      <c r="A506" s="289">
        <v>263</v>
      </c>
      <c r="B506" s="287" t="s">
        <v>2140</v>
      </c>
      <c r="C506" s="313" t="s">
        <v>2631</v>
      </c>
      <c r="D506" s="313" t="s">
        <v>2632</v>
      </c>
      <c r="E506" s="311">
        <v>250000</v>
      </c>
      <c r="F506" s="293">
        <v>150881600</v>
      </c>
      <c r="G506" s="293">
        <v>250000</v>
      </c>
      <c r="H506" s="293">
        <v>150881600</v>
      </c>
      <c r="I506" s="314" t="s">
        <v>1714</v>
      </c>
      <c r="J506" s="320" t="s">
        <v>2048</v>
      </c>
    </row>
    <row r="507" spans="1:10" ht="24">
      <c r="A507" s="289">
        <v>264</v>
      </c>
      <c r="B507" s="287" t="s">
        <v>2140</v>
      </c>
      <c r="C507" s="307" t="s">
        <v>2633</v>
      </c>
      <c r="D507" s="310" t="s">
        <v>2634</v>
      </c>
      <c r="E507" s="311">
        <v>200000</v>
      </c>
      <c r="F507" s="293">
        <v>151081600</v>
      </c>
      <c r="G507" s="293">
        <v>200000</v>
      </c>
      <c r="H507" s="293">
        <v>151081600</v>
      </c>
      <c r="I507" s="312" t="s">
        <v>44</v>
      </c>
      <c r="J507" s="312" t="s">
        <v>2067</v>
      </c>
    </row>
    <row r="508" spans="1:10" ht="24">
      <c r="A508" s="289">
        <v>265</v>
      </c>
      <c r="B508" s="287" t="s">
        <v>2140</v>
      </c>
      <c r="C508" s="366" t="s">
        <v>2635</v>
      </c>
      <c r="D508" s="367" t="s">
        <v>2636</v>
      </c>
      <c r="E508" s="364">
        <v>40000</v>
      </c>
      <c r="F508" s="293">
        <v>151121600</v>
      </c>
      <c r="G508" s="293">
        <v>40000</v>
      </c>
      <c r="H508" s="293">
        <v>151121600</v>
      </c>
      <c r="I508" s="368" t="s">
        <v>1396</v>
      </c>
      <c r="J508" s="316" t="s">
        <v>66</v>
      </c>
    </row>
    <row r="509" spans="1:10" ht="24">
      <c r="A509" s="289">
        <v>266</v>
      </c>
      <c r="B509" s="287" t="s">
        <v>2140</v>
      </c>
      <c r="C509" s="366" t="s">
        <v>2637</v>
      </c>
      <c r="D509" s="367" t="s">
        <v>4705</v>
      </c>
      <c r="E509" s="364">
        <v>50000</v>
      </c>
      <c r="F509" s="293">
        <v>151171600</v>
      </c>
      <c r="G509" s="293">
        <v>50000</v>
      </c>
      <c r="H509" s="293">
        <v>151171600</v>
      </c>
      <c r="I509" s="368" t="s">
        <v>62</v>
      </c>
      <c r="J509" s="320" t="s">
        <v>2638</v>
      </c>
    </row>
    <row r="510" spans="1:10" ht="24">
      <c r="A510" s="289">
        <v>267</v>
      </c>
      <c r="B510" s="287" t="s">
        <v>2140</v>
      </c>
      <c r="C510" s="363" t="s">
        <v>2639</v>
      </c>
      <c r="D510" s="370" t="s">
        <v>2640</v>
      </c>
      <c r="E510" s="364">
        <v>75000</v>
      </c>
      <c r="F510" s="293">
        <v>151246600</v>
      </c>
      <c r="G510" s="293">
        <v>75000</v>
      </c>
      <c r="H510" s="293">
        <v>151246600</v>
      </c>
      <c r="I510" s="365" t="s">
        <v>1714</v>
      </c>
      <c r="J510" s="320" t="s">
        <v>2048</v>
      </c>
    </row>
    <row r="511" spans="1:10" ht="24">
      <c r="A511" s="289">
        <v>268</v>
      </c>
      <c r="B511" s="287" t="s">
        <v>2140</v>
      </c>
      <c r="C511" s="317" t="s">
        <v>2641</v>
      </c>
      <c r="D511" s="309" t="s">
        <v>2642</v>
      </c>
      <c r="E511" s="311">
        <v>35000</v>
      </c>
      <c r="F511" s="293">
        <v>151281600</v>
      </c>
      <c r="G511" s="293">
        <v>35000</v>
      </c>
      <c r="H511" s="293">
        <v>151281600</v>
      </c>
      <c r="I511" s="316" t="s">
        <v>44</v>
      </c>
      <c r="J511" s="316" t="s">
        <v>2067</v>
      </c>
    </row>
    <row r="512" spans="1:10" ht="24">
      <c r="A512" s="289">
        <v>269</v>
      </c>
      <c r="B512" s="287" t="s">
        <v>2140</v>
      </c>
      <c r="C512" s="309" t="s">
        <v>2643</v>
      </c>
      <c r="D512" s="309" t="s">
        <v>2644</v>
      </c>
      <c r="E512" s="311">
        <v>500000</v>
      </c>
      <c r="F512" s="293">
        <v>151781600</v>
      </c>
      <c r="G512" s="293">
        <v>500000</v>
      </c>
      <c r="H512" s="293">
        <v>151781600</v>
      </c>
      <c r="I512" s="314" t="s">
        <v>62</v>
      </c>
      <c r="J512" s="320" t="s">
        <v>2370</v>
      </c>
    </row>
    <row r="513" spans="1:10" ht="24">
      <c r="A513" s="289">
        <v>270</v>
      </c>
      <c r="B513" s="287" t="s">
        <v>2140</v>
      </c>
      <c r="C513" s="309" t="s">
        <v>2645</v>
      </c>
      <c r="D513" s="309" t="s">
        <v>4706</v>
      </c>
      <c r="E513" s="360">
        <v>200000</v>
      </c>
      <c r="F513" s="293">
        <v>151981600</v>
      </c>
      <c r="G513" s="293">
        <v>200000</v>
      </c>
      <c r="H513" s="293">
        <v>151981600</v>
      </c>
      <c r="I513" s="316" t="s">
        <v>62</v>
      </c>
      <c r="J513" s="316" t="s">
        <v>63</v>
      </c>
    </row>
    <row r="514" spans="1:10" ht="24">
      <c r="A514" s="289">
        <v>271</v>
      </c>
      <c r="B514" s="287" t="s">
        <v>2140</v>
      </c>
      <c r="C514" s="327" t="s">
        <v>2646</v>
      </c>
      <c r="D514" s="327" t="s">
        <v>2647</v>
      </c>
      <c r="E514" s="364">
        <v>75000</v>
      </c>
      <c r="F514" s="293">
        <v>152056600</v>
      </c>
      <c r="G514" s="293">
        <v>75000</v>
      </c>
      <c r="H514" s="293">
        <v>152056600</v>
      </c>
      <c r="I514" s="369" t="s">
        <v>44</v>
      </c>
      <c r="J514" s="369" t="s">
        <v>2067</v>
      </c>
    </row>
    <row r="515" spans="1:10" ht="24">
      <c r="A515" s="289">
        <v>272</v>
      </c>
      <c r="B515" s="287" t="s">
        <v>2140</v>
      </c>
      <c r="C515" s="327" t="s">
        <v>2648</v>
      </c>
      <c r="D515" s="327" t="s">
        <v>2649</v>
      </c>
      <c r="E515" s="364">
        <v>250000</v>
      </c>
      <c r="F515" s="293">
        <v>152306600</v>
      </c>
      <c r="G515" s="293">
        <v>250000</v>
      </c>
      <c r="H515" s="293">
        <v>152306600</v>
      </c>
      <c r="I515" s="369" t="s">
        <v>2594</v>
      </c>
      <c r="J515" s="369" t="s">
        <v>2048</v>
      </c>
    </row>
    <row r="516" spans="1:10">
      <c r="A516" s="289">
        <v>273</v>
      </c>
      <c r="B516" s="287" t="s">
        <v>2140</v>
      </c>
      <c r="C516" s="307" t="s">
        <v>2650</v>
      </c>
      <c r="D516" s="307" t="s">
        <v>2651</v>
      </c>
      <c r="E516" s="364">
        <v>1500000</v>
      </c>
      <c r="F516" s="293">
        <v>153806600</v>
      </c>
      <c r="G516" s="293">
        <v>1500000</v>
      </c>
      <c r="H516" s="293">
        <v>153806600</v>
      </c>
      <c r="I516" s="312" t="s">
        <v>1707</v>
      </c>
      <c r="J516" s="326" t="s">
        <v>2048</v>
      </c>
    </row>
    <row r="517" spans="1:10">
      <c r="A517" s="329"/>
      <c r="B517" s="329"/>
      <c r="C517" s="330"/>
      <c r="D517" s="331" t="s">
        <v>2652</v>
      </c>
      <c r="E517" s="332">
        <f>SUM(E244:E516)</f>
        <v>153806600</v>
      </c>
      <c r="F517" s="255">
        <v>153806600</v>
      </c>
      <c r="G517" s="333">
        <f>SUM(G244:G516)</f>
        <v>153806600</v>
      </c>
      <c r="H517" s="255">
        <v>153806600</v>
      </c>
      <c r="I517" s="257"/>
      <c r="J517" s="334"/>
    </row>
    <row r="518" spans="1:10" ht="15.75">
      <c r="A518" s="258" t="s">
        <v>6339</v>
      </c>
    </row>
    <row r="519" spans="1:10" ht="36">
      <c r="A519" s="371">
        <v>1</v>
      </c>
      <c r="B519" s="243" t="s">
        <v>2653</v>
      </c>
      <c r="C519" s="269" t="s">
        <v>2654</v>
      </c>
      <c r="D519" s="660" t="s">
        <v>2655</v>
      </c>
      <c r="E519" s="372">
        <v>100000</v>
      </c>
      <c r="F519" s="373">
        <v>100000</v>
      </c>
      <c r="G519" s="373">
        <v>100000</v>
      </c>
      <c r="H519" s="373">
        <v>100000</v>
      </c>
      <c r="I519" s="243" t="s">
        <v>644</v>
      </c>
      <c r="J519" s="243" t="s">
        <v>644</v>
      </c>
    </row>
    <row r="520" spans="1:10" ht="48">
      <c r="A520" s="371">
        <v>2</v>
      </c>
      <c r="B520" s="243" t="s">
        <v>2653</v>
      </c>
      <c r="C520" s="269" t="s">
        <v>2656</v>
      </c>
      <c r="D520" s="660" t="s">
        <v>4707</v>
      </c>
      <c r="E520" s="372">
        <v>300000</v>
      </c>
      <c r="F520" s="373">
        <v>400000</v>
      </c>
      <c r="G520" s="373">
        <v>300000</v>
      </c>
      <c r="H520" s="373">
        <v>400000</v>
      </c>
      <c r="I520" s="243" t="s">
        <v>2657</v>
      </c>
      <c r="J520" s="371" t="s">
        <v>1660</v>
      </c>
    </row>
    <row r="521" spans="1:10" ht="48">
      <c r="A521" s="371">
        <v>3</v>
      </c>
      <c r="B521" s="243" t="s">
        <v>2653</v>
      </c>
      <c r="C521" s="269" t="s">
        <v>2658</v>
      </c>
      <c r="D521" s="660" t="s">
        <v>2659</v>
      </c>
      <c r="E521" s="372">
        <v>1500000</v>
      </c>
      <c r="F521" s="373">
        <v>1900000</v>
      </c>
      <c r="G521" s="373">
        <v>1500000</v>
      </c>
      <c r="H521" s="373">
        <v>1900000</v>
      </c>
      <c r="I521" s="243" t="s">
        <v>2660</v>
      </c>
      <c r="J521" s="371" t="s">
        <v>1924</v>
      </c>
    </row>
    <row r="522" spans="1:10" ht="48">
      <c r="A522" s="371">
        <v>4</v>
      </c>
      <c r="B522" s="243" t="s">
        <v>2653</v>
      </c>
      <c r="C522" s="269" t="s">
        <v>2661</v>
      </c>
      <c r="D522" s="660" t="s">
        <v>2662</v>
      </c>
      <c r="E522" s="372">
        <v>3589900</v>
      </c>
      <c r="F522" s="373">
        <v>5489900</v>
      </c>
      <c r="G522" s="373">
        <v>3589900</v>
      </c>
      <c r="H522" s="373">
        <v>5489900</v>
      </c>
      <c r="I522" s="243" t="s">
        <v>2663</v>
      </c>
      <c r="J522" s="371" t="s">
        <v>1660</v>
      </c>
    </row>
    <row r="523" spans="1:10" ht="48">
      <c r="A523" s="371">
        <v>5</v>
      </c>
      <c r="B523" s="243" t="s">
        <v>2653</v>
      </c>
      <c r="C523" s="269" t="s">
        <v>2664</v>
      </c>
      <c r="D523" s="660" t="s">
        <v>2665</v>
      </c>
      <c r="E523" s="372">
        <v>1243100</v>
      </c>
      <c r="F523" s="373">
        <v>6733000</v>
      </c>
      <c r="G523" s="373">
        <v>1243100</v>
      </c>
      <c r="H523" s="373">
        <v>6733000</v>
      </c>
      <c r="I523" s="243" t="s">
        <v>2657</v>
      </c>
      <c r="J523" s="371" t="s">
        <v>1660</v>
      </c>
    </row>
    <row r="524" spans="1:10" ht="36">
      <c r="A524" s="371">
        <v>6</v>
      </c>
      <c r="B524" s="243" t="s">
        <v>2653</v>
      </c>
      <c r="C524" s="269" t="s">
        <v>2666</v>
      </c>
      <c r="D524" s="660" t="s">
        <v>2667</v>
      </c>
      <c r="E524" s="372">
        <v>1243100</v>
      </c>
      <c r="F524" s="373">
        <v>7976100</v>
      </c>
      <c r="G524" s="373">
        <v>1243100</v>
      </c>
      <c r="H524" s="373">
        <v>7976100</v>
      </c>
      <c r="I524" s="243" t="s">
        <v>2657</v>
      </c>
      <c r="J524" s="371" t="s">
        <v>1660</v>
      </c>
    </row>
    <row r="525" spans="1:10" ht="36">
      <c r="A525" s="371">
        <v>7</v>
      </c>
      <c r="B525" s="243" t="s">
        <v>2653</v>
      </c>
      <c r="C525" s="269" t="s">
        <v>2668</v>
      </c>
      <c r="D525" s="660" t="s">
        <v>2669</v>
      </c>
      <c r="E525" s="372">
        <v>1393600</v>
      </c>
      <c r="F525" s="373">
        <v>9369700</v>
      </c>
      <c r="G525" s="373">
        <v>1393600</v>
      </c>
      <c r="H525" s="373">
        <v>9369700</v>
      </c>
      <c r="I525" s="243" t="s">
        <v>2670</v>
      </c>
      <c r="J525" s="371" t="s">
        <v>1924</v>
      </c>
    </row>
    <row r="526" spans="1:10" ht="36">
      <c r="A526" s="371">
        <v>8</v>
      </c>
      <c r="B526" s="243" t="s">
        <v>2653</v>
      </c>
      <c r="C526" s="269" t="s">
        <v>2671</v>
      </c>
      <c r="D526" s="660" t="s">
        <v>2672</v>
      </c>
      <c r="E526" s="372">
        <v>287600</v>
      </c>
      <c r="F526" s="373">
        <v>9657300</v>
      </c>
      <c r="G526" s="373">
        <v>287600</v>
      </c>
      <c r="H526" s="373">
        <v>9657300</v>
      </c>
      <c r="I526" s="243" t="s">
        <v>2673</v>
      </c>
      <c r="J526" s="371" t="s">
        <v>1660</v>
      </c>
    </row>
    <row r="527" spans="1:10" ht="36">
      <c r="A527" s="371">
        <v>9</v>
      </c>
      <c r="B527" s="243" t="s">
        <v>2653</v>
      </c>
      <c r="C527" s="269" t="s">
        <v>2674</v>
      </c>
      <c r="D527" s="660" t="s">
        <v>2675</v>
      </c>
      <c r="E527" s="372">
        <v>2384800</v>
      </c>
      <c r="F527" s="373">
        <v>12042100</v>
      </c>
      <c r="G527" s="373">
        <v>2384800</v>
      </c>
      <c r="H527" s="373">
        <v>12042100</v>
      </c>
      <c r="I527" s="243" t="s">
        <v>2676</v>
      </c>
      <c r="J527" s="371" t="s">
        <v>2677</v>
      </c>
    </row>
    <row r="528" spans="1:10" ht="36">
      <c r="A528" s="371">
        <v>10</v>
      </c>
      <c r="B528" s="243" t="s">
        <v>2653</v>
      </c>
      <c r="C528" s="269" t="s">
        <v>2678</v>
      </c>
      <c r="D528" s="660" t="s">
        <v>2675</v>
      </c>
      <c r="E528" s="372">
        <v>1287000</v>
      </c>
      <c r="F528" s="373">
        <v>13329100</v>
      </c>
      <c r="G528" s="373">
        <v>1287000</v>
      </c>
      <c r="H528" s="373">
        <v>13329100</v>
      </c>
      <c r="I528" s="243" t="s">
        <v>2679</v>
      </c>
      <c r="J528" s="371" t="s">
        <v>1660</v>
      </c>
    </row>
    <row r="529" spans="1:10" ht="24">
      <c r="A529" s="371">
        <v>11</v>
      </c>
      <c r="B529" s="243" t="s">
        <v>2653</v>
      </c>
      <c r="C529" s="269" t="s">
        <v>2680</v>
      </c>
      <c r="D529" s="660" t="s">
        <v>2681</v>
      </c>
      <c r="E529" s="372">
        <v>1757100</v>
      </c>
      <c r="F529" s="373">
        <v>15086200</v>
      </c>
      <c r="G529" s="373">
        <v>1757100</v>
      </c>
      <c r="H529" s="373">
        <v>15086200</v>
      </c>
      <c r="I529" s="243" t="s">
        <v>2682</v>
      </c>
      <c r="J529" s="371" t="s">
        <v>1654</v>
      </c>
    </row>
    <row r="530" spans="1:10" ht="36">
      <c r="A530" s="371">
        <v>12</v>
      </c>
      <c r="B530" s="243" t="s">
        <v>2653</v>
      </c>
      <c r="C530" s="269" t="s">
        <v>2683</v>
      </c>
      <c r="D530" s="660" t="s">
        <v>2672</v>
      </c>
      <c r="E530" s="372">
        <v>287600</v>
      </c>
      <c r="F530" s="373">
        <v>15373800</v>
      </c>
      <c r="G530" s="373">
        <v>287600</v>
      </c>
      <c r="H530" s="373">
        <v>15373800</v>
      </c>
      <c r="I530" s="243" t="s">
        <v>2679</v>
      </c>
      <c r="J530" s="371" t="s">
        <v>1660</v>
      </c>
    </row>
    <row r="531" spans="1:10" ht="36">
      <c r="A531" s="371">
        <v>13</v>
      </c>
      <c r="B531" s="243" t="s">
        <v>2653</v>
      </c>
      <c r="C531" s="269" t="s">
        <v>2684</v>
      </c>
      <c r="D531" s="660" t="s">
        <v>2675</v>
      </c>
      <c r="E531" s="372">
        <v>1276500</v>
      </c>
      <c r="F531" s="373">
        <v>16650300</v>
      </c>
      <c r="G531" s="373">
        <v>1276500</v>
      </c>
      <c r="H531" s="373">
        <v>16650300</v>
      </c>
      <c r="I531" s="243" t="s">
        <v>2685</v>
      </c>
      <c r="J531" s="371" t="s">
        <v>1924</v>
      </c>
    </row>
    <row r="532" spans="1:10" ht="24">
      <c r="A532" s="371">
        <v>14</v>
      </c>
      <c r="B532" s="243" t="s">
        <v>2653</v>
      </c>
      <c r="C532" s="269" t="s">
        <v>2686</v>
      </c>
      <c r="D532" s="660" t="s">
        <v>2672</v>
      </c>
      <c r="E532" s="372">
        <v>287600</v>
      </c>
      <c r="F532" s="373">
        <v>16937900</v>
      </c>
      <c r="G532" s="373">
        <v>287600</v>
      </c>
      <c r="H532" s="373">
        <v>16937900</v>
      </c>
      <c r="I532" s="243" t="s">
        <v>2687</v>
      </c>
      <c r="J532" s="371" t="s">
        <v>1924</v>
      </c>
    </row>
    <row r="533" spans="1:10" ht="36">
      <c r="A533" s="371">
        <v>15</v>
      </c>
      <c r="B533" s="243" t="s">
        <v>2653</v>
      </c>
      <c r="C533" s="269" t="s">
        <v>2688</v>
      </c>
      <c r="D533" s="660" t="s">
        <v>2689</v>
      </c>
      <c r="E533" s="372">
        <v>1778500</v>
      </c>
      <c r="F533" s="373">
        <v>18716400</v>
      </c>
      <c r="G533" s="373">
        <v>1778500</v>
      </c>
      <c r="H533" s="373">
        <v>18716400</v>
      </c>
      <c r="I533" s="243" t="s">
        <v>2690</v>
      </c>
      <c r="J533" s="371" t="s">
        <v>1924</v>
      </c>
    </row>
    <row r="534" spans="1:10" ht="24">
      <c r="A534" s="371">
        <v>16</v>
      </c>
      <c r="B534" s="243" t="s">
        <v>2653</v>
      </c>
      <c r="C534" s="269" t="s">
        <v>2691</v>
      </c>
      <c r="D534" s="660" t="s">
        <v>2692</v>
      </c>
      <c r="E534" s="372">
        <v>500000</v>
      </c>
      <c r="F534" s="373">
        <v>19216400</v>
      </c>
      <c r="G534" s="373">
        <v>500000</v>
      </c>
      <c r="H534" s="373">
        <v>19216400</v>
      </c>
      <c r="I534" s="243" t="s">
        <v>2693</v>
      </c>
      <c r="J534" s="371" t="s">
        <v>1654</v>
      </c>
    </row>
    <row r="535" spans="1:10">
      <c r="A535" s="329"/>
      <c r="B535" s="329"/>
      <c r="C535" s="330"/>
      <c r="D535" s="331" t="s">
        <v>2694</v>
      </c>
      <c r="E535" s="332">
        <f>SUM(E519:E534)</f>
        <v>19216400</v>
      </c>
      <c r="F535" s="255">
        <v>19216400</v>
      </c>
      <c r="G535" s="333">
        <f>SUM(G519:G534)</f>
        <v>19216400</v>
      </c>
      <c r="H535" s="255">
        <v>19216400</v>
      </c>
      <c r="I535" s="257"/>
      <c r="J535" s="334"/>
    </row>
    <row r="537" spans="1:10">
      <c r="D537" s="621" t="s">
        <v>6340</v>
      </c>
      <c r="E537" s="72">
        <f>E104</f>
        <v>44360600</v>
      </c>
    </row>
    <row r="538" spans="1:10">
      <c r="D538" s="621" t="s">
        <v>1843</v>
      </c>
      <c r="E538" s="72">
        <f>E151</f>
        <v>2779000</v>
      </c>
    </row>
    <row r="539" spans="1:10">
      <c r="D539" s="621" t="s">
        <v>1940</v>
      </c>
      <c r="E539" s="72">
        <f>E242</f>
        <v>38690000</v>
      </c>
    </row>
    <row r="540" spans="1:10">
      <c r="D540" s="621" t="s">
        <v>2140</v>
      </c>
      <c r="E540" s="72">
        <f>E517</f>
        <v>153806600</v>
      </c>
    </row>
    <row r="541" spans="1:10">
      <c r="D541" s="374" t="s">
        <v>2653</v>
      </c>
      <c r="E541" s="375">
        <f>E535</f>
        <v>19216400</v>
      </c>
    </row>
    <row r="542" spans="1:10">
      <c r="D542" s="621" t="s">
        <v>2745</v>
      </c>
      <c r="E542" s="36">
        <f>SUM(E537:E541)</f>
        <v>258852600</v>
      </c>
    </row>
  </sheetData>
  <pageMargins left="0.7" right="0.7" top="0.75" bottom="0.75" header="0.3" footer="0.3"/>
  <pageSetup scale="6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6"/>
  <sheetViews>
    <sheetView workbookViewId="0">
      <pane ySplit="3" topLeftCell="A4" activePane="bottomLeft" state="frozen"/>
      <selection pane="bottomLeft" activeCell="E133" sqref="E133"/>
    </sheetView>
  </sheetViews>
  <sheetFormatPr defaultColWidth="8.7109375" defaultRowHeight="12"/>
  <cols>
    <col min="1" max="1" width="11.5703125" style="168" bestFit="1" customWidth="1"/>
    <col min="2" max="2" width="23.85546875" style="3" bestFit="1" customWidth="1"/>
    <col min="3" max="3" width="23.85546875" style="3" customWidth="1"/>
    <col min="4" max="4" width="46.5703125" style="3" customWidth="1"/>
    <col min="5" max="5" width="12.7109375" style="37" bestFit="1" customWidth="1"/>
    <col min="6" max="6" width="12.28515625" style="168" bestFit="1" customWidth="1"/>
    <col min="7" max="7" width="7.140625" style="168" customWidth="1"/>
    <col min="8" max="8" width="15" style="168" bestFit="1" customWidth="1"/>
    <col min="9" max="9" width="12.5703125" style="168" bestFit="1" customWidth="1"/>
    <col min="10" max="10" width="12.42578125" style="168" bestFit="1" customWidth="1"/>
    <col min="11" max="16384" width="8.7109375" style="168"/>
  </cols>
  <sheetData>
    <row r="1" spans="1:10">
      <c r="A1" s="172" t="s">
        <v>4316</v>
      </c>
      <c r="B1" s="1"/>
      <c r="C1" s="172"/>
    </row>
    <row r="3" spans="1:10" s="170" customFormat="1">
      <c r="A3" s="170" t="s">
        <v>6</v>
      </c>
      <c r="B3" s="170" t="s">
        <v>4556</v>
      </c>
      <c r="C3" s="170" t="s">
        <v>7</v>
      </c>
      <c r="D3" s="170" t="s">
        <v>8</v>
      </c>
      <c r="E3" s="68" t="s">
        <v>9</v>
      </c>
      <c r="F3" s="170" t="s">
        <v>10</v>
      </c>
      <c r="G3" s="170" t="s">
        <v>11</v>
      </c>
      <c r="H3" s="170" t="s">
        <v>12</v>
      </c>
      <c r="I3" s="170" t="s">
        <v>13</v>
      </c>
      <c r="J3" s="170" t="s">
        <v>14</v>
      </c>
    </row>
    <row r="4" spans="1:10" ht="48">
      <c r="A4" s="173">
        <v>1</v>
      </c>
      <c r="B4" s="174"/>
      <c r="C4" s="175" t="s">
        <v>4317</v>
      </c>
      <c r="D4" s="176" t="s">
        <v>4559</v>
      </c>
      <c r="E4" s="177">
        <v>800000</v>
      </c>
      <c r="F4" s="178">
        <v>800000</v>
      </c>
      <c r="G4" s="179"/>
      <c r="H4" s="180"/>
      <c r="I4" s="181" t="s">
        <v>62</v>
      </c>
      <c r="J4" s="182">
        <v>33</v>
      </c>
    </row>
    <row r="5" spans="1:10" ht="36">
      <c r="A5" s="173">
        <v>2</v>
      </c>
      <c r="B5" s="174"/>
      <c r="C5" s="175" t="s">
        <v>4318</v>
      </c>
      <c r="D5" s="176" t="s">
        <v>4319</v>
      </c>
      <c r="E5" s="177">
        <v>900000</v>
      </c>
      <c r="F5" s="178">
        <f>SUM(F4+E5)</f>
        <v>1700000</v>
      </c>
      <c r="G5" s="179"/>
      <c r="H5" s="180"/>
      <c r="I5" s="181" t="s">
        <v>62</v>
      </c>
      <c r="J5" s="182">
        <v>33</v>
      </c>
    </row>
    <row r="6" spans="1:10" ht="228">
      <c r="A6" s="173">
        <v>3</v>
      </c>
      <c r="B6" s="174"/>
      <c r="C6" s="175" t="s">
        <v>4320</v>
      </c>
      <c r="D6" s="176" t="s">
        <v>4560</v>
      </c>
      <c r="E6" s="177">
        <v>850000</v>
      </c>
      <c r="F6" s="178">
        <f>SUM(F5+E6)</f>
        <v>2550000</v>
      </c>
      <c r="G6" s="179"/>
      <c r="H6" s="180"/>
      <c r="I6" s="181" t="s">
        <v>55</v>
      </c>
      <c r="J6" s="182">
        <v>20</v>
      </c>
    </row>
    <row r="7" spans="1:10" ht="396">
      <c r="A7" s="173">
        <v>4</v>
      </c>
      <c r="B7" s="174"/>
      <c r="C7" s="183" t="s">
        <v>4321</v>
      </c>
      <c r="D7" s="176" t="s">
        <v>4322</v>
      </c>
      <c r="E7" s="177">
        <v>1750000</v>
      </c>
      <c r="F7" s="178">
        <f t="shared" ref="F7:F14" si="0">SUM(F6+E7)</f>
        <v>4300000</v>
      </c>
      <c r="G7" s="179"/>
      <c r="H7" s="180"/>
      <c r="I7" s="181" t="s">
        <v>4323</v>
      </c>
      <c r="J7" s="182">
        <v>33</v>
      </c>
    </row>
    <row r="8" spans="1:10" ht="156">
      <c r="A8" s="173">
        <v>5</v>
      </c>
      <c r="B8" s="174"/>
      <c r="C8" s="184" t="s">
        <v>4324</v>
      </c>
      <c r="D8" s="184" t="s">
        <v>4325</v>
      </c>
      <c r="E8" s="177">
        <v>200000</v>
      </c>
      <c r="F8" s="178">
        <f t="shared" si="0"/>
        <v>4500000</v>
      </c>
      <c r="G8" s="179"/>
      <c r="H8" s="180"/>
      <c r="I8" s="181" t="s">
        <v>1462</v>
      </c>
      <c r="J8" s="182">
        <v>39</v>
      </c>
    </row>
    <row r="9" spans="1:10" ht="180">
      <c r="A9" s="173">
        <v>6</v>
      </c>
      <c r="B9" s="174"/>
      <c r="C9" s="175" t="s">
        <v>4326</v>
      </c>
      <c r="D9" s="176" t="s">
        <v>4327</v>
      </c>
      <c r="E9" s="177">
        <v>350000</v>
      </c>
      <c r="F9" s="178">
        <f t="shared" si="0"/>
        <v>4850000</v>
      </c>
      <c r="G9" s="179"/>
      <c r="H9" s="180"/>
      <c r="I9" s="181" t="s">
        <v>1462</v>
      </c>
      <c r="J9" s="182">
        <v>39</v>
      </c>
    </row>
    <row r="10" spans="1:10" ht="180">
      <c r="A10" s="173">
        <v>7</v>
      </c>
      <c r="B10" s="174"/>
      <c r="C10" s="175" t="s">
        <v>4328</v>
      </c>
      <c r="D10" s="176" t="s">
        <v>4329</v>
      </c>
      <c r="E10" s="177">
        <v>120000</v>
      </c>
      <c r="F10" s="178">
        <f t="shared" si="0"/>
        <v>4970000</v>
      </c>
      <c r="G10" s="179"/>
      <c r="H10" s="180"/>
      <c r="I10" s="181" t="s">
        <v>91</v>
      </c>
      <c r="J10" s="182">
        <v>11</v>
      </c>
    </row>
    <row r="11" spans="1:10" ht="168">
      <c r="A11" s="173">
        <v>8</v>
      </c>
      <c r="B11" s="174"/>
      <c r="C11" s="175" t="s">
        <v>4330</v>
      </c>
      <c r="D11" s="176" t="s">
        <v>4331</v>
      </c>
      <c r="E11" s="177">
        <v>50000</v>
      </c>
      <c r="F11" s="178">
        <f t="shared" si="0"/>
        <v>5020000</v>
      </c>
      <c r="G11" s="179"/>
      <c r="H11" s="180"/>
      <c r="I11" s="181" t="s">
        <v>91</v>
      </c>
      <c r="J11" s="182">
        <v>11</v>
      </c>
    </row>
    <row r="12" spans="1:10" ht="216">
      <c r="A12" s="173">
        <v>9</v>
      </c>
      <c r="B12" s="174"/>
      <c r="C12" s="175" t="s">
        <v>4332</v>
      </c>
      <c r="D12" s="176" t="s">
        <v>4333</v>
      </c>
      <c r="E12" s="177">
        <v>200000</v>
      </c>
      <c r="F12" s="178">
        <f t="shared" si="0"/>
        <v>5220000</v>
      </c>
      <c r="G12" s="179"/>
      <c r="H12" s="180"/>
      <c r="I12" s="181" t="s">
        <v>62</v>
      </c>
      <c r="J12" s="182">
        <v>33</v>
      </c>
    </row>
    <row r="13" spans="1:10" ht="132">
      <c r="A13" s="173">
        <v>10</v>
      </c>
      <c r="B13" s="174"/>
      <c r="C13" s="184" t="s">
        <v>4561</v>
      </c>
      <c r="D13" s="176" t="s">
        <v>4334</v>
      </c>
      <c r="E13" s="185">
        <v>180000</v>
      </c>
      <c r="F13" s="178">
        <f t="shared" si="0"/>
        <v>5400000</v>
      </c>
      <c r="G13" s="179"/>
      <c r="H13" s="180"/>
      <c r="I13" s="181" t="s">
        <v>55</v>
      </c>
      <c r="J13" s="182">
        <v>20</v>
      </c>
    </row>
    <row r="14" spans="1:10" ht="240">
      <c r="A14" s="173">
        <v>11</v>
      </c>
      <c r="B14" s="174"/>
      <c r="C14" s="183" t="s">
        <v>4335</v>
      </c>
      <c r="D14" s="176" t="s">
        <v>4336</v>
      </c>
      <c r="E14" s="177">
        <v>250000</v>
      </c>
      <c r="F14" s="178">
        <f t="shared" si="0"/>
        <v>5650000</v>
      </c>
      <c r="G14" s="179"/>
      <c r="H14" s="180"/>
      <c r="I14" s="181" t="s">
        <v>62</v>
      </c>
      <c r="J14" s="182">
        <v>33</v>
      </c>
    </row>
    <row r="15" spans="1:10" ht="15">
      <c r="A15" s="186"/>
      <c r="B15" s="135"/>
      <c r="C15" s="711" t="s">
        <v>4341</v>
      </c>
      <c r="D15" s="712"/>
      <c r="E15" s="136">
        <f>SUM(E4:E14)</f>
        <v>5650000</v>
      </c>
      <c r="F15" s="137"/>
      <c r="G15" s="137"/>
      <c r="H15" s="138"/>
      <c r="I15" s="139"/>
      <c r="J15" s="140"/>
    </row>
    <row r="16" spans="1:10" ht="48">
      <c r="A16" s="141">
        <v>1</v>
      </c>
      <c r="B16" s="123"/>
      <c r="C16" s="124" t="s">
        <v>4337</v>
      </c>
      <c r="D16" s="132" t="s">
        <v>4338</v>
      </c>
      <c r="E16" s="125">
        <v>23250000</v>
      </c>
      <c r="F16" s="127">
        <f>E16</f>
        <v>23250000</v>
      </c>
      <c r="G16" s="125"/>
      <c r="H16" s="127"/>
      <c r="I16" s="133" t="s">
        <v>62</v>
      </c>
      <c r="J16" s="134">
        <v>33</v>
      </c>
    </row>
    <row r="17" spans="1:10" ht="60">
      <c r="A17" s="126">
        <v>2</v>
      </c>
      <c r="B17" s="123"/>
      <c r="C17" s="122" t="s">
        <v>4339</v>
      </c>
      <c r="D17" s="122" t="s">
        <v>4340</v>
      </c>
      <c r="E17" s="128">
        <v>6300000</v>
      </c>
      <c r="F17" s="125">
        <f>SUM(F16+E17)</f>
        <v>29550000</v>
      </c>
      <c r="G17" s="128"/>
      <c r="H17" s="128"/>
      <c r="I17" s="126" t="s">
        <v>62</v>
      </c>
      <c r="J17" s="131">
        <v>33</v>
      </c>
    </row>
    <row r="18" spans="1:10" ht="15">
      <c r="A18" s="186"/>
      <c r="B18" s="135"/>
      <c r="C18" s="711" t="s">
        <v>4342</v>
      </c>
      <c r="D18" s="712"/>
      <c r="E18" s="136">
        <f>SUM(E16:E17)</f>
        <v>29550000</v>
      </c>
      <c r="F18" s="137"/>
      <c r="G18" s="137"/>
      <c r="H18" s="138"/>
      <c r="I18" s="139"/>
      <c r="J18" s="140"/>
    </row>
    <row r="19" spans="1:10" ht="288">
      <c r="A19" s="126">
        <f t="shared" ref="A19:A81" si="1">SUM(A18+1)</f>
        <v>1</v>
      </c>
      <c r="B19" s="122"/>
      <c r="C19" s="122" t="s">
        <v>4343</v>
      </c>
      <c r="D19" s="122" t="s">
        <v>4344</v>
      </c>
      <c r="E19" s="128">
        <v>1000000</v>
      </c>
      <c r="F19" s="127">
        <f>E19</f>
        <v>1000000</v>
      </c>
      <c r="G19" s="125"/>
      <c r="H19" s="129"/>
      <c r="I19" s="126" t="s">
        <v>62</v>
      </c>
      <c r="J19" s="131">
        <v>33</v>
      </c>
    </row>
    <row r="20" spans="1:10" ht="240">
      <c r="A20" s="126">
        <f t="shared" si="1"/>
        <v>2</v>
      </c>
      <c r="B20" s="122"/>
      <c r="C20" s="122" t="s">
        <v>4345</v>
      </c>
      <c r="D20" s="122" t="s">
        <v>4346</v>
      </c>
      <c r="E20" s="128">
        <v>800000</v>
      </c>
      <c r="F20" s="127">
        <f>SUM(F19+E20)</f>
        <v>1800000</v>
      </c>
      <c r="G20" s="125"/>
      <c r="H20" s="129"/>
      <c r="I20" s="126" t="s">
        <v>1462</v>
      </c>
      <c r="J20" s="131">
        <v>39</v>
      </c>
    </row>
    <row r="21" spans="1:10" ht="84">
      <c r="A21" s="126">
        <f t="shared" si="1"/>
        <v>3</v>
      </c>
      <c r="B21" s="122"/>
      <c r="C21" s="122" t="s">
        <v>4347</v>
      </c>
      <c r="D21" s="122" t="s">
        <v>4562</v>
      </c>
      <c r="E21" s="128">
        <v>20000</v>
      </c>
      <c r="F21" s="127">
        <f>SUM(F20+E21)</f>
        <v>1820000</v>
      </c>
      <c r="G21" s="125"/>
      <c r="H21" s="129"/>
      <c r="I21" s="126" t="s">
        <v>62</v>
      </c>
      <c r="J21" s="131">
        <v>33</v>
      </c>
    </row>
    <row r="22" spans="1:10" ht="384">
      <c r="A22" s="126">
        <f t="shared" si="1"/>
        <v>4</v>
      </c>
      <c r="B22" s="122"/>
      <c r="C22" s="122" t="s">
        <v>4348</v>
      </c>
      <c r="D22" s="122" t="s">
        <v>4349</v>
      </c>
      <c r="E22" s="128">
        <v>775000</v>
      </c>
      <c r="F22" s="127">
        <f t="shared" ref="F22:F85" si="2">SUM(F21+E22)</f>
        <v>2595000</v>
      </c>
      <c r="G22" s="125"/>
      <c r="H22" s="129"/>
      <c r="I22" s="126" t="s">
        <v>62</v>
      </c>
      <c r="J22" s="131">
        <v>33</v>
      </c>
    </row>
    <row r="23" spans="1:10" ht="228">
      <c r="A23" s="126">
        <f t="shared" si="1"/>
        <v>5</v>
      </c>
      <c r="B23" s="130"/>
      <c r="C23" s="122" t="s">
        <v>4350</v>
      </c>
      <c r="D23" s="122" t="s">
        <v>4351</v>
      </c>
      <c r="E23" s="128">
        <v>180000</v>
      </c>
      <c r="F23" s="127">
        <f t="shared" si="2"/>
        <v>2775000</v>
      </c>
      <c r="G23" s="125"/>
      <c r="H23" s="129"/>
      <c r="I23" s="126" t="s">
        <v>91</v>
      </c>
      <c r="J23" s="131">
        <v>11</v>
      </c>
    </row>
    <row r="24" spans="1:10" ht="24">
      <c r="A24" s="126">
        <f t="shared" si="1"/>
        <v>6</v>
      </c>
      <c r="B24" s="123"/>
      <c r="C24" s="122" t="s">
        <v>4352</v>
      </c>
      <c r="D24" s="122" t="s">
        <v>4353</v>
      </c>
      <c r="E24" s="128">
        <v>400000</v>
      </c>
      <c r="F24" s="127">
        <f t="shared" si="2"/>
        <v>3175000</v>
      </c>
      <c r="G24" s="125"/>
      <c r="H24" s="129"/>
      <c r="I24" s="126" t="s">
        <v>62</v>
      </c>
      <c r="J24" s="131">
        <v>33</v>
      </c>
    </row>
    <row r="25" spans="1:10" ht="24">
      <c r="A25" s="126">
        <f t="shared" si="1"/>
        <v>7</v>
      </c>
      <c r="B25" s="123"/>
      <c r="C25" s="122" t="s">
        <v>4354</v>
      </c>
      <c r="D25" s="122" t="s">
        <v>4355</v>
      </c>
      <c r="E25" s="128">
        <v>152250</v>
      </c>
      <c r="F25" s="127">
        <f t="shared" si="2"/>
        <v>3327250</v>
      </c>
      <c r="G25" s="125"/>
      <c r="H25" s="129"/>
      <c r="I25" s="126" t="s">
        <v>55</v>
      </c>
      <c r="J25" s="131">
        <v>20</v>
      </c>
    </row>
    <row r="26" spans="1:10" ht="36">
      <c r="A26" s="126">
        <f t="shared" si="1"/>
        <v>8</v>
      </c>
      <c r="B26" s="123"/>
      <c r="C26" s="122" t="s">
        <v>4356</v>
      </c>
      <c r="D26" s="122" t="s">
        <v>4357</v>
      </c>
      <c r="E26" s="128">
        <v>99750</v>
      </c>
      <c r="F26" s="127">
        <f t="shared" si="2"/>
        <v>3427000</v>
      </c>
      <c r="G26" s="125"/>
      <c r="H26" s="129"/>
      <c r="I26" s="126" t="s">
        <v>55</v>
      </c>
      <c r="J26" s="131">
        <v>20</v>
      </c>
    </row>
    <row r="27" spans="1:10" ht="36">
      <c r="A27" s="126">
        <f t="shared" si="1"/>
        <v>9</v>
      </c>
      <c r="B27" s="123"/>
      <c r="C27" s="122" t="s">
        <v>4358</v>
      </c>
      <c r="D27" s="122" t="s">
        <v>4359</v>
      </c>
      <c r="E27" s="128">
        <v>26250</v>
      </c>
      <c r="F27" s="127">
        <f t="shared" si="2"/>
        <v>3453250</v>
      </c>
      <c r="G27" s="125"/>
      <c r="H27" s="129"/>
      <c r="I27" s="141" t="s">
        <v>91</v>
      </c>
      <c r="J27" s="131">
        <v>11</v>
      </c>
    </row>
    <row r="28" spans="1:10" ht="36">
      <c r="A28" s="126">
        <f t="shared" si="1"/>
        <v>10</v>
      </c>
      <c r="B28" s="123"/>
      <c r="C28" s="122" t="s">
        <v>4360</v>
      </c>
      <c r="D28" s="122" t="s">
        <v>4361</v>
      </c>
      <c r="E28" s="128">
        <v>168000</v>
      </c>
      <c r="F28" s="127">
        <f t="shared" si="2"/>
        <v>3621250</v>
      </c>
      <c r="G28" s="125"/>
      <c r="H28" s="129"/>
      <c r="I28" s="126" t="s">
        <v>62</v>
      </c>
      <c r="J28" s="131">
        <v>33</v>
      </c>
    </row>
    <row r="29" spans="1:10" ht="24">
      <c r="A29" s="126">
        <f t="shared" si="1"/>
        <v>11</v>
      </c>
      <c r="B29" s="122"/>
      <c r="C29" s="122" t="s">
        <v>4362</v>
      </c>
      <c r="D29" s="122" t="s">
        <v>4363</v>
      </c>
      <c r="E29" s="128">
        <v>262500</v>
      </c>
      <c r="F29" s="127">
        <f t="shared" si="2"/>
        <v>3883750</v>
      </c>
      <c r="G29" s="125"/>
      <c r="H29" s="129"/>
      <c r="I29" s="141" t="s">
        <v>91</v>
      </c>
      <c r="J29" s="131">
        <v>11</v>
      </c>
    </row>
    <row r="30" spans="1:10" ht="24">
      <c r="A30" s="126">
        <f t="shared" si="1"/>
        <v>12</v>
      </c>
      <c r="B30" s="123"/>
      <c r="C30" s="122" t="s">
        <v>4364</v>
      </c>
      <c r="D30" s="122" t="s">
        <v>4365</v>
      </c>
      <c r="E30" s="128">
        <v>600000</v>
      </c>
      <c r="F30" s="127">
        <f t="shared" si="2"/>
        <v>4483750</v>
      </c>
      <c r="G30" s="125"/>
      <c r="H30" s="129"/>
      <c r="I30" s="126" t="s">
        <v>62</v>
      </c>
      <c r="J30" s="131">
        <v>33</v>
      </c>
    </row>
    <row r="31" spans="1:10" ht="36">
      <c r="A31" s="126">
        <f t="shared" si="1"/>
        <v>13</v>
      </c>
      <c r="B31" s="124"/>
      <c r="C31" s="122" t="s">
        <v>4366</v>
      </c>
      <c r="D31" s="122" t="s">
        <v>4367</v>
      </c>
      <c r="E31" s="128">
        <v>750000</v>
      </c>
      <c r="F31" s="127">
        <f t="shared" si="2"/>
        <v>5233750</v>
      </c>
      <c r="G31" s="125"/>
      <c r="H31" s="129"/>
      <c r="I31" s="126" t="s">
        <v>62</v>
      </c>
      <c r="J31" s="131">
        <v>33</v>
      </c>
    </row>
    <row r="32" spans="1:10" ht="24">
      <c r="A32" s="126">
        <f t="shared" si="1"/>
        <v>14</v>
      </c>
      <c r="B32" s="142"/>
      <c r="C32" s="122" t="s">
        <v>4368</v>
      </c>
      <c r="D32" s="122" t="s">
        <v>4369</v>
      </c>
      <c r="E32" s="128">
        <v>800000</v>
      </c>
      <c r="F32" s="127">
        <f t="shared" si="2"/>
        <v>6033750</v>
      </c>
      <c r="G32" s="125"/>
      <c r="H32" s="129"/>
      <c r="I32" s="126" t="s">
        <v>62</v>
      </c>
      <c r="J32" s="143">
        <v>33</v>
      </c>
    </row>
    <row r="33" spans="1:10" ht="24">
      <c r="A33" s="126">
        <f t="shared" si="1"/>
        <v>15</v>
      </c>
      <c r="B33" s="142"/>
      <c r="C33" s="122" t="s">
        <v>4370</v>
      </c>
      <c r="D33" s="122" t="s">
        <v>4371</v>
      </c>
      <c r="E33" s="128">
        <v>136500</v>
      </c>
      <c r="F33" s="127">
        <f t="shared" si="2"/>
        <v>6170250</v>
      </c>
      <c r="G33" s="125"/>
      <c r="H33" s="129"/>
      <c r="I33" s="126" t="s">
        <v>62</v>
      </c>
      <c r="J33" s="143">
        <v>33</v>
      </c>
    </row>
    <row r="34" spans="1:10" ht="24">
      <c r="A34" s="126">
        <f t="shared" si="1"/>
        <v>16</v>
      </c>
      <c r="B34" s="144"/>
      <c r="C34" s="122" t="s">
        <v>4372</v>
      </c>
      <c r="D34" s="122" t="s">
        <v>4373</v>
      </c>
      <c r="E34" s="128">
        <v>42000</v>
      </c>
      <c r="F34" s="127">
        <f t="shared" si="2"/>
        <v>6212250</v>
      </c>
      <c r="G34" s="125"/>
      <c r="H34" s="129"/>
      <c r="I34" s="126" t="s">
        <v>55</v>
      </c>
      <c r="J34" s="131">
        <v>20</v>
      </c>
    </row>
    <row r="35" spans="1:10" ht="24">
      <c r="A35" s="126">
        <f t="shared" si="1"/>
        <v>17</v>
      </c>
      <c r="B35" s="123"/>
      <c r="C35" s="122" t="s">
        <v>4374</v>
      </c>
      <c r="D35" s="122" t="s">
        <v>4375</v>
      </c>
      <c r="E35" s="128">
        <v>1000000</v>
      </c>
      <c r="F35" s="127">
        <f t="shared" si="2"/>
        <v>7212250</v>
      </c>
      <c r="G35" s="125"/>
      <c r="H35" s="129"/>
      <c r="I35" s="126" t="s">
        <v>55</v>
      </c>
      <c r="J35" s="131">
        <v>20</v>
      </c>
    </row>
    <row r="36" spans="1:10" ht="24">
      <c r="A36" s="126">
        <f t="shared" si="1"/>
        <v>18</v>
      </c>
      <c r="B36" s="122"/>
      <c r="C36" s="122" t="s">
        <v>4376</v>
      </c>
      <c r="D36" s="122" t="s">
        <v>4377</v>
      </c>
      <c r="E36" s="128">
        <v>84000</v>
      </c>
      <c r="F36" s="127">
        <f t="shared" si="2"/>
        <v>7296250</v>
      </c>
      <c r="G36" s="125"/>
      <c r="H36" s="129"/>
      <c r="I36" s="126" t="s">
        <v>55</v>
      </c>
      <c r="J36" s="131">
        <v>20</v>
      </c>
    </row>
    <row r="37" spans="1:10" ht="24">
      <c r="A37" s="126">
        <f t="shared" si="1"/>
        <v>19</v>
      </c>
      <c r="B37" s="122"/>
      <c r="C37" s="122" t="s">
        <v>4378</v>
      </c>
      <c r="D37" s="122" t="s">
        <v>4379</v>
      </c>
      <c r="E37" s="128">
        <v>813750</v>
      </c>
      <c r="F37" s="127">
        <f t="shared" si="2"/>
        <v>8110000</v>
      </c>
      <c r="G37" s="125"/>
      <c r="H37" s="129"/>
      <c r="I37" s="126" t="s">
        <v>55</v>
      </c>
      <c r="J37" s="131">
        <v>20</v>
      </c>
    </row>
    <row r="38" spans="1:10" ht="24">
      <c r="A38" s="126">
        <f t="shared" si="1"/>
        <v>20</v>
      </c>
      <c r="B38" s="123"/>
      <c r="C38" s="122" t="s">
        <v>4380</v>
      </c>
      <c r="D38" s="122" t="s">
        <v>4381</v>
      </c>
      <c r="E38" s="128">
        <v>63945</v>
      </c>
      <c r="F38" s="127">
        <f t="shared" si="2"/>
        <v>8173945</v>
      </c>
      <c r="G38" s="125"/>
      <c r="H38" s="129"/>
      <c r="I38" s="126" t="s">
        <v>55</v>
      </c>
      <c r="J38" s="131">
        <v>20</v>
      </c>
    </row>
    <row r="39" spans="1:10" ht="24">
      <c r="A39" s="126">
        <f t="shared" si="1"/>
        <v>21</v>
      </c>
      <c r="B39" s="145"/>
      <c r="C39" s="122" t="s">
        <v>4382</v>
      </c>
      <c r="D39" s="122" t="s">
        <v>4383</v>
      </c>
      <c r="E39" s="128">
        <v>735000</v>
      </c>
      <c r="F39" s="127">
        <f t="shared" si="2"/>
        <v>8908945</v>
      </c>
      <c r="G39" s="125"/>
      <c r="H39" s="129"/>
      <c r="I39" s="126" t="s">
        <v>55</v>
      </c>
      <c r="J39" s="131">
        <v>20</v>
      </c>
    </row>
    <row r="40" spans="1:10" ht="24">
      <c r="A40" s="126">
        <f t="shared" si="1"/>
        <v>22</v>
      </c>
      <c r="B40" s="122"/>
      <c r="C40" s="122" t="s">
        <v>4384</v>
      </c>
      <c r="D40" s="122" t="s">
        <v>4385</v>
      </c>
      <c r="E40" s="128">
        <v>500000</v>
      </c>
      <c r="F40" s="127">
        <f t="shared" si="2"/>
        <v>9408945</v>
      </c>
      <c r="G40" s="125"/>
      <c r="H40" s="129"/>
      <c r="I40" s="126" t="s">
        <v>55</v>
      </c>
      <c r="J40" s="131">
        <v>20</v>
      </c>
    </row>
    <row r="41" spans="1:10" ht="36">
      <c r="A41" s="126">
        <f t="shared" si="1"/>
        <v>23</v>
      </c>
      <c r="B41" s="123"/>
      <c r="C41" s="122" t="s">
        <v>4386</v>
      </c>
      <c r="D41" s="122" t="s">
        <v>4563</v>
      </c>
      <c r="E41" s="128">
        <v>84000</v>
      </c>
      <c r="F41" s="127">
        <f t="shared" si="2"/>
        <v>9492945</v>
      </c>
      <c r="G41" s="125"/>
      <c r="H41" s="129"/>
      <c r="I41" s="126" t="s">
        <v>62</v>
      </c>
      <c r="J41" s="131">
        <v>33</v>
      </c>
    </row>
    <row r="42" spans="1:10" ht="24">
      <c r="A42" s="126">
        <f t="shared" si="1"/>
        <v>24</v>
      </c>
      <c r="B42" s="123"/>
      <c r="C42" s="122" t="s">
        <v>4387</v>
      </c>
      <c r="D42" s="122" t="s">
        <v>4388</v>
      </c>
      <c r="E42" s="128">
        <v>52500</v>
      </c>
      <c r="F42" s="127">
        <f t="shared" si="2"/>
        <v>9545445</v>
      </c>
      <c r="G42" s="125"/>
      <c r="H42" s="129"/>
      <c r="I42" s="141" t="s">
        <v>91</v>
      </c>
      <c r="J42" s="131">
        <v>11</v>
      </c>
    </row>
    <row r="43" spans="1:10" ht="36">
      <c r="A43" s="126">
        <f t="shared" si="1"/>
        <v>25</v>
      </c>
      <c r="B43" s="123"/>
      <c r="C43" s="122" t="s">
        <v>4389</v>
      </c>
      <c r="D43" s="122" t="s">
        <v>4390</v>
      </c>
      <c r="E43" s="128">
        <v>250000</v>
      </c>
      <c r="F43" s="127">
        <f t="shared" si="2"/>
        <v>9795445</v>
      </c>
      <c r="G43" s="125"/>
      <c r="H43" s="129"/>
      <c r="I43" s="126" t="s">
        <v>62</v>
      </c>
      <c r="J43" s="131">
        <v>33</v>
      </c>
    </row>
    <row r="44" spans="1:10" ht="24">
      <c r="A44" s="126">
        <f t="shared" si="1"/>
        <v>26</v>
      </c>
      <c r="B44" s="122"/>
      <c r="C44" s="122" t="s">
        <v>4391</v>
      </c>
      <c r="D44" s="122" t="s">
        <v>4392</v>
      </c>
      <c r="E44" s="128">
        <v>840000</v>
      </c>
      <c r="F44" s="127">
        <f t="shared" si="2"/>
        <v>10635445</v>
      </c>
      <c r="G44" s="125"/>
      <c r="H44" s="129"/>
      <c r="I44" s="141" t="s">
        <v>1462</v>
      </c>
      <c r="J44" s="146">
        <v>39</v>
      </c>
    </row>
    <row r="45" spans="1:10" ht="24">
      <c r="A45" s="126">
        <f t="shared" si="1"/>
        <v>27</v>
      </c>
      <c r="B45" s="123"/>
      <c r="C45" s="122" t="s">
        <v>4393</v>
      </c>
      <c r="D45" s="122" t="s">
        <v>4394</v>
      </c>
      <c r="E45" s="128">
        <v>815000</v>
      </c>
      <c r="F45" s="127">
        <f t="shared" si="2"/>
        <v>11450445</v>
      </c>
      <c r="G45" s="125"/>
      <c r="H45" s="129"/>
      <c r="I45" s="126" t="s">
        <v>62</v>
      </c>
      <c r="J45" s="143">
        <v>33</v>
      </c>
    </row>
    <row r="46" spans="1:10" ht="36">
      <c r="A46" s="126">
        <f t="shared" si="1"/>
        <v>28</v>
      </c>
      <c r="B46" s="130"/>
      <c r="C46" s="122" t="s">
        <v>4395</v>
      </c>
      <c r="D46" s="122" t="s">
        <v>4396</v>
      </c>
      <c r="E46" s="128">
        <v>75000</v>
      </c>
      <c r="F46" s="127">
        <f t="shared" si="2"/>
        <v>11525445</v>
      </c>
      <c r="G46" s="125"/>
      <c r="H46" s="129"/>
      <c r="I46" s="126" t="s">
        <v>62</v>
      </c>
      <c r="J46" s="143">
        <v>33</v>
      </c>
    </row>
    <row r="47" spans="1:10" ht="36">
      <c r="A47" s="126">
        <f t="shared" si="1"/>
        <v>29</v>
      </c>
      <c r="B47" s="123"/>
      <c r="C47" s="122" t="s">
        <v>4397</v>
      </c>
      <c r="D47" s="122" t="s">
        <v>4564</v>
      </c>
      <c r="E47" s="128">
        <v>1200000</v>
      </c>
      <c r="F47" s="127">
        <f t="shared" si="2"/>
        <v>12725445</v>
      </c>
      <c r="G47" s="125"/>
      <c r="H47" s="129"/>
      <c r="I47" s="126" t="s">
        <v>62</v>
      </c>
      <c r="J47" s="143">
        <v>33</v>
      </c>
    </row>
    <row r="48" spans="1:10" ht="36">
      <c r="A48" s="126">
        <f t="shared" si="1"/>
        <v>30</v>
      </c>
      <c r="B48" s="123"/>
      <c r="C48" s="122" t="s">
        <v>4398</v>
      </c>
      <c r="D48" s="122" t="s">
        <v>4399</v>
      </c>
      <c r="E48" s="128">
        <v>54600</v>
      </c>
      <c r="F48" s="127">
        <f t="shared" si="2"/>
        <v>12780045</v>
      </c>
      <c r="G48" s="125"/>
      <c r="H48" s="129"/>
      <c r="I48" s="126" t="s">
        <v>55</v>
      </c>
      <c r="J48" s="131">
        <v>20</v>
      </c>
    </row>
    <row r="49" spans="1:10" ht="24">
      <c r="A49" s="126">
        <f t="shared" si="1"/>
        <v>31</v>
      </c>
      <c r="B49" s="123"/>
      <c r="C49" s="122" t="s">
        <v>4400</v>
      </c>
      <c r="D49" s="122" t="s">
        <v>4401</v>
      </c>
      <c r="E49" s="128">
        <v>73500</v>
      </c>
      <c r="F49" s="127">
        <f t="shared" si="2"/>
        <v>12853545</v>
      </c>
      <c r="G49" s="125"/>
      <c r="H49" s="129"/>
      <c r="I49" s="126" t="s">
        <v>62</v>
      </c>
      <c r="J49" s="131">
        <v>33</v>
      </c>
    </row>
    <row r="50" spans="1:10" ht="24">
      <c r="A50" s="126">
        <f t="shared" si="1"/>
        <v>32</v>
      </c>
      <c r="B50" s="122"/>
      <c r="C50" s="122" t="s">
        <v>4402</v>
      </c>
      <c r="D50" s="122" t="s">
        <v>4403</v>
      </c>
      <c r="E50" s="128">
        <v>1350000</v>
      </c>
      <c r="F50" s="127">
        <f t="shared" si="2"/>
        <v>14203545</v>
      </c>
      <c r="G50" s="125"/>
      <c r="H50" s="129"/>
      <c r="I50" s="126" t="s">
        <v>62</v>
      </c>
      <c r="J50" s="131">
        <v>33</v>
      </c>
    </row>
    <row r="51" spans="1:10" ht="24">
      <c r="A51" s="126">
        <f t="shared" si="1"/>
        <v>33</v>
      </c>
      <c r="B51" s="122"/>
      <c r="C51" s="122" t="s">
        <v>4404</v>
      </c>
      <c r="D51" s="122" t="s">
        <v>4405</v>
      </c>
      <c r="E51" s="128">
        <v>1312500</v>
      </c>
      <c r="F51" s="127">
        <f t="shared" si="2"/>
        <v>15516045</v>
      </c>
      <c r="G51" s="125"/>
      <c r="H51" s="129"/>
      <c r="I51" s="141" t="s">
        <v>1462</v>
      </c>
      <c r="J51" s="146">
        <v>39</v>
      </c>
    </row>
    <row r="52" spans="1:10" ht="24">
      <c r="A52" s="126">
        <f t="shared" si="1"/>
        <v>34</v>
      </c>
      <c r="B52" s="144"/>
      <c r="C52" s="122" t="s">
        <v>4406</v>
      </c>
      <c r="D52" s="122" t="s">
        <v>4407</v>
      </c>
      <c r="E52" s="128">
        <v>2500000</v>
      </c>
      <c r="F52" s="127">
        <f t="shared" si="2"/>
        <v>18016045</v>
      </c>
      <c r="G52" s="125"/>
      <c r="H52" s="129"/>
      <c r="I52" s="126" t="s">
        <v>62</v>
      </c>
      <c r="J52" s="131">
        <v>33</v>
      </c>
    </row>
    <row r="53" spans="1:10" ht="24">
      <c r="A53" s="126">
        <f t="shared" si="1"/>
        <v>35</v>
      </c>
      <c r="B53" s="122"/>
      <c r="C53" s="122" t="s">
        <v>4408</v>
      </c>
      <c r="D53" s="122" t="s">
        <v>4409</v>
      </c>
      <c r="E53" s="128">
        <v>126000</v>
      </c>
      <c r="F53" s="127">
        <f t="shared" si="2"/>
        <v>18142045</v>
      </c>
      <c r="G53" s="125"/>
      <c r="H53" s="129"/>
      <c r="I53" s="126" t="s">
        <v>62</v>
      </c>
      <c r="J53" s="131">
        <v>33</v>
      </c>
    </row>
    <row r="54" spans="1:10" ht="24">
      <c r="A54" s="126">
        <f t="shared" si="1"/>
        <v>36</v>
      </c>
      <c r="B54" s="123"/>
      <c r="C54" s="122" t="s">
        <v>4566</v>
      </c>
      <c r="D54" s="122" t="s">
        <v>4565</v>
      </c>
      <c r="E54" s="128">
        <v>68250</v>
      </c>
      <c r="F54" s="127">
        <f t="shared" si="2"/>
        <v>18210295</v>
      </c>
      <c r="G54" s="125"/>
      <c r="H54" s="129"/>
      <c r="I54" s="126" t="s">
        <v>58</v>
      </c>
      <c r="J54" s="131">
        <v>1</v>
      </c>
    </row>
    <row r="55" spans="1:10" ht="36">
      <c r="A55" s="126">
        <f t="shared" si="1"/>
        <v>37</v>
      </c>
      <c r="B55" s="144"/>
      <c r="C55" s="122" t="s">
        <v>4410</v>
      </c>
      <c r="D55" s="122" t="s">
        <v>4411</v>
      </c>
      <c r="E55" s="128">
        <v>42000</v>
      </c>
      <c r="F55" s="127">
        <f t="shared" si="2"/>
        <v>18252295</v>
      </c>
      <c r="G55" s="125"/>
      <c r="H55" s="129"/>
      <c r="I55" s="126" t="s">
        <v>58</v>
      </c>
      <c r="J55" s="131">
        <v>1</v>
      </c>
    </row>
    <row r="56" spans="1:10" ht="24">
      <c r="A56" s="126">
        <f t="shared" si="1"/>
        <v>38</v>
      </c>
      <c r="B56" s="123"/>
      <c r="C56" s="122" t="s">
        <v>4412</v>
      </c>
      <c r="D56" s="122" t="s">
        <v>4413</v>
      </c>
      <c r="E56" s="128">
        <v>1627500</v>
      </c>
      <c r="F56" s="127">
        <f t="shared" si="2"/>
        <v>19879795</v>
      </c>
      <c r="G56" s="125"/>
      <c r="H56" s="129"/>
      <c r="I56" s="126" t="s">
        <v>58</v>
      </c>
      <c r="J56" s="131">
        <v>1</v>
      </c>
    </row>
    <row r="57" spans="1:10" ht="24">
      <c r="A57" s="126">
        <f t="shared" si="1"/>
        <v>39</v>
      </c>
      <c r="B57" s="123"/>
      <c r="C57" s="122" t="s">
        <v>4414</v>
      </c>
      <c r="D57" s="122" t="s">
        <v>4415</v>
      </c>
      <c r="E57" s="128">
        <v>157500</v>
      </c>
      <c r="F57" s="127">
        <f t="shared" si="2"/>
        <v>20037295</v>
      </c>
      <c r="G57" s="125"/>
      <c r="H57" s="129"/>
      <c r="I57" s="126" t="s">
        <v>62</v>
      </c>
      <c r="J57" s="131">
        <v>33</v>
      </c>
    </row>
    <row r="58" spans="1:10" ht="24">
      <c r="A58" s="126">
        <f t="shared" si="1"/>
        <v>40</v>
      </c>
      <c r="B58" s="123"/>
      <c r="C58" s="122" t="s">
        <v>4416</v>
      </c>
      <c r="D58" s="122" t="s">
        <v>4417</v>
      </c>
      <c r="E58" s="128">
        <v>2000000</v>
      </c>
      <c r="F58" s="127">
        <f t="shared" si="2"/>
        <v>22037295</v>
      </c>
      <c r="G58" s="125"/>
      <c r="H58" s="129"/>
      <c r="I58" s="126" t="s">
        <v>62</v>
      </c>
      <c r="J58" s="131">
        <v>33</v>
      </c>
    </row>
    <row r="59" spans="1:10" ht="36">
      <c r="A59" s="126">
        <f t="shared" si="1"/>
        <v>41</v>
      </c>
      <c r="B59" s="145"/>
      <c r="C59" s="122" t="s">
        <v>4418</v>
      </c>
      <c r="D59" s="122" t="s">
        <v>4419</v>
      </c>
      <c r="E59" s="128">
        <v>89250</v>
      </c>
      <c r="F59" s="127">
        <f t="shared" si="2"/>
        <v>22126545</v>
      </c>
      <c r="G59" s="125"/>
      <c r="H59" s="129"/>
      <c r="I59" s="126" t="s">
        <v>58</v>
      </c>
      <c r="J59" s="131">
        <v>1</v>
      </c>
    </row>
    <row r="60" spans="1:10" ht="36">
      <c r="A60" s="126">
        <f t="shared" si="1"/>
        <v>42</v>
      </c>
      <c r="B60" s="123"/>
      <c r="C60" s="122" t="s">
        <v>4420</v>
      </c>
      <c r="D60" s="122" t="s">
        <v>4421</v>
      </c>
      <c r="E60" s="128">
        <v>15000</v>
      </c>
      <c r="F60" s="127">
        <f t="shared" si="2"/>
        <v>22141545</v>
      </c>
      <c r="G60" s="125"/>
      <c r="H60" s="129"/>
      <c r="I60" s="141" t="s">
        <v>4422</v>
      </c>
      <c r="J60" s="146">
        <v>39</v>
      </c>
    </row>
    <row r="61" spans="1:10" ht="24">
      <c r="A61" s="126">
        <f t="shared" si="1"/>
        <v>43</v>
      </c>
      <c r="B61" s="123"/>
      <c r="C61" s="122" t="s">
        <v>4423</v>
      </c>
      <c r="D61" s="122" t="s">
        <v>4424</v>
      </c>
      <c r="E61" s="128">
        <v>315000</v>
      </c>
      <c r="F61" s="127">
        <f t="shared" si="2"/>
        <v>22456545</v>
      </c>
      <c r="G61" s="125"/>
      <c r="H61" s="129"/>
      <c r="I61" s="126" t="s">
        <v>62</v>
      </c>
      <c r="J61" s="131">
        <v>33</v>
      </c>
    </row>
    <row r="62" spans="1:10" ht="24">
      <c r="A62" s="126">
        <f>SUM(A136+1)</f>
        <v>45</v>
      </c>
      <c r="B62" s="122"/>
      <c r="C62" s="122" t="s">
        <v>4426</v>
      </c>
      <c r="D62" s="122" t="s">
        <v>4427</v>
      </c>
      <c r="E62" s="128">
        <v>65000</v>
      </c>
      <c r="F62" s="127">
        <f t="shared" si="2"/>
        <v>22521545</v>
      </c>
      <c r="G62" s="125"/>
      <c r="H62" s="129"/>
      <c r="I62" s="126" t="s">
        <v>62</v>
      </c>
      <c r="J62" s="131">
        <v>33</v>
      </c>
    </row>
    <row r="63" spans="1:10" ht="36">
      <c r="A63" s="126">
        <f t="shared" si="1"/>
        <v>46</v>
      </c>
      <c r="B63" s="144"/>
      <c r="C63" s="122" t="s">
        <v>4428</v>
      </c>
      <c r="D63" s="122" t="s">
        <v>4567</v>
      </c>
      <c r="E63" s="128">
        <v>150000</v>
      </c>
      <c r="F63" s="127">
        <f t="shared" si="2"/>
        <v>22671545</v>
      </c>
      <c r="G63" s="125"/>
      <c r="H63" s="129"/>
      <c r="I63" s="126" t="s">
        <v>62</v>
      </c>
      <c r="J63" s="131">
        <v>33</v>
      </c>
    </row>
    <row r="64" spans="1:10" ht="36">
      <c r="A64" s="126">
        <f t="shared" si="1"/>
        <v>47</v>
      </c>
      <c r="B64" s="123"/>
      <c r="C64" s="122" t="s">
        <v>4429</v>
      </c>
      <c r="D64" s="122" t="s">
        <v>4430</v>
      </c>
      <c r="E64" s="128">
        <v>420000</v>
      </c>
      <c r="F64" s="127">
        <f t="shared" si="2"/>
        <v>23091545</v>
      </c>
      <c r="G64" s="125"/>
      <c r="H64" s="129"/>
      <c r="I64" s="126" t="s">
        <v>62</v>
      </c>
      <c r="J64" s="131">
        <v>33</v>
      </c>
    </row>
    <row r="65" spans="1:10" ht="24">
      <c r="A65" s="126">
        <f t="shared" si="1"/>
        <v>48</v>
      </c>
      <c r="B65" s="123"/>
      <c r="C65" s="122" t="s">
        <v>4431</v>
      </c>
      <c r="D65" s="122" t="s">
        <v>4432</v>
      </c>
      <c r="E65" s="128">
        <v>173250</v>
      </c>
      <c r="F65" s="127">
        <f t="shared" si="2"/>
        <v>23264795</v>
      </c>
      <c r="G65" s="125"/>
      <c r="H65" s="129"/>
      <c r="I65" s="126" t="s">
        <v>62</v>
      </c>
      <c r="J65" s="131">
        <v>33</v>
      </c>
    </row>
    <row r="66" spans="1:10" ht="24">
      <c r="A66" s="126">
        <f t="shared" si="1"/>
        <v>49</v>
      </c>
      <c r="B66" s="123"/>
      <c r="C66" s="122" t="s">
        <v>4433</v>
      </c>
      <c r="D66" s="122" t="s">
        <v>4434</v>
      </c>
      <c r="E66" s="128">
        <v>2000000</v>
      </c>
      <c r="F66" s="127">
        <f t="shared" si="2"/>
        <v>25264795</v>
      </c>
      <c r="G66" s="125"/>
      <c r="H66" s="129"/>
      <c r="I66" s="126" t="s">
        <v>62</v>
      </c>
      <c r="J66" s="131">
        <v>33</v>
      </c>
    </row>
    <row r="67" spans="1:10" ht="36">
      <c r="A67" s="126">
        <f t="shared" si="1"/>
        <v>50</v>
      </c>
      <c r="B67" s="123"/>
      <c r="C67" s="122" t="s">
        <v>4364</v>
      </c>
      <c r="D67" s="122" t="s">
        <v>4435</v>
      </c>
      <c r="E67" s="128">
        <v>750000</v>
      </c>
      <c r="F67" s="127">
        <f t="shared" si="2"/>
        <v>26014795</v>
      </c>
      <c r="G67" s="125"/>
      <c r="H67" s="129"/>
      <c r="I67" s="126" t="s">
        <v>62</v>
      </c>
      <c r="J67" s="131">
        <v>33</v>
      </c>
    </row>
    <row r="68" spans="1:10" ht="24">
      <c r="A68" s="126">
        <f t="shared" si="1"/>
        <v>51</v>
      </c>
      <c r="B68" s="123"/>
      <c r="C68" s="122" t="s">
        <v>4364</v>
      </c>
      <c r="D68" s="122" t="s">
        <v>4436</v>
      </c>
      <c r="E68" s="128">
        <v>262500</v>
      </c>
      <c r="F68" s="127">
        <f t="shared" si="2"/>
        <v>26277295</v>
      </c>
      <c r="G68" s="125"/>
      <c r="H68" s="129"/>
      <c r="I68" s="126" t="s">
        <v>62</v>
      </c>
      <c r="J68" s="131">
        <v>33</v>
      </c>
    </row>
    <row r="69" spans="1:10" ht="36">
      <c r="A69" s="126">
        <f t="shared" si="1"/>
        <v>52</v>
      </c>
      <c r="B69" s="144"/>
      <c r="C69" s="122" t="s">
        <v>4437</v>
      </c>
      <c r="D69" s="122" t="s">
        <v>4438</v>
      </c>
      <c r="E69" s="128">
        <v>500000</v>
      </c>
      <c r="F69" s="127">
        <f t="shared" si="2"/>
        <v>26777295</v>
      </c>
      <c r="G69" s="125"/>
      <c r="H69" s="129"/>
      <c r="I69" s="126" t="s">
        <v>62</v>
      </c>
      <c r="J69" s="131">
        <v>33</v>
      </c>
    </row>
    <row r="70" spans="1:10" ht="36">
      <c r="A70" s="126">
        <f t="shared" si="1"/>
        <v>53</v>
      </c>
      <c r="B70" s="144"/>
      <c r="C70" s="122" t="s">
        <v>4439</v>
      </c>
      <c r="D70" s="122" t="s">
        <v>4440</v>
      </c>
      <c r="E70" s="128">
        <v>26250</v>
      </c>
      <c r="F70" s="127">
        <f t="shared" si="2"/>
        <v>26803545</v>
      </c>
      <c r="G70" s="125"/>
      <c r="H70" s="129"/>
      <c r="I70" s="141" t="s">
        <v>91</v>
      </c>
      <c r="J70" s="131">
        <v>11</v>
      </c>
    </row>
    <row r="71" spans="1:10" ht="24">
      <c r="A71" s="126">
        <f t="shared" si="1"/>
        <v>54</v>
      </c>
      <c r="B71" s="123"/>
      <c r="C71" s="122" t="s">
        <v>4441</v>
      </c>
      <c r="D71" s="122" t="s">
        <v>4442</v>
      </c>
      <c r="E71" s="128">
        <v>367500</v>
      </c>
      <c r="F71" s="127">
        <f t="shared" si="2"/>
        <v>27171045</v>
      </c>
      <c r="G71" s="125"/>
      <c r="H71" s="129"/>
      <c r="I71" s="141" t="s">
        <v>91</v>
      </c>
      <c r="J71" s="131">
        <v>11</v>
      </c>
    </row>
    <row r="72" spans="1:10" ht="24">
      <c r="A72" s="126">
        <f t="shared" si="1"/>
        <v>55</v>
      </c>
      <c r="B72" s="123"/>
      <c r="C72" s="122" t="s">
        <v>4443</v>
      </c>
      <c r="D72" s="122" t="s">
        <v>4444</v>
      </c>
      <c r="E72" s="128">
        <v>78750</v>
      </c>
      <c r="F72" s="127">
        <f t="shared" si="2"/>
        <v>27249795</v>
      </c>
      <c r="G72" s="125"/>
      <c r="H72" s="129"/>
      <c r="I72" s="141" t="s">
        <v>91</v>
      </c>
      <c r="J72" s="131">
        <v>11</v>
      </c>
    </row>
    <row r="73" spans="1:10" ht="24">
      <c r="A73" s="126">
        <f t="shared" si="1"/>
        <v>56</v>
      </c>
      <c r="B73" s="144"/>
      <c r="C73" s="122" t="s">
        <v>4445</v>
      </c>
      <c r="D73" s="122" t="s">
        <v>4568</v>
      </c>
      <c r="E73" s="128">
        <v>84000</v>
      </c>
      <c r="F73" s="127">
        <f t="shared" si="2"/>
        <v>27333795</v>
      </c>
      <c r="G73" s="125"/>
      <c r="H73" s="129"/>
      <c r="I73" s="141" t="s">
        <v>91</v>
      </c>
      <c r="J73" s="131">
        <v>11</v>
      </c>
    </row>
    <row r="74" spans="1:10" ht="48">
      <c r="A74" s="126">
        <f t="shared" si="1"/>
        <v>57</v>
      </c>
      <c r="B74" s="123"/>
      <c r="C74" s="122" t="s">
        <v>4446</v>
      </c>
      <c r="D74" s="122" t="s">
        <v>4447</v>
      </c>
      <c r="E74" s="128">
        <v>47250</v>
      </c>
      <c r="F74" s="127">
        <f t="shared" si="2"/>
        <v>27381045</v>
      </c>
      <c r="G74" s="125"/>
      <c r="H74" s="129"/>
      <c r="I74" s="141" t="s">
        <v>91</v>
      </c>
      <c r="J74" s="131">
        <v>11</v>
      </c>
    </row>
    <row r="75" spans="1:10" ht="36">
      <c r="A75" s="126">
        <f t="shared" si="1"/>
        <v>58</v>
      </c>
      <c r="B75" s="123"/>
      <c r="C75" s="122" t="s">
        <v>4448</v>
      </c>
      <c r="D75" s="122" t="s">
        <v>4449</v>
      </c>
      <c r="E75" s="128">
        <v>47250</v>
      </c>
      <c r="F75" s="127">
        <f t="shared" si="2"/>
        <v>27428295</v>
      </c>
      <c r="G75" s="125"/>
      <c r="H75" s="129"/>
      <c r="I75" s="141" t="s">
        <v>91</v>
      </c>
      <c r="J75" s="131">
        <v>11</v>
      </c>
    </row>
    <row r="76" spans="1:10" ht="36">
      <c r="A76" s="126">
        <f t="shared" si="1"/>
        <v>59</v>
      </c>
      <c r="B76" s="144"/>
      <c r="C76" s="122" t="s">
        <v>4450</v>
      </c>
      <c r="D76" s="122" t="s">
        <v>4451</v>
      </c>
      <c r="E76" s="128">
        <v>47250</v>
      </c>
      <c r="F76" s="127">
        <f t="shared" si="2"/>
        <v>27475545</v>
      </c>
      <c r="G76" s="125"/>
      <c r="H76" s="129"/>
      <c r="I76" s="141" t="s">
        <v>91</v>
      </c>
      <c r="J76" s="131">
        <v>11</v>
      </c>
    </row>
    <row r="77" spans="1:10" ht="24">
      <c r="A77" s="126">
        <f t="shared" si="1"/>
        <v>60</v>
      </c>
      <c r="B77" s="144"/>
      <c r="C77" s="122" t="s">
        <v>4452</v>
      </c>
      <c r="D77" s="122" t="s">
        <v>4453</v>
      </c>
      <c r="E77" s="128">
        <v>36750</v>
      </c>
      <c r="F77" s="127">
        <f t="shared" si="2"/>
        <v>27512295</v>
      </c>
      <c r="G77" s="125"/>
      <c r="H77" s="129"/>
      <c r="I77" s="141" t="s">
        <v>91</v>
      </c>
      <c r="J77" s="131">
        <v>11</v>
      </c>
    </row>
    <row r="78" spans="1:10" ht="60">
      <c r="A78" s="126">
        <f t="shared" si="1"/>
        <v>61</v>
      </c>
      <c r="B78" s="144"/>
      <c r="C78" s="122" t="s">
        <v>4454</v>
      </c>
      <c r="D78" s="122" t="s">
        <v>4569</v>
      </c>
      <c r="E78" s="128">
        <v>220500</v>
      </c>
      <c r="F78" s="127">
        <f t="shared" si="2"/>
        <v>27732795</v>
      </c>
      <c r="G78" s="125"/>
      <c r="H78" s="129"/>
      <c r="I78" s="141" t="s">
        <v>91</v>
      </c>
      <c r="J78" s="131">
        <v>11</v>
      </c>
    </row>
    <row r="79" spans="1:10" ht="24">
      <c r="A79" s="126">
        <f t="shared" si="1"/>
        <v>62</v>
      </c>
      <c r="B79" s="123"/>
      <c r="C79" s="122" t="s">
        <v>4455</v>
      </c>
      <c r="D79" s="122" t="s">
        <v>4456</v>
      </c>
      <c r="E79" s="128">
        <v>236250</v>
      </c>
      <c r="F79" s="127">
        <f t="shared" si="2"/>
        <v>27969045</v>
      </c>
      <c r="G79" s="125"/>
      <c r="H79" s="129"/>
      <c r="I79" s="141" t="s">
        <v>91</v>
      </c>
      <c r="J79" s="131">
        <v>11</v>
      </c>
    </row>
    <row r="80" spans="1:10" ht="24">
      <c r="A80" s="126">
        <f t="shared" si="1"/>
        <v>63</v>
      </c>
      <c r="B80" s="123"/>
      <c r="C80" s="122" t="s">
        <v>4457</v>
      </c>
      <c r="D80" s="122" t="s">
        <v>4458</v>
      </c>
      <c r="E80" s="128">
        <v>15750</v>
      </c>
      <c r="F80" s="127">
        <f t="shared" si="2"/>
        <v>27984795</v>
      </c>
      <c r="G80" s="125"/>
      <c r="H80" s="129"/>
      <c r="I80" s="141" t="s">
        <v>91</v>
      </c>
      <c r="J80" s="131">
        <v>11</v>
      </c>
    </row>
    <row r="81" spans="1:10" ht="24">
      <c r="A81" s="126">
        <f t="shared" si="1"/>
        <v>64</v>
      </c>
      <c r="B81" s="123"/>
      <c r="C81" s="122" t="s">
        <v>4459</v>
      </c>
      <c r="D81" s="122" t="s">
        <v>4460</v>
      </c>
      <c r="E81" s="128">
        <v>26250</v>
      </c>
      <c r="F81" s="127">
        <f t="shared" si="2"/>
        <v>28011045</v>
      </c>
      <c r="G81" s="125"/>
      <c r="H81" s="129"/>
      <c r="I81" s="141" t="s">
        <v>1462</v>
      </c>
      <c r="J81" s="146">
        <v>39</v>
      </c>
    </row>
    <row r="82" spans="1:10" ht="24">
      <c r="A82" s="126">
        <f t="shared" ref="A82" si="3">SUM(A81+1)</f>
        <v>65</v>
      </c>
      <c r="B82" s="123"/>
      <c r="C82" s="122" t="s">
        <v>4461</v>
      </c>
      <c r="D82" s="122" t="s">
        <v>4462</v>
      </c>
      <c r="E82" s="128">
        <v>210000</v>
      </c>
      <c r="F82" s="127">
        <f t="shared" si="2"/>
        <v>28221045</v>
      </c>
      <c r="G82" s="125"/>
      <c r="H82" s="129"/>
      <c r="I82" s="126" t="s">
        <v>55</v>
      </c>
      <c r="J82" s="131">
        <v>20</v>
      </c>
    </row>
    <row r="83" spans="1:10" ht="36">
      <c r="A83" s="126">
        <f t="shared" ref="A83:A107" si="4">SUM(A82+1)</f>
        <v>66</v>
      </c>
      <c r="B83" s="123"/>
      <c r="C83" s="122" t="s">
        <v>4463</v>
      </c>
      <c r="D83" s="122" t="s">
        <v>4464</v>
      </c>
      <c r="E83" s="128">
        <v>26250</v>
      </c>
      <c r="F83" s="127">
        <f t="shared" si="2"/>
        <v>28247295</v>
      </c>
      <c r="G83" s="125"/>
      <c r="H83" s="129"/>
      <c r="I83" s="126" t="s">
        <v>55</v>
      </c>
      <c r="J83" s="131">
        <v>20</v>
      </c>
    </row>
    <row r="84" spans="1:10" ht="24">
      <c r="A84" s="126">
        <f t="shared" si="4"/>
        <v>67</v>
      </c>
      <c r="B84" s="123"/>
      <c r="C84" s="122" t="s">
        <v>4465</v>
      </c>
      <c r="D84" s="122" t="s">
        <v>4466</v>
      </c>
      <c r="E84" s="128">
        <v>60000</v>
      </c>
      <c r="F84" s="127">
        <f t="shared" si="2"/>
        <v>28307295</v>
      </c>
      <c r="G84" s="125"/>
      <c r="H84" s="129"/>
      <c r="I84" s="126" t="s">
        <v>55</v>
      </c>
      <c r="J84" s="131">
        <v>20</v>
      </c>
    </row>
    <row r="85" spans="1:10" ht="24">
      <c r="A85" s="126">
        <f t="shared" si="4"/>
        <v>68</v>
      </c>
      <c r="B85" s="123"/>
      <c r="C85" s="122" t="s">
        <v>4467</v>
      </c>
      <c r="D85" s="122" t="s">
        <v>4468</v>
      </c>
      <c r="E85" s="128">
        <v>185000</v>
      </c>
      <c r="F85" s="127">
        <f t="shared" si="2"/>
        <v>28492295</v>
      </c>
      <c r="G85" s="125"/>
      <c r="H85" s="129"/>
      <c r="I85" s="126" t="s">
        <v>1632</v>
      </c>
      <c r="J85" s="131">
        <v>20</v>
      </c>
    </row>
    <row r="86" spans="1:10" ht="36">
      <c r="A86" s="126">
        <f t="shared" si="4"/>
        <v>69</v>
      </c>
      <c r="B86" s="123"/>
      <c r="C86" s="122" t="s">
        <v>4469</v>
      </c>
      <c r="D86" s="122" t="s">
        <v>4470</v>
      </c>
      <c r="E86" s="128">
        <v>120000</v>
      </c>
      <c r="F86" s="127">
        <f t="shared" ref="F86:F107" si="5">SUM(F85+E86)</f>
        <v>28612295</v>
      </c>
      <c r="G86" s="125"/>
      <c r="H86" s="129"/>
      <c r="I86" s="126" t="s">
        <v>55</v>
      </c>
      <c r="J86" s="131">
        <v>20</v>
      </c>
    </row>
    <row r="87" spans="1:10" ht="24">
      <c r="A87" s="126">
        <f t="shared" si="4"/>
        <v>70</v>
      </c>
      <c r="B87" s="147"/>
      <c r="C87" s="122" t="s">
        <v>4471</v>
      </c>
      <c r="D87" s="122" t="s">
        <v>4472</v>
      </c>
      <c r="E87" s="148">
        <v>65000</v>
      </c>
      <c r="F87" s="127">
        <f t="shared" si="5"/>
        <v>28677295</v>
      </c>
      <c r="G87" s="149"/>
      <c r="H87" s="150"/>
      <c r="I87" s="151" t="s">
        <v>4473</v>
      </c>
      <c r="J87" s="152">
        <v>11</v>
      </c>
    </row>
    <row r="88" spans="1:10">
      <c r="A88" s="126">
        <f t="shared" si="4"/>
        <v>71</v>
      </c>
      <c r="B88" s="147"/>
      <c r="C88" s="122" t="s">
        <v>4474</v>
      </c>
      <c r="D88" s="122" t="s">
        <v>4475</v>
      </c>
      <c r="E88" s="148">
        <v>850000</v>
      </c>
      <c r="F88" s="127">
        <f t="shared" si="5"/>
        <v>29527295</v>
      </c>
      <c r="G88" s="149"/>
      <c r="H88" s="150"/>
      <c r="I88" s="151" t="s">
        <v>55</v>
      </c>
      <c r="J88" s="153" t="s">
        <v>4476</v>
      </c>
    </row>
    <row r="89" spans="1:10">
      <c r="A89" s="126">
        <f t="shared" si="4"/>
        <v>72</v>
      </c>
      <c r="B89" s="147"/>
      <c r="C89" s="122" t="s">
        <v>4477</v>
      </c>
      <c r="D89" s="122" t="s">
        <v>4478</v>
      </c>
      <c r="E89" s="148">
        <v>45000</v>
      </c>
      <c r="F89" s="127">
        <f t="shared" si="5"/>
        <v>29572295</v>
      </c>
      <c r="G89" s="149"/>
      <c r="H89" s="150"/>
      <c r="I89" s="151" t="s">
        <v>55</v>
      </c>
      <c r="J89" s="153" t="s">
        <v>4476</v>
      </c>
    </row>
    <row r="90" spans="1:10">
      <c r="A90" s="126">
        <f t="shared" si="4"/>
        <v>73</v>
      </c>
      <c r="B90" s="147"/>
      <c r="C90" s="122" t="s">
        <v>4477</v>
      </c>
      <c r="D90" s="122" t="s">
        <v>4479</v>
      </c>
      <c r="E90" s="148">
        <v>50000</v>
      </c>
      <c r="F90" s="127">
        <f t="shared" si="5"/>
        <v>29622295</v>
      </c>
      <c r="G90" s="149"/>
      <c r="H90" s="150"/>
      <c r="I90" s="151" t="s">
        <v>55</v>
      </c>
      <c r="J90" s="153" t="s">
        <v>4476</v>
      </c>
    </row>
    <row r="91" spans="1:10" ht="24">
      <c r="A91" s="126">
        <f t="shared" si="4"/>
        <v>74</v>
      </c>
      <c r="B91" s="147"/>
      <c r="C91" s="122" t="s">
        <v>4477</v>
      </c>
      <c r="D91" s="122" t="s">
        <v>4480</v>
      </c>
      <c r="E91" s="148">
        <v>75000</v>
      </c>
      <c r="F91" s="127">
        <f t="shared" si="5"/>
        <v>29697295</v>
      </c>
      <c r="G91" s="149"/>
      <c r="H91" s="150"/>
      <c r="I91" s="151" t="s">
        <v>55</v>
      </c>
      <c r="J91" s="153" t="s">
        <v>4476</v>
      </c>
    </row>
    <row r="92" spans="1:10" ht="24">
      <c r="A92" s="126">
        <f t="shared" si="4"/>
        <v>75</v>
      </c>
      <c r="B92" s="147"/>
      <c r="C92" s="122" t="s">
        <v>4481</v>
      </c>
      <c r="D92" s="122" t="s">
        <v>4482</v>
      </c>
      <c r="E92" s="148">
        <v>160000</v>
      </c>
      <c r="F92" s="127">
        <f t="shared" si="5"/>
        <v>29857295</v>
      </c>
      <c r="G92" s="149"/>
      <c r="H92" s="150"/>
      <c r="I92" s="151" t="s">
        <v>62</v>
      </c>
      <c r="J92" s="153" t="s">
        <v>4483</v>
      </c>
    </row>
    <row r="93" spans="1:10">
      <c r="A93" s="126">
        <f t="shared" si="4"/>
        <v>76</v>
      </c>
      <c r="B93" s="147"/>
      <c r="C93" s="122" t="s">
        <v>4481</v>
      </c>
      <c r="D93" s="122" t="s">
        <v>4484</v>
      </c>
      <c r="E93" s="148">
        <v>100000</v>
      </c>
      <c r="F93" s="127">
        <f t="shared" si="5"/>
        <v>29957295</v>
      </c>
      <c r="G93" s="149"/>
      <c r="H93" s="150"/>
      <c r="I93" s="151" t="s">
        <v>2718</v>
      </c>
      <c r="J93" s="152" t="s">
        <v>2718</v>
      </c>
    </row>
    <row r="94" spans="1:10">
      <c r="A94" s="126">
        <f t="shared" si="4"/>
        <v>77</v>
      </c>
      <c r="B94" s="147"/>
      <c r="C94" s="122" t="s">
        <v>4481</v>
      </c>
      <c r="D94" s="122" t="s">
        <v>4485</v>
      </c>
      <c r="E94" s="148">
        <v>1000000</v>
      </c>
      <c r="F94" s="127">
        <f t="shared" si="5"/>
        <v>30957295</v>
      </c>
      <c r="G94" s="149"/>
      <c r="H94" s="150"/>
      <c r="I94" s="151" t="s">
        <v>2718</v>
      </c>
      <c r="J94" s="152" t="s">
        <v>2718</v>
      </c>
    </row>
    <row r="95" spans="1:10">
      <c r="A95" s="126">
        <f t="shared" si="4"/>
        <v>78</v>
      </c>
      <c r="B95" s="147"/>
      <c r="C95" s="122" t="s">
        <v>4481</v>
      </c>
      <c r="D95" s="122" t="s">
        <v>4486</v>
      </c>
      <c r="E95" s="148">
        <v>70000</v>
      </c>
      <c r="F95" s="127">
        <f t="shared" si="5"/>
        <v>31027295</v>
      </c>
      <c r="G95" s="149"/>
      <c r="H95" s="150"/>
      <c r="I95" s="151" t="s">
        <v>2718</v>
      </c>
      <c r="J95" s="152" t="s">
        <v>2718</v>
      </c>
    </row>
    <row r="96" spans="1:10" ht="24">
      <c r="A96" s="126">
        <f t="shared" si="4"/>
        <v>79</v>
      </c>
      <c r="B96" s="147"/>
      <c r="C96" s="122" t="s">
        <v>4474</v>
      </c>
      <c r="D96" s="154" t="s">
        <v>4487</v>
      </c>
      <c r="E96" s="148">
        <v>1000000</v>
      </c>
      <c r="F96" s="127">
        <f t="shared" si="5"/>
        <v>32027295</v>
      </c>
      <c r="G96" s="149"/>
      <c r="H96" s="150"/>
      <c r="I96" s="151" t="s">
        <v>62</v>
      </c>
      <c r="J96" s="153" t="s">
        <v>4483</v>
      </c>
    </row>
    <row r="97" spans="1:10" ht="24">
      <c r="A97" s="126">
        <f t="shared" si="4"/>
        <v>80</v>
      </c>
      <c r="B97" s="147"/>
      <c r="C97" s="122" t="s">
        <v>4474</v>
      </c>
      <c r="D97" s="122" t="s">
        <v>4488</v>
      </c>
      <c r="E97" s="148">
        <v>1000000</v>
      </c>
      <c r="F97" s="127">
        <f t="shared" si="5"/>
        <v>33027295</v>
      </c>
      <c r="G97" s="149"/>
      <c r="H97" s="150"/>
      <c r="I97" s="151" t="s">
        <v>2718</v>
      </c>
      <c r="J97" s="152" t="s">
        <v>2718</v>
      </c>
    </row>
    <row r="98" spans="1:10" ht="24">
      <c r="A98" s="126">
        <f t="shared" si="4"/>
        <v>81</v>
      </c>
      <c r="B98" s="147"/>
      <c r="C98" s="122" t="s">
        <v>4489</v>
      </c>
      <c r="D98" s="122" t="s">
        <v>4490</v>
      </c>
      <c r="E98" s="148">
        <v>100000</v>
      </c>
      <c r="F98" s="127">
        <f t="shared" si="5"/>
        <v>33127295</v>
      </c>
      <c r="G98" s="149"/>
      <c r="H98" s="150"/>
      <c r="I98" s="151"/>
      <c r="J98" s="152"/>
    </row>
    <row r="99" spans="1:10" ht="24">
      <c r="A99" s="126">
        <f t="shared" si="4"/>
        <v>82</v>
      </c>
      <c r="B99" s="147"/>
      <c r="C99" s="122" t="s">
        <v>4489</v>
      </c>
      <c r="D99" s="154" t="s">
        <v>4491</v>
      </c>
      <c r="E99" s="148">
        <v>300000</v>
      </c>
      <c r="F99" s="127">
        <f t="shared" si="5"/>
        <v>33427295</v>
      </c>
      <c r="G99" s="149"/>
      <c r="H99" s="150"/>
      <c r="I99" s="151" t="s">
        <v>58</v>
      </c>
      <c r="J99" s="153" t="s">
        <v>4492</v>
      </c>
    </row>
    <row r="100" spans="1:10" ht="24">
      <c r="A100" s="126">
        <f t="shared" si="4"/>
        <v>83</v>
      </c>
      <c r="B100" s="147"/>
      <c r="C100" s="122" t="s">
        <v>4493</v>
      </c>
      <c r="D100" s="154" t="s">
        <v>4494</v>
      </c>
      <c r="E100" s="148">
        <v>1850000</v>
      </c>
      <c r="F100" s="127">
        <f t="shared" si="5"/>
        <v>35277295</v>
      </c>
      <c r="G100" s="149"/>
      <c r="H100" s="150"/>
      <c r="I100" s="151" t="s">
        <v>62</v>
      </c>
      <c r="J100" s="153" t="s">
        <v>4483</v>
      </c>
    </row>
    <row r="101" spans="1:10" ht="24">
      <c r="A101" s="126">
        <f t="shared" si="4"/>
        <v>84</v>
      </c>
      <c r="B101" s="147"/>
      <c r="C101" s="122" t="s">
        <v>4493</v>
      </c>
      <c r="D101" s="154" t="s">
        <v>4495</v>
      </c>
      <c r="E101" s="148">
        <v>50000</v>
      </c>
      <c r="F101" s="127">
        <f t="shared" si="5"/>
        <v>35327295</v>
      </c>
      <c r="G101" s="149"/>
      <c r="H101" s="150"/>
      <c r="I101" s="151" t="s">
        <v>2718</v>
      </c>
      <c r="J101" s="153" t="s">
        <v>2718</v>
      </c>
    </row>
    <row r="102" spans="1:10">
      <c r="A102" s="126">
        <f t="shared" si="4"/>
        <v>85</v>
      </c>
      <c r="B102" s="147"/>
      <c r="C102" s="122" t="s">
        <v>4496</v>
      </c>
      <c r="D102" s="154" t="s">
        <v>4497</v>
      </c>
      <c r="E102" s="148">
        <v>450000</v>
      </c>
      <c r="F102" s="127">
        <f t="shared" si="5"/>
        <v>35777295</v>
      </c>
      <c r="G102" s="149"/>
      <c r="H102" s="150"/>
      <c r="I102" s="151" t="s">
        <v>62</v>
      </c>
      <c r="J102" s="153" t="s">
        <v>4483</v>
      </c>
    </row>
    <row r="103" spans="1:10">
      <c r="A103" s="126">
        <f t="shared" si="4"/>
        <v>86</v>
      </c>
      <c r="B103" s="147"/>
      <c r="C103" s="122" t="s">
        <v>4496</v>
      </c>
      <c r="D103" s="154" t="s">
        <v>4498</v>
      </c>
      <c r="E103" s="148">
        <v>200000</v>
      </c>
      <c r="F103" s="127">
        <f t="shared" si="5"/>
        <v>35977295</v>
      </c>
      <c r="G103" s="149"/>
      <c r="H103" s="150"/>
      <c r="I103" s="151" t="s">
        <v>62</v>
      </c>
      <c r="J103" s="153" t="s">
        <v>4483</v>
      </c>
    </row>
    <row r="104" spans="1:10" ht="36">
      <c r="A104" s="126">
        <f t="shared" si="4"/>
        <v>87</v>
      </c>
      <c r="B104" s="147"/>
      <c r="C104" s="122" t="s">
        <v>4499</v>
      </c>
      <c r="D104" s="155" t="s">
        <v>4500</v>
      </c>
      <c r="E104" s="148">
        <v>340000</v>
      </c>
      <c r="F104" s="127">
        <f t="shared" si="5"/>
        <v>36317295</v>
      </c>
      <c r="G104" s="149"/>
      <c r="H104" s="150"/>
      <c r="I104" s="151" t="s">
        <v>91</v>
      </c>
      <c r="J104" s="153" t="s">
        <v>4501</v>
      </c>
    </row>
    <row r="105" spans="1:10" ht="24">
      <c r="A105" s="126">
        <f t="shared" si="4"/>
        <v>88</v>
      </c>
      <c r="B105" s="147"/>
      <c r="C105" s="122" t="s">
        <v>4499</v>
      </c>
      <c r="D105" s="155" t="s">
        <v>4502</v>
      </c>
      <c r="E105" s="148">
        <v>120000</v>
      </c>
      <c r="F105" s="127">
        <f t="shared" si="5"/>
        <v>36437295</v>
      </c>
      <c r="G105" s="149"/>
      <c r="H105" s="150"/>
      <c r="I105" s="151" t="s">
        <v>91</v>
      </c>
      <c r="J105" s="153" t="s">
        <v>4501</v>
      </c>
    </row>
    <row r="106" spans="1:10">
      <c r="A106" s="126">
        <f t="shared" si="4"/>
        <v>89</v>
      </c>
      <c r="B106" s="147"/>
      <c r="C106" s="122" t="s">
        <v>4499</v>
      </c>
      <c r="D106" s="154" t="s">
        <v>4503</v>
      </c>
      <c r="E106" s="148">
        <v>525000</v>
      </c>
      <c r="F106" s="127">
        <f t="shared" si="5"/>
        <v>36962295</v>
      </c>
      <c r="G106" s="149"/>
      <c r="H106" s="150"/>
      <c r="I106" s="151" t="s">
        <v>91</v>
      </c>
      <c r="J106" s="153" t="s">
        <v>4501</v>
      </c>
    </row>
    <row r="107" spans="1:10">
      <c r="A107" s="126">
        <f t="shared" si="4"/>
        <v>90</v>
      </c>
      <c r="B107" s="147"/>
      <c r="C107" s="122" t="s">
        <v>4499</v>
      </c>
      <c r="D107" s="154" t="s">
        <v>4504</v>
      </c>
      <c r="E107" s="148">
        <v>50000</v>
      </c>
      <c r="F107" s="127">
        <f t="shared" si="5"/>
        <v>37012295</v>
      </c>
      <c r="G107" s="149"/>
      <c r="H107" s="150"/>
      <c r="I107" s="151" t="s">
        <v>91</v>
      </c>
      <c r="J107" s="153" t="s">
        <v>4501</v>
      </c>
    </row>
    <row r="108" spans="1:10" ht="15">
      <c r="A108" s="186"/>
      <c r="B108" s="135"/>
      <c r="C108" s="711" t="s">
        <v>4505</v>
      </c>
      <c r="D108" s="712"/>
      <c r="E108" s="136">
        <f>SUM(E19:E107)</f>
        <v>37012295</v>
      </c>
      <c r="F108" s="137"/>
      <c r="G108" s="136"/>
      <c r="H108" s="138"/>
      <c r="I108" s="139"/>
      <c r="J108" s="140"/>
    </row>
    <row r="109" spans="1:10" ht="60">
      <c r="A109" s="126">
        <v>1</v>
      </c>
      <c r="B109" s="144"/>
      <c r="C109" s="122" t="s">
        <v>4506</v>
      </c>
      <c r="D109" s="122" t="s">
        <v>4507</v>
      </c>
      <c r="E109" s="128">
        <v>84000</v>
      </c>
      <c r="F109" s="125">
        <f>E109</f>
        <v>84000</v>
      </c>
      <c r="G109" s="125">
        <f>E109</f>
        <v>84000</v>
      </c>
      <c r="H109" s="125">
        <f>SUM(G109)</f>
        <v>84000</v>
      </c>
      <c r="I109" s="126" t="s">
        <v>55</v>
      </c>
      <c r="J109" s="131">
        <v>20</v>
      </c>
    </row>
    <row r="110" spans="1:10" ht="60">
      <c r="A110" s="161">
        <v>2</v>
      </c>
      <c r="B110" s="157"/>
      <c r="C110" s="156" t="s">
        <v>4508</v>
      </c>
      <c r="D110" s="156" t="s">
        <v>4509</v>
      </c>
      <c r="E110" s="158">
        <v>750000</v>
      </c>
      <c r="F110" s="159">
        <f t="shared" ref="F110:F115" si="6">F109+E110</f>
        <v>834000</v>
      </c>
      <c r="G110" s="160">
        <f t="shared" ref="G110:G131" si="7">E110</f>
        <v>750000</v>
      </c>
      <c r="H110" s="160">
        <f>G110+H109</f>
        <v>834000</v>
      </c>
      <c r="I110" s="161" t="s">
        <v>4323</v>
      </c>
      <c r="J110" s="162">
        <v>33</v>
      </c>
    </row>
    <row r="111" spans="1:10" ht="60">
      <c r="A111" s="126">
        <v>3</v>
      </c>
      <c r="B111" s="144"/>
      <c r="C111" s="122" t="s">
        <v>4510</v>
      </c>
      <c r="D111" s="122" t="s">
        <v>4511</v>
      </c>
      <c r="E111" s="128">
        <v>262500</v>
      </c>
      <c r="F111" s="127">
        <f>F110+E111</f>
        <v>1096500</v>
      </c>
      <c r="G111" s="160">
        <f t="shared" si="7"/>
        <v>262500</v>
      </c>
      <c r="H111" s="160">
        <f t="shared" ref="H111:H115" si="8">G111+H110</f>
        <v>1096500</v>
      </c>
      <c r="I111" s="126" t="s">
        <v>1632</v>
      </c>
      <c r="J111" s="131">
        <v>20</v>
      </c>
    </row>
    <row r="112" spans="1:10" ht="24">
      <c r="A112" s="126">
        <v>4</v>
      </c>
      <c r="B112" s="122"/>
      <c r="C112" s="122" t="s">
        <v>4512</v>
      </c>
      <c r="D112" s="122" t="s">
        <v>4513</v>
      </c>
      <c r="E112" s="128">
        <v>225750</v>
      </c>
      <c r="F112" s="127">
        <f t="shared" si="6"/>
        <v>1322250</v>
      </c>
      <c r="G112" s="160">
        <f t="shared" si="7"/>
        <v>225750</v>
      </c>
      <c r="H112" s="160">
        <f t="shared" si="8"/>
        <v>1322250</v>
      </c>
      <c r="I112" s="126" t="s">
        <v>62</v>
      </c>
      <c r="J112" s="131">
        <v>33</v>
      </c>
    </row>
    <row r="113" spans="1:10" ht="24">
      <c r="A113" s="161">
        <v>5</v>
      </c>
      <c r="B113" s="144"/>
      <c r="C113" s="122" t="s">
        <v>4514</v>
      </c>
      <c r="D113" s="122" t="s">
        <v>4515</v>
      </c>
      <c r="E113" s="128">
        <v>180000</v>
      </c>
      <c r="F113" s="127">
        <f t="shared" si="6"/>
        <v>1502250</v>
      </c>
      <c r="G113" s="160">
        <f t="shared" si="7"/>
        <v>180000</v>
      </c>
      <c r="H113" s="160">
        <f t="shared" si="8"/>
        <v>1502250</v>
      </c>
      <c r="I113" s="126" t="s">
        <v>62</v>
      </c>
      <c r="J113" s="131">
        <v>33</v>
      </c>
    </row>
    <row r="114" spans="1:10" ht="24">
      <c r="A114" s="126">
        <v>6</v>
      </c>
      <c r="B114" s="144"/>
      <c r="C114" s="122" t="s">
        <v>4516</v>
      </c>
      <c r="D114" s="122" t="s">
        <v>4517</v>
      </c>
      <c r="E114" s="128">
        <v>94500</v>
      </c>
      <c r="F114" s="127">
        <f t="shared" si="6"/>
        <v>1596750</v>
      </c>
      <c r="G114" s="160">
        <f t="shared" si="7"/>
        <v>94500</v>
      </c>
      <c r="H114" s="160">
        <f t="shared" si="8"/>
        <v>1596750</v>
      </c>
      <c r="I114" s="126" t="s">
        <v>55</v>
      </c>
      <c r="J114" s="131">
        <v>20</v>
      </c>
    </row>
    <row r="115" spans="1:10" ht="24">
      <c r="A115" s="126">
        <v>7</v>
      </c>
      <c r="B115" s="144"/>
      <c r="C115" s="122" t="s">
        <v>4518</v>
      </c>
      <c r="D115" s="122" t="s">
        <v>4519</v>
      </c>
      <c r="E115" s="128">
        <v>475000</v>
      </c>
      <c r="F115" s="127">
        <f t="shared" si="6"/>
        <v>2071750</v>
      </c>
      <c r="G115" s="160">
        <f t="shared" si="7"/>
        <v>475000</v>
      </c>
      <c r="H115" s="160">
        <f t="shared" si="8"/>
        <v>2071750</v>
      </c>
      <c r="I115" s="126" t="s">
        <v>62</v>
      </c>
      <c r="J115" s="131">
        <v>33</v>
      </c>
    </row>
    <row r="116" spans="1:10" ht="24">
      <c r="A116" s="161">
        <v>8</v>
      </c>
      <c r="B116" s="144"/>
      <c r="C116" s="122" t="s">
        <v>4520</v>
      </c>
      <c r="D116" s="122" t="s">
        <v>4521</v>
      </c>
      <c r="E116" s="128">
        <v>241500</v>
      </c>
      <c r="F116" s="127">
        <f>F115+E116</f>
        <v>2313250</v>
      </c>
      <c r="G116" s="160">
        <f t="shared" si="7"/>
        <v>241500</v>
      </c>
      <c r="H116" s="160">
        <f>G116+H115</f>
        <v>2313250</v>
      </c>
      <c r="I116" s="126" t="s">
        <v>62</v>
      </c>
      <c r="J116" s="131">
        <v>33</v>
      </c>
    </row>
    <row r="117" spans="1:10" ht="36">
      <c r="A117" s="126">
        <v>9</v>
      </c>
      <c r="B117" s="144"/>
      <c r="C117" s="122" t="s">
        <v>4522</v>
      </c>
      <c r="D117" s="122" t="s">
        <v>4710</v>
      </c>
      <c r="E117" s="128">
        <v>168000</v>
      </c>
      <c r="F117" s="127">
        <f t="shared" ref="F117:F131" si="9">F116+E117</f>
        <v>2481250</v>
      </c>
      <c r="G117" s="160">
        <f t="shared" si="7"/>
        <v>168000</v>
      </c>
      <c r="H117" s="160">
        <f t="shared" ref="H117:H131" si="10">G117+H116</f>
        <v>2481250</v>
      </c>
      <c r="I117" s="126" t="s">
        <v>55</v>
      </c>
      <c r="J117" s="131">
        <v>20</v>
      </c>
    </row>
    <row r="118" spans="1:10" ht="24">
      <c r="A118" s="126">
        <v>10</v>
      </c>
      <c r="B118" s="144"/>
      <c r="C118" s="122" t="s">
        <v>4523</v>
      </c>
      <c r="D118" s="122" t="s">
        <v>4524</v>
      </c>
      <c r="E118" s="128">
        <v>12600</v>
      </c>
      <c r="F118" s="127">
        <f t="shared" si="9"/>
        <v>2493850</v>
      </c>
      <c r="G118" s="160">
        <f t="shared" si="7"/>
        <v>12600</v>
      </c>
      <c r="H118" s="160">
        <f t="shared" si="10"/>
        <v>2493850</v>
      </c>
      <c r="I118" s="126" t="s">
        <v>1632</v>
      </c>
      <c r="J118" s="131">
        <v>20</v>
      </c>
    </row>
    <row r="119" spans="1:10" ht="24">
      <c r="A119" s="161">
        <v>11</v>
      </c>
      <c r="B119" s="144"/>
      <c r="C119" s="122" t="s">
        <v>4525</v>
      </c>
      <c r="D119" s="122" t="s">
        <v>4526</v>
      </c>
      <c r="E119" s="128">
        <v>68250</v>
      </c>
      <c r="F119" s="127">
        <f t="shared" si="9"/>
        <v>2562100</v>
      </c>
      <c r="G119" s="160">
        <f t="shared" si="7"/>
        <v>68250</v>
      </c>
      <c r="H119" s="160">
        <f t="shared" si="10"/>
        <v>2562100</v>
      </c>
      <c r="I119" s="126" t="s">
        <v>1632</v>
      </c>
      <c r="J119" s="131">
        <v>20</v>
      </c>
    </row>
    <row r="120" spans="1:10" ht="36">
      <c r="A120" s="126">
        <v>12</v>
      </c>
      <c r="B120" s="144"/>
      <c r="C120" s="122" t="s">
        <v>4527</v>
      </c>
      <c r="D120" s="122" t="s">
        <v>4528</v>
      </c>
      <c r="E120" s="128">
        <v>141750</v>
      </c>
      <c r="F120" s="127">
        <f t="shared" si="9"/>
        <v>2703850</v>
      </c>
      <c r="G120" s="160">
        <f t="shared" si="7"/>
        <v>141750</v>
      </c>
      <c r="H120" s="160">
        <f t="shared" si="10"/>
        <v>2703850</v>
      </c>
      <c r="I120" s="126" t="s">
        <v>62</v>
      </c>
      <c r="J120" s="131">
        <v>33</v>
      </c>
    </row>
    <row r="121" spans="1:10" ht="24">
      <c r="A121" s="126">
        <v>13</v>
      </c>
      <c r="B121" s="144"/>
      <c r="C121" s="122" t="s">
        <v>4529</v>
      </c>
      <c r="D121" s="122" t="s">
        <v>4530</v>
      </c>
      <c r="E121" s="128">
        <v>68250</v>
      </c>
      <c r="F121" s="127">
        <f t="shared" si="9"/>
        <v>2772100</v>
      </c>
      <c r="G121" s="160">
        <f t="shared" si="7"/>
        <v>68250</v>
      </c>
      <c r="H121" s="160">
        <f t="shared" si="10"/>
        <v>2772100</v>
      </c>
      <c r="I121" s="126" t="s">
        <v>62</v>
      </c>
      <c r="J121" s="131">
        <v>33</v>
      </c>
    </row>
    <row r="122" spans="1:10" ht="24">
      <c r="A122" s="161">
        <v>14</v>
      </c>
      <c r="B122" s="122"/>
      <c r="C122" s="122" t="s">
        <v>4531</v>
      </c>
      <c r="D122" s="122" t="s">
        <v>4532</v>
      </c>
      <c r="E122" s="128">
        <v>147000</v>
      </c>
      <c r="F122" s="127">
        <f t="shared" si="9"/>
        <v>2919100</v>
      </c>
      <c r="G122" s="160">
        <f t="shared" si="7"/>
        <v>147000</v>
      </c>
      <c r="H122" s="160">
        <f t="shared" si="10"/>
        <v>2919100</v>
      </c>
      <c r="I122" s="126" t="s">
        <v>55</v>
      </c>
      <c r="J122" s="131">
        <v>20</v>
      </c>
    </row>
    <row r="123" spans="1:10" ht="24">
      <c r="A123" s="126">
        <v>15</v>
      </c>
      <c r="B123" s="144"/>
      <c r="C123" s="122" t="s">
        <v>4533</v>
      </c>
      <c r="D123" s="122" t="s">
        <v>4534</v>
      </c>
      <c r="E123" s="128">
        <v>42000</v>
      </c>
      <c r="F123" s="127">
        <f t="shared" si="9"/>
        <v>2961100</v>
      </c>
      <c r="G123" s="160">
        <f t="shared" si="7"/>
        <v>42000</v>
      </c>
      <c r="H123" s="160">
        <f t="shared" si="10"/>
        <v>2961100</v>
      </c>
      <c r="I123" s="126" t="s">
        <v>62</v>
      </c>
      <c r="J123" s="131">
        <v>33</v>
      </c>
    </row>
    <row r="124" spans="1:10" ht="24">
      <c r="A124" s="126">
        <v>16</v>
      </c>
      <c r="B124" s="144"/>
      <c r="C124" s="122" t="s">
        <v>4535</v>
      </c>
      <c r="D124" s="122" t="s">
        <v>4536</v>
      </c>
      <c r="E124" s="128">
        <v>57750</v>
      </c>
      <c r="F124" s="127">
        <f t="shared" si="9"/>
        <v>3018850</v>
      </c>
      <c r="G124" s="160">
        <f t="shared" si="7"/>
        <v>57750</v>
      </c>
      <c r="H124" s="160">
        <f t="shared" si="10"/>
        <v>3018850</v>
      </c>
      <c r="I124" s="126" t="s">
        <v>1632</v>
      </c>
      <c r="J124" s="131">
        <v>20</v>
      </c>
    </row>
    <row r="125" spans="1:10" ht="36">
      <c r="A125" s="161">
        <v>17</v>
      </c>
      <c r="B125" s="144"/>
      <c r="C125" s="122" t="s">
        <v>4537</v>
      </c>
      <c r="D125" s="122" t="s">
        <v>4538</v>
      </c>
      <c r="E125" s="128">
        <v>115500</v>
      </c>
      <c r="F125" s="127">
        <f t="shared" si="9"/>
        <v>3134350</v>
      </c>
      <c r="G125" s="160">
        <f t="shared" si="7"/>
        <v>115500</v>
      </c>
      <c r="H125" s="160">
        <f t="shared" si="10"/>
        <v>3134350</v>
      </c>
      <c r="I125" s="126" t="s">
        <v>55</v>
      </c>
      <c r="J125" s="131">
        <v>20</v>
      </c>
    </row>
    <row r="126" spans="1:10" ht="24">
      <c r="A126" s="126">
        <v>18</v>
      </c>
      <c r="B126" s="147"/>
      <c r="C126" s="122" t="s">
        <v>4539</v>
      </c>
      <c r="D126" s="154" t="s">
        <v>4540</v>
      </c>
      <c r="E126" s="148">
        <v>60000</v>
      </c>
      <c r="F126" s="127">
        <f t="shared" si="9"/>
        <v>3194350</v>
      </c>
      <c r="G126" s="160">
        <f t="shared" si="7"/>
        <v>60000</v>
      </c>
      <c r="H126" s="160">
        <f t="shared" si="10"/>
        <v>3194350</v>
      </c>
      <c r="I126" s="151" t="s">
        <v>62</v>
      </c>
      <c r="J126" s="153" t="s">
        <v>4541</v>
      </c>
    </row>
    <row r="127" spans="1:10" ht="24">
      <c r="A127" s="126">
        <v>19</v>
      </c>
      <c r="B127" s="147"/>
      <c r="C127" s="122" t="s">
        <v>4542</v>
      </c>
      <c r="D127" s="154" t="s">
        <v>4543</v>
      </c>
      <c r="E127" s="148">
        <v>200000</v>
      </c>
      <c r="F127" s="127">
        <f t="shared" si="9"/>
        <v>3394350</v>
      </c>
      <c r="G127" s="160">
        <f t="shared" si="7"/>
        <v>200000</v>
      </c>
      <c r="H127" s="160">
        <f t="shared" si="10"/>
        <v>3394350</v>
      </c>
      <c r="I127" s="151" t="s">
        <v>62</v>
      </c>
      <c r="J127" s="153" t="s">
        <v>4541</v>
      </c>
    </row>
    <row r="128" spans="1:10" ht="24">
      <c r="A128" s="161">
        <v>20</v>
      </c>
      <c r="B128" s="147"/>
      <c r="C128" s="122" t="s">
        <v>4544</v>
      </c>
      <c r="D128" s="154" t="s">
        <v>4545</v>
      </c>
      <c r="E128" s="148">
        <v>150000</v>
      </c>
      <c r="F128" s="127">
        <f t="shared" si="9"/>
        <v>3544350</v>
      </c>
      <c r="G128" s="160">
        <f t="shared" si="7"/>
        <v>150000</v>
      </c>
      <c r="H128" s="160">
        <f t="shared" si="10"/>
        <v>3544350</v>
      </c>
      <c r="I128" s="151" t="s">
        <v>62</v>
      </c>
      <c r="J128" s="153" t="s">
        <v>4541</v>
      </c>
    </row>
    <row r="129" spans="1:10" ht="24">
      <c r="A129" s="126">
        <v>21</v>
      </c>
      <c r="B129" s="147"/>
      <c r="C129" s="122" t="s">
        <v>4546</v>
      </c>
      <c r="D129" s="154" t="s">
        <v>4547</v>
      </c>
      <c r="E129" s="148">
        <v>75000</v>
      </c>
      <c r="F129" s="127">
        <f t="shared" si="9"/>
        <v>3619350</v>
      </c>
      <c r="G129" s="160">
        <f t="shared" si="7"/>
        <v>75000</v>
      </c>
      <c r="H129" s="160">
        <f t="shared" si="10"/>
        <v>3619350</v>
      </c>
      <c r="I129" s="151" t="s">
        <v>62</v>
      </c>
      <c r="J129" s="153" t="s">
        <v>4541</v>
      </c>
    </row>
    <row r="130" spans="1:10" ht="24">
      <c r="A130" s="126">
        <v>22</v>
      </c>
      <c r="B130" s="147"/>
      <c r="C130" s="122" t="s">
        <v>4548</v>
      </c>
      <c r="D130" s="154" t="s">
        <v>4549</v>
      </c>
      <c r="E130" s="148">
        <v>1200000</v>
      </c>
      <c r="F130" s="127">
        <f t="shared" si="9"/>
        <v>4819350</v>
      </c>
      <c r="G130" s="160">
        <f t="shared" si="7"/>
        <v>1200000</v>
      </c>
      <c r="H130" s="160">
        <f t="shared" si="10"/>
        <v>4819350</v>
      </c>
      <c r="I130" s="151" t="s">
        <v>62</v>
      </c>
      <c r="J130" s="153" t="s">
        <v>4541</v>
      </c>
    </row>
    <row r="131" spans="1:10" ht="24">
      <c r="A131" s="161">
        <v>23</v>
      </c>
      <c r="B131" s="147"/>
      <c r="C131" s="122" t="s">
        <v>4550</v>
      </c>
      <c r="D131" s="154" t="s">
        <v>4551</v>
      </c>
      <c r="E131" s="148">
        <v>25000</v>
      </c>
      <c r="F131" s="127">
        <f t="shared" si="9"/>
        <v>4844350</v>
      </c>
      <c r="G131" s="160">
        <f t="shared" si="7"/>
        <v>25000</v>
      </c>
      <c r="H131" s="160">
        <f t="shared" si="10"/>
        <v>4844350</v>
      </c>
      <c r="I131" s="151" t="s">
        <v>62</v>
      </c>
      <c r="J131" s="153" t="s">
        <v>4541</v>
      </c>
    </row>
    <row r="132" spans="1:10" ht="15">
      <c r="A132" s="163"/>
      <c r="B132" s="171"/>
      <c r="C132" s="709" t="s">
        <v>4552</v>
      </c>
      <c r="D132" s="710"/>
      <c r="E132" s="136">
        <f>SUM(E109:E131)</f>
        <v>4844350</v>
      </c>
      <c r="F132" s="137"/>
      <c r="G132" s="136">
        <f>SUM(G109:G131)</f>
        <v>4844350</v>
      </c>
      <c r="H132" s="136"/>
      <c r="I132" s="163"/>
      <c r="J132" s="140"/>
    </row>
    <row r="133" spans="1:10">
      <c r="D133" s="69" t="s">
        <v>2746</v>
      </c>
      <c r="E133" s="164">
        <f>SUM(E109:E131,E19:E107,E16:E17,E4:E14)</f>
        <v>77056645</v>
      </c>
    </row>
    <row r="136" spans="1:10" ht="24">
      <c r="A136" s="126">
        <f>SUM(A61+1)</f>
        <v>44</v>
      </c>
      <c r="B136" s="123"/>
      <c r="C136" s="122" t="s">
        <v>4364</v>
      </c>
      <c r="D136" s="122" t="s">
        <v>4425</v>
      </c>
      <c r="E136" s="128">
        <v>89250000</v>
      </c>
      <c r="F136" s="127"/>
      <c r="G136" s="128"/>
      <c r="H136" s="129"/>
      <c r="I136" s="126" t="s">
        <v>62</v>
      </c>
      <c r="J136" s="131">
        <v>33</v>
      </c>
    </row>
  </sheetData>
  <mergeCells count="4">
    <mergeCell ref="C132:D132"/>
    <mergeCell ref="C15:D15"/>
    <mergeCell ref="C18:D18"/>
    <mergeCell ref="C108:D108"/>
  </mergeCells>
  <pageMargins left="0.25" right="0.25" top="0.75" bottom="0.75" header="0.3" footer="0.3"/>
  <pageSetup scale="76" fitToHeight="0" orientation="landscape" verticalDpi="1200" r:id="rId1"/>
  <headerFooter>
    <oddHeader>&amp;F</oddHeader>
    <oddFooter>&amp;C&amp;A&amp;R&amp;P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122"/>
  <sheetViews>
    <sheetView workbookViewId="0">
      <pane ySplit="3" topLeftCell="A115" activePane="bottomLeft" state="frozen"/>
      <selection pane="bottomLeft" activeCell="E122" sqref="E122"/>
    </sheetView>
  </sheetViews>
  <sheetFormatPr defaultColWidth="8.7109375" defaultRowHeight="12"/>
  <cols>
    <col min="1" max="1" width="11.5703125" style="168" bestFit="1" customWidth="1"/>
    <col min="2" max="2" width="23.85546875" style="3" bestFit="1" customWidth="1"/>
    <col min="3" max="3" width="23.85546875" style="3" customWidth="1"/>
    <col min="4" max="4" width="46.5703125" style="3" customWidth="1"/>
    <col min="5" max="5" width="13.140625" style="168" bestFit="1" customWidth="1"/>
    <col min="6" max="6" width="12.28515625" style="168" bestFit="1" customWidth="1"/>
    <col min="7" max="7" width="7.85546875" style="168" bestFit="1" customWidth="1"/>
    <col min="8" max="8" width="15" style="168" bestFit="1" customWidth="1"/>
    <col min="9" max="9" width="12.5703125" style="168" bestFit="1" customWidth="1"/>
    <col min="10" max="10" width="12.42578125" style="4" bestFit="1" customWidth="1"/>
    <col min="11" max="16384" width="8.7109375" style="4"/>
  </cols>
  <sheetData>
    <row r="1" spans="1:10">
      <c r="A1" s="1" t="s">
        <v>1457</v>
      </c>
      <c r="B1" s="1"/>
      <c r="C1" s="1"/>
      <c r="D1" s="1"/>
    </row>
    <row r="3" spans="1:10" s="2" customFormat="1">
      <c r="A3" s="211" t="s">
        <v>6</v>
      </c>
      <c r="B3" s="211" t="s">
        <v>4556</v>
      </c>
      <c r="C3" s="211" t="s">
        <v>7</v>
      </c>
      <c r="D3" s="211" t="s">
        <v>8</v>
      </c>
      <c r="E3" s="211" t="s">
        <v>9</v>
      </c>
      <c r="F3" s="211" t="s">
        <v>10</v>
      </c>
      <c r="G3" s="211" t="s">
        <v>11</v>
      </c>
      <c r="H3" s="211" t="s">
        <v>12</v>
      </c>
      <c r="I3" s="211" t="s">
        <v>13</v>
      </c>
      <c r="J3" s="2" t="s">
        <v>14</v>
      </c>
    </row>
    <row r="4" spans="1:10" ht="12" customHeight="1">
      <c r="A4" s="376">
        <v>1</v>
      </c>
      <c r="B4" s="377" t="s">
        <v>1467</v>
      </c>
      <c r="C4" s="378" t="s">
        <v>1605</v>
      </c>
      <c r="D4" s="379" t="s">
        <v>1606</v>
      </c>
      <c r="E4" s="380">
        <v>500000</v>
      </c>
      <c r="F4" s="381">
        <f>E4</f>
        <v>500000</v>
      </c>
      <c r="G4" s="382">
        <v>500000</v>
      </c>
      <c r="H4" s="383">
        <f>G4</f>
        <v>500000</v>
      </c>
      <c r="I4" s="384" t="s">
        <v>423</v>
      </c>
      <c r="J4" s="385" t="s">
        <v>1468</v>
      </c>
    </row>
    <row r="5" spans="1:10" ht="38.25">
      <c r="A5" s="376">
        <f>A4+1</f>
        <v>2</v>
      </c>
      <c r="B5" s="377" t="s">
        <v>1464</v>
      </c>
      <c r="C5" s="378" t="s">
        <v>1524</v>
      </c>
      <c r="D5" s="379" t="s">
        <v>1525</v>
      </c>
      <c r="E5" s="666">
        <v>780000</v>
      </c>
      <c r="F5" s="381">
        <f>F4+E5</f>
        <v>1280000</v>
      </c>
      <c r="G5" s="386">
        <v>780000</v>
      </c>
      <c r="H5" s="383">
        <f>H4+G5</f>
        <v>1280000</v>
      </c>
      <c r="I5" s="385" t="s">
        <v>455</v>
      </c>
      <c r="J5" s="385" t="s">
        <v>653</v>
      </c>
    </row>
    <row r="6" spans="1:10" ht="38.25">
      <c r="A6" s="376">
        <f t="shared" ref="A6:A69" si="0">A5+1</f>
        <v>3</v>
      </c>
      <c r="B6" s="377" t="s">
        <v>1476</v>
      </c>
      <c r="C6" s="378" t="s">
        <v>6342</v>
      </c>
      <c r="D6" s="379" t="s">
        <v>6343</v>
      </c>
      <c r="E6" s="380">
        <v>200000</v>
      </c>
      <c r="F6" s="381">
        <f t="shared" ref="F6:F69" si="1">F5+E6</f>
        <v>1480000</v>
      </c>
      <c r="G6" s="382">
        <v>200000</v>
      </c>
      <c r="H6" s="383">
        <f t="shared" ref="H6:H69" si="2">H5+G6</f>
        <v>1480000</v>
      </c>
      <c r="I6" s="384" t="s">
        <v>626</v>
      </c>
      <c r="J6" s="387" t="s">
        <v>1468</v>
      </c>
    </row>
    <row r="7" spans="1:10" ht="165.75">
      <c r="A7" s="388">
        <f t="shared" si="0"/>
        <v>4</v>
      </c>
      <c r="B7" s="389" t="s">
        <v>1460</v>
      </c>
      <c r="C7" s="390" t="s">
        <v>6344</v>
      </c>
      <c r="D7" s="391" t="s">
        <v>6345</v>
      </c>
      <c r="E7" s="392">
        <v>710000</v>
      </c>
      <c r="F7" s="393">
        <f t="shared" si="1"/>
        <v>2190000</v>
      </c>
      <c r="G7" s="394">
        <v>710000</v>
      </c>
      <c r="H7" s="395">
        <f t="shared" si="2"/>
        <v>2190000</v>
      </c>
      <c r="I7" s="655" t="s">
        <v>1462</v>
      </c>
      <c r="J7" s="388" t="s">
        <v>1490</v>
      </c>
    </row>
    <row r="8" spans="1:10" ht="25.5">
      <c r="A8" s="376">
        <f t="shared" si="0"/>
        <v>5</v>
      </c>
      <c r="B8" s="377" t="s">
        <v>1500</v>
      </c>
      <c r="C8" s="378" t="s">
        <v>6346</v>
      </c>
      <c r="D8" s="396" t="s">
        <v>6347</v>
      </c>
      <c r="E8" s="380">
        <v>500000</v>
      </c>
      <c r="F8" s="381">
        <f t="shared" si="1"/>
        <v>2690000</v>
      </c>
      <c r="G8" s="382">
        <v>500000</v>
      </c>
      <c r="H8" s="383">
        <f t="shared" si="2"/>
        <v>2690000</v>
      </c>
      <c r="I8" s="384" t="s">
        <v>652</v>
      </c>
      <c r="J8" s="387" t="s">
        <v>1471</v>
      </c>
    </row>
    <row r="9" spans="1:10" ht="19.149999999999999" customHeight="1">
      <c r="A9" s="376">
        <f t="shared" si="0"/>
        <v>6</v>
      </c>
      <c r="B9" s="397" t="s">
        <v>1476</v>
      </c>
      <c r="C9" s="378" t="s">
        <v>1588</v>
      </c>
      <c r="D9" s="391" t="s">
        <v>6348</v>
      </c>
      <c r="E9" s="380">
        <v>1200000</v>
      </c>
      <c r="F9" s="381">
        <f t="shared" si="1"/>
        <v>3890000</v>
      </c>
      <c r="G9" s="382">
        <v>1200000</v>
      </c>
      <c r="H9" s="383">
        <f t="shared" si="2"/>
        <v>3890000</v>
      </c>
      <c r="I9" s="384" t="s">
        <v>626</v>
      </c>
      <c r="J9" s="384" t="s">
        <v>1468</v>
      </c>
    </row>
    <row r="10" spans="1:10" ht="25.5">
      <c r="A10" s="376">
        <f t="shared" si="0"/>
        <v>7</v>
      </c>
      <c r="B10" s="377" t="s">
        <v>1483</v>
      </c>
      <c r="C10" s="378" t="s">
        <v>6349</v>
      </c>
      <c r="D10" s="396" t="s">
        <v>6350</v>
      </c>
      <c r="E10" s="380">
        <v>300000</v>
      </c>
      <c r="F10" s="381">
        <f t="shared" si="1"/>
        <v>4190000</v>
      </c>
      <c r="G10" s="382">
        <v>300000</v>
      </c>
      <c r="H10" s="383">
        <f t="shared" si="2"/>
        <v>4190000</v>
      </c>
      <c r="I10" s="384" t="s">
        <v>91</v>
      </c>
      <c r="J10" s="387" t="s">
        <v>1484</v>
      </c>
    </row>
    <row r="11" spans="1:10" ht="38.25">
      <c r="A11" s="376">
        <f t="shared" si="0"/>
        <v>8</v>
      </c>
      <c r="B11" s="377" t="s">
        <v>1458</v>
      </c>
      <c r="C11" s="398" t="s">
        <v>6351</v>
      </c>
      <c r="D11" s="396" t="s">
        <v>6352</v>
      </c>
      <c r="E11" s="380">
        <v>450000</v>
      </c>
      <c r="F11" s="381">
        <f t="shared" si="1"/>
        <v>4640000</v>
      </c>
      <c r="G11" s="382">
        <v>450000</v>
      </c>
      <c r="H11" s="383">
        <f t="shared" si="2"/>
        <v>4640000</v>
      </c>
      <c r="I11" s="384" t="s">
        <v>58</v>
      </c>
      <c r="J11" s="385" t="s">
        <v>1459</v>
      </c>
    </row>
    <row r="12" spans="1:10" ht="19.149999999999999" customHeight="1">
      <c r="A12" s="376">
        <f t="shared" si="0"/>
        <v>9</v>
      </c>
      <c r="B12" s="377" t="s">
        <v>1559</v>
      </c>
      <c r="C12" s="378" t="s">
        <v>6353</v>
      </c>
      <c r="D12" s="396" t="s">
        <v>6354</v>
      </c>
      <c r="E12" s="380">
        <v>2000000</v>
      </c>
      <c r="F12" s="381">
        <f t="shared" si="1"/>
        <v>6640000</v>
      </c>
      <c r="G12" s="382">
        <v>2000000</v>
      </c>
      <c r="H12" s="383">
        <f t="shared" si="2"/>
        <v>6640000</v>
      </c>
      <c r="I12" s="384" t="s">
        <v>91</v>
      </c>
      <c r="J12" s="385" t="s">
        <v>1484</v>
      </c>
    </row>
    <row r="13" spans="1:10" ht="89.25">
      <c r="A13" s="388">
        <f t="shared" si="0"/>
        <v>10</v>
      </c>
      <c r="B13" s="389" t="s">
        <v>1469</v>
      </c>
      <c r="C13" s="390" t="s">
        <v>6355</v>
      </c>
      <c r="D13" s="399" t="s">
        <v>6356</v>
      </c>
      <c r="E13" s="392">
        <v>585000</v>
      </c>
      <c r="F13" s="393">
        <f t="shared" si="1"/>
        <v>7225000</v>
      </c>
      <c r="G13" s="394">
        <v>585000</v>
      </c>
      <c r="H13" s="395">
        <f t="shared" si="2"/>
        <v>7225000</v>
      </c>
      <c r="I13" s="400" t="s">
        <v>62</v>
      </c>
      <c r="J13" s="655" t="s">
        <v>1470</v>
      </c>
    </row>
    <row r="14" spans="1:10" ht="38.25">
      <c r="A14" s="376">
        <f t="shared" si="0"/>
        <v>11</v>
      </c>
      <c r="B14" s="377" t="s">
        <v>1493</v>
      </c>
      <c r="C14" s="378" t="s">
        <v>6357</v>
      </c>
      <c r="D14" s="396" t="s">
        <v>6358</v>
      </c>
      <c r="E14" s="380">
        <v>40000</v>
      </c>
      <c r="F14" s="381">
        <f t="shared" si="1"/>
        <v>7265000</v>
      </c>
      <c r="G14" s="382">
        <v>40000</v>
      </c>
      <c r="H14" s="383">
        <f t="shared" si="2"/>
        <v>7265000</v>
      </c>
      <c r="I14" s="384" t="s">
        <v>55</v>
      </c>
      <c r="J14" s="385" t="s">
        <v>1473</v>
      </c>
    </row>
    <row r="15" spans="1:10" ht="25.5">
      <c r="A15" s="376">
        <f t="shared" si="0"/>
        <v>12</v>
      </c>
      <c r="B15" s="377" t="s">
        <v>1472</v>
      </c>
      <c r="C15" s="378" t="s">
        <v>1496</v>
      </c>
      <c r="D15" s="396" t="s">
        <v>1497</v>
      </c>
      <c r="E15" s="380">
        <v>715000</v>
      </c>
      <c r="F15" s="381">
        <f t="shared" si="1"/>
        <v>7980000</v>
      </c>
      <c r="G15" s="382">
        <v>715000</v>
      </c>
      <c r="H15" s="383">
        <f t="shared" si="2"/>
        <v>7980000</v>
      </c>
      <c r="I15" s="384" t="s">
        <v>55</v>
      </c>
      <c r="J15" s="385" t="s">
        <v>1473</v>
      </c>
    </row>
    <row r="16" spans="1:10" ht="38.25">
      <c r="A16" s="376">
        <f t="shared" si="0"/>
        <v>13</v>
      </c>
      <c r="B16" s="377" t="s">
        <v>1469</v>
      </c>
      <c r="C16" s="378" t="s">
        <v>6359</v>
      </c>
      <c r="D16" s="399" t="s">
        <v>6360</v>
      </c>
      <c r="E16" s="380">
        <v>1200000</v>
      </c>
      <c r="F16" s="381">
        <f t="shared" si="1"/>
        <v>9180000</v>
      </c>
      <c r="G16" s="382">
        <v>1200000</v>
      </c>
      <c r="H16" s="383">
        <f t="shared" si="2"/>
        <v>9180000</v>
      </c>
      <c r="I16" s="384" t="s">
        <v>62</v>
      </c>
      <c r="J16" s="387" t="s">
        <v>6361</v>
      </c>
    </row>
    <row r="17" spans="1:10" ht="51">
      <c r="A17" s="376">
        <f t="shared" si="0"/>
        <v>14</v>
      </c>
      <c r="B17" s="377" t="s">
        <v>1529</v>
      </c>
      <c r="C17" s="378" t="s">
        <v>6362</v>
      </c>
      <c r="D17" s="399" t="s">
        <v>6363</v>
      </c>
      <c r="E17" s="380">
        <v>25000</v>
      </c>
      <c r="F17" s="381">
        <f t="shared" si="1"/>
        <v>9205000</v>
      </c>
      <c r="G17" s="382">
        <v>25000</v>
      </c>
      <c r="H17" s="383">
        <f t="shared" si="2"/>
        <v>9205000</v>
      </c>
      <c r="I17" s="384" t="s">
        <v>55</v>
      </c>
      <c r="J17" s="387" t="s">
        <v>1473</v>
      </c>
    </row>
    <row r="18" spans="1:10" ht="63.75">
      <c r="A18" s="376">
        <f>A17+1</f>
        <v>15</v>
      </c>
      <c r="B18" s="377" t="s">
        <v>1460</v>
      </c>
      <c r="C18" s="378" t="s">
        <v>6364</v>
      </c>
      <c r="D18" s="391" t="s">
        <v>6365</v>
      </c>
      <c r="E18" s="380">
        <v>300000</v>
      </c>
      <c r="F18" s="381">
        <f t="shared" si="1"/>
        <v>9505000</v>
      </c>
      <c r="G18" s="382">
        <v>300000</v>
      </c>
      <c r="H18" s="383">
        <f t="shared" si="2"/>
        <v>9505000</v>
      </c>
      <c r="I18" s="387" t="s">
        <v>1462</v>
      </c>
      <c r="J18" s="376" t="s">
        <v>1490</v>
      </c>
    </row>
    <row r="19" spans="1:10" ht="19.149999999999999" customHeight="1">
      <c r="A19" s="376">
        <f t="shared" si="0"/>
        <v>16</v>
      </c>
      <c r="B19" s="377" t="s">
        <v>1481</v>
      </c>
      <c r="C19" s="378" t="s">
        <v>6366</v>
      </c>
      <c r="D19" s="401" t="s">
        <v>6367</v>
      </c>
      <c r="E19" s="380">
        <v>1000000</v>
      </c>
      <c r="F19" s="381">
        <f t="shared" si="1"/>
        <v>10505000</v>
      </c>
      <c r="G19" s="382">
        <v>1000000</v>
      </c>
      <c r="H19" s="383">
        <f t="shared" si="2"/>
        <v>10505000</v>
      </c>
      <c r="I19" s="384" t="s">
        <v>652</v>
      </c>
      <c r="J19" s="387" t="s">
        <v>1471</v>
      </c>
    </row>
    <row r="20" spans="1:10" ht="25.5">
      <c r="A20" s="376">
        <f t="shared" si="0"/>
        <v>17</v>
      </c>
      <c r="B20" s="377" t="s">
        <v>1529</v>
      </c>
      <c r="C20" s="378" t="s">
        <v>6368</v>
      </c>
      <c r="D20" s="402" t="s">
        <v>6360</v>
      </c>
      <c r="E20" s="403">
        <v>546000</v>
      </c>
      <c r="F20" s="381">
        <f t="shared" si="1"/>
        <v>11051000</v>
      </c>
      <c r="G20" s="404">
        <v>546000</v>
      </c>
      <c r="H20" s="383">
        <f t="shared" si="2"/>
        <v>11051000</v>
      </c>
      <c r="I20" s="384" t="s">
        <v>55</v>
      </c>
      <c r="J20" s="385" t="s">
        <v>1473</v>
      </c>
    </row>
    <row r="21" spans="1:10" ht="19.149999999999999" customHeight="1">
      <c r="A21" s="376">
        <f t="shared" si="0"/>
        <v>18</v>
      </c>
      <c r="B21" s="377" t="s">
        <v>1481</v>
      </c>
      <c r="C21" s="378" t="s">
        <v>6369</v>
      </c>
      <c r="D21" s="391" t="s">
        <v>6370</v>
      </c>
      <c r="E21" s="403">
        <v>1700000</v>
      </c>
      <c r="F21" s="381">
        <f t="shared" si="1"/>
        <v>12751000</v>
      </c>
      <c r="G21" s="404">
        <v>1700000</v>
      </c>
      <c r="H21" s="383">
        <f t="shared" si="2"/>
        <v>12751000</v>
      </c>
      <c r="I21" s="384" t="s">
        <v>652</v>
      </c>
      <c r="J21" s="385" t="s">
        <v>1471</v>
      </c>
    </row>
    <row r="22" spans="1:10" ht="51">
      <c r="A22" s="376">
        <f t="shared" si="0"/>
        <v>19</v>
      </c>
      <c r="B22" s="377" t="s">
        <v>1481</v>
      </c>
      <c r="C22" s="398" t="s">
        <v>1482</v>
      </c>
      <c r="D22" s="391" t="s">
        <v>4589</v>
      </c>
      <c r="E22" s="380">
        <v>500000</v>
      </c>
      <c r="F22" s="381">
        <f t="shared" si="1"/>
        <v>13251000</v>
      </c>
      <c r="G22" s="382">
        <v>500000</v>
      </c>
      <c r="H22" s="383">
        <f t="shared" si="2"/>
        <v>13251000</v>
      </c>
      <c r="I22" s="384" t="s">
        <v>652</v>
      </c>
      <c r="J22" s="385" t="s">
        <v>1471</v>
      </c>
    </row>
    <row r="23" spans="1:10" ht="14.45" customHeight="1">
      <c r="A23" s="376">
        <f t="shared" si="0"/>
        <v>20</v>
      </c>
      <c r="B23" s="397" t="s">
        <v>1486</v>
      </c>
      <c r="C23" s="378" t="s">
        <v>6371</v>
      </c>
      <c r="D23" s="391" t="s">
        <v>6360</v>
      </c>
      <c r="E23" s="405">
        <v>550000</v>
      </c>
      <c r="F23" s="381">
        <f t="shared" si="1"/>
        <v>13801000</v>
      </c>
      <c r="G23" s="382">
        <v>550000</v>
      </c>
      <c r="H23" s="383">
        <f t="shared" si="2"/>
        <v>13801000</v>
      </c>
      <c r="I23" s="384" t="s">
        <v>738</v>
      </c>
      <c r="J23" s="384" t="s">
        <v>1488</v>
      </c>
    </row>
    <row r="24" spans="1:10" ht="14.45" customHeight="1">
      <c r="A24" s="376">
        <f t="shared" si="0"/>
        <v>21</v>
      </c>
      <c r="B24" s="377" t="s">
        <v>1458</v>
      </c>
      <c r="C24" s="378" t="s">
        <v>6372</v>
      </c>
      <c r="D24" s="396" t="s">
        <v>6373</v>
      </c>
      <c r="E24" s="380">
        <v>45000</v>
      </c>
      <c r="F24" s="381">
        <f t="shared" si="1"/>
        <v>13846000</v>
      </c>
      <c r="G24" s="382">
        <v>45000</v>
      </c>
      <c r="H24" s="383">
        <f t="shared" si="2"/>
        <v>13846000</v>
      </c>
      <c r="I24" s="384" t="s">
        <v>58</v>
      </c>
      <c r="J24" s="387" t="s">
        <v>1459</v>
      </c>
    </row>
    <row r="25" spans="1:10" ht="28.9" customHeight="1">
      <c r="A25" s="376">
        <f t="shared" si="0"/>
        <v>22</v>
      </c>
      <c r="B25" s="377" t="s">
        <v>1458</v>
      </c>
      <c r="C25" s="378" t="s">
        <v>1549</v>
      </c>
      <c r="D25" s="396" t="s">
        <v>1550</v>
      </c>
      <c r="E25" s="403">
        <v>300000</v>
      </c>
      <c r="F25" s="381">
        <f t="shared" si="1"/>
        <v>14146000</v>
      </c>
      <c r="G25" s="404">
        <v>300000</v>
      </c>
      <c r="H25" s="383">
        <f t="shared" si="2"/>
        <v>14146000</v>
      </c>
      <c r="I25" s="385" t="s">
        <v>58</v>
      </c>
      <c r="J25" s="385" t="s">
        <v>1459</v>
      </c>
    </row>
    <row r="26" spans="1:10" ht="19.149999999999999" customHeight="1">
      <c r="A26" s="376">
        <f t="shared" si="0"/>
        <v>23</v>
      </c>
      <c r="B26" s="377" t="s">
        <v>1476</v>
      </c>
      <c r="C26" s="378" t="s">
        <v>1613</v>
      </c>
      <c r="D26" s="396" t="s">
        <v>1614</v>
      </c>
      <c r="E26" s="380">
        <v>500000</v>
      </c>
      <c r="F26" s="381">
        <f t="shared" si="1"/>
        <v>14646000</v>
      </c>
      <c r="G26" s="382">
        <v>500000</v>
      </c>
      <c r="H26" s="383">
        <f t="shared" si="2"/>
        <v>14646000</v>
      </c>
      <c r="I26" s="384" t="s">
        <v>626</v>
      </c>
      <c r="J26" s="385" t="s">
        <v>1468</v>
      </c>
    </row>
    <row r="27" spans="1:10" ht="25.5">
      <c r="A27" s="376">
        <f t="shared" si="0"/>
        <v>24</v>
      </c>
      <c r="B27" s="377" t="s">
        <v>1458</v>
      </c>
      <c r="C27" s="378" t="s">
        <v>1541</v>
      </c>
      <c r="D27" s="396" t="s">
        <v>1542</v>
      </c>
      <c r="E27" s="403">
        <v>200000</v>
      </c>
      <c r="F27" s="381">
        <f t="shared" si="1"/>
        <v>14846000</v>
      </c>
      <c r="G27" s="404">
        <v>200000</v>
      </c>
      <c r="H27" s="383">
        <f t="shared" si="2"/>
        <v>14846000</v>
      </c>
      <c r="I27" s="385" t="s">
        <v>58</v>
      </c>
      <c r="J27" s="385" t="s">
        <v>1459</v>
      </c>
    </row>
    <row r="28" spans="1:10" ht="25.5">
      <c r="A28" s="376">
        <f t="shared" si="0"/>
        <v>25</v>
      </c>
      <c r="B28" s="377" t="s">
        <v>1458</v>
      </c>
      <c r="C28" s="378" t="s">
        <v>6374</v>
      </c>
      <c r="D28" s="396" t="s">
        <v>6375</v>
      </c>
      <c r="E28" s="380">
        <v>60000</v>
      </c>
      <c r="F28" s="381">
        <f t="shared" si="1"/>
        <v>14906000</v>
      </c>
      <c r="G28" s="382">
        <v>60000</v>
      </c>
      <c r="H28" s="383">
        <f t="shared" si="2"/>
        <v>14906000</v>
      </c>
      <c r="I28" s="384" t="s">
        <v>58</v>
      </c>
      <c r="J28" s="387" t="s">
        <v>1459</v>
      </c>
    </row>
    <row r="29" spans="1:10" ht="25.5">
      <c r="A29" s="376">
        <f t="shared" si="0"/>
        <v>26</v>
      </c>
      <c r="B29" s="377" t="s">
        <v>1458</v>
      </c>
      <c r="C29" s="378" t="s">
        <v>4590</v>
      </c>
      <c r="D29" s="396" t="s">
        <v>4591</v>
      </c>
      <c r="E29" s="380">
        <v>350000</v>
      </c>
      <c r="F29" s="381">
        <f t="shared" si="1"/>
        <v>15256000</v>
      </c>
      <c r="G29" s="382">
        <v>350000</v>
      </c>
      <c r="H29" s="383">
        <f t="shared" si="2"/>
        <v>15256000</v>
      </c>
      <c r="I29" s="384" t="s">
        <v>58</v>
      </c>
      <c r="J29" s="385" t="s">
        <v>1459</v>
      </c>
    </row>
    <row r="30" spans="1:10" ht="25.5">
      <c r="A30" s="376">
        <f t="shared" si="0"/>
        <v>27</v>
      </c>
      <c r="B30" s="377" t="s">
        <v>1467</v>
      </c>
      <c r="C30" s="378" t="s">
        <v>1485</v>
      </c>
      <c r="D30" s="379" t="s">
        <v>6376</v>
      </c>
      <c r="E30" s="380">
        <v>175000</v>
      </c>
      <c r="F30" s="381">
        <f t="shared" si="1"/>
        <v>15431000</v>
      </c>
      <c r="G30" s="382">
        <v>175000</v>
      </c>
      <c r="H30" s="383">
        <f t="shared" si="2"/>
        <v>15431000</v>
      </c>
      <c r="I30" s="384" t="s">
        <v>423</v>
      </c>
      <c r="J30" s="385" t="s">
        <v>1468</v>
      </c>
    </row>
    <row r="31" spans="1:10" ht="28.9" customHeight="1">
      <c r="A31" s="376">
        <f t="shared" si="0"/>
        <v>28</v>
      </c>
      <c r="B31" s="377" t="s">
        <v>1476</v>
      </c>
      <c r="C31" s="378" t="s">
        <v>1505</v>
      </c>
      <c r="D31" s="391" t="s">
        <v>1506</v>
      </c>
      <c r="E31" s="403">
        <v>1200000</v>
      </c>
      <c r="F31" s="381">
        <f t="shared" si="1"/>
        <v>16631000</v>
      </c>
      <c r="G31" s="404">
        <v>1200000</v>
      </c>
      <c r="H31" s="383">
        <f t="shared" si="2"/>
        <v>16631000</v>
      </c>
      <c r="I31" s="385" t="s">
        <v>626</v>
      </c>
      <c r="J31" s="385" t="s">
        <v>1468</v>
      </c>
    </row>
    <row r="32" spans="1:10" ht="25.5">
      <c r="A32" s="376">
        <f t="shared" si="0"/>
        <v>29</v>
      </c>
      <c r="B32" s="377" t="s">
        <v>1458</v>
      </c>
      <c r="C32" s="378" t="s">
        <v>1530</v>
      </c>
      <c r="D32" s="396" t="s">
        <v>1531</v>
      </c>
      <c r="E32" s="380">
        <v>50000</v>
      </c>
      <c r="F32" s="381">
        <f t="shared" si="1"/>
        <v>16681000</v>
      </c>
      <c r="G32" s="382">
        <v>50000</v>
      </c>
      <c r="H32" s="383">
        <f t="shared" si="2"/>
        <v>16681000</v>
      </c>
      <c r="I32" s="384" t="s">
        <v>58</v>
      </c>
      <c r="J32" s="385" t="s">
        <v>1459</v>
      </c>
    </row>
    <row r="33" spans="1:10" ht="63.75">
      <c r="A33" s="376">
        <f t="shared" si="0"/>
        <v>30</v>
      </c>
      <c r="B33" s="377" t="s">
        <v>1467</v>
      </c>
      <c r="C33" s="378" t="s">
        <v>6377</v>
      </c>
      <c r="D33" s="379" t="s">
        <v>6378</v>
      </c>
      <c r="E33" s="380">
        <v>400000</v>
      </c>
      <c r="F33" s="381">
        <f t="shared" si="1"/>
        <v>17081000</v>
      </c>
      <c r="G33" s="382">
        <v>400000</v>
      </c>
      <c r="H33" s="383">
        <f t="shared" si="2"/>
        <v>17081000</v>
      </c>
      <c r="I33" s="384" t="s">
        <v>423</v>
      </c>
      <c r="J33" s="385" t="s">
        <v>1473</v>
      </c>
    </row>
    <row r="34" spans="1:10" ht="38.25">
      <c r="A34" s="376">
        <f t="shared" si="0"/>
        <v>31</v>
      </c>
      <c r="B34" s="377" t="s">
        <v>1460</v>
      </c>
      <c r="C34" s="378" t="s">
        <v>6379</v>
      </c>
      <c r="D34" s="396" t="s">
        <v>6380</v>
      </c>
      <c r="E34" s="380">
        <v>185000</v>
      </c>
      <c r="F34" s="381">
        <f t="shared" si="1"/>
        <v>17266000</v>
      </c>
      <c r="G34" s="382">
        <v>185000</v>
      </c>
      <c r="H34" s="383">
        <f t="shared" si="2"/>
        <v>17266000</v>
      </c>
      <c r="I34" s="384" t="s">
        <v>1462</v>
      </c>
      <c r="J34" s="385" t="s">
        <v>1463</v>
      </c>
    </row>
    <row r="35" spans="1:10" ht="25.5">
      <c r="A35" s="376">
        <f t="shared" si="0"/>
        <v>32</v>
      </c>
      <c r="B35" s="377" t="s">
        <v>1458</v>
      </c>
      <c r="C35" s="378" t="s">
        <v>1536</v>
      </c>
      <c r="D35" s="396" t="s">
        <v>1537</v>
      </c>
      <c r="E35" s="380">
        <v>420000</v>
      </c>
      <c r="F35" s="381">
        <f t="shared" si="1"/>
        <v>17686000</v>
      </c>
      <c r="G35" s="382">
        <v>420000</v>
      </c>
      <c r="H35" s="383">
        <f t="shared" si="2"/>
        <v>17686000</v>
      </c>
      <c r="I35" s="384" t="s">
        <v>58</v>
      </c>
      <c r="J35" s="387" t="s">
        <v>1459</v>
      </c>
    </row>
    <row r="36" spans="1:10" ht="38.25">
      <c r="A36" s="376">
        <f t="shared" si="0"/>
        <v>33</v>
      </c>
      <c r="B36" s="377" t="s">
        <v>1460</v>
      </c>
      <c r="C36" s="378" t="s">
        <v>1474</v>
      </c>
      <c r="D36" s="396" t="s">
        <v>1475</v>
      </c>
      <c r="E36" s="380">
        <v>150000</v>
      </c>
      <c r="F36" s="381">
        <f t="shared" si="1"/>
        <v>17836000</v>
      </c>
      <c r="G36" s="382">
        <v>150000</v>
      </c>
      <c r="H36" s="383">
        <f t="shared" si="2"/>
        <v>17836000</v>
      </c>
      <c r="I36" s="384" t="s">
        <v>1462</v>
      </c>
      <c r="J36" s="387" t="s">
        <v>1463</v>
      </c>
    </row>
    <row r="37" spans="1:10" ht="102">
      <c r="A37" s="376">
        <f t="shared" si="0"/>
        <v>34</v>
      </c>
      <c r="B37" s="377" t="s">
        <v>1476</v>
      </c>
      <c r="C37" s="378" t="s">
        <v>1477</v>
      </c>
      <c r="D37" s="396" t="s">
        <v>1478</v>
      </c>
      <c r="E37" s="380">
        <v>500000</v>
      </c>
      <c r="F37" s="381">
        <f t="shared" si="1"/>
        <v>18336000</v>
      </c>
      <c r="G37" s="382">
        <v>500000</v>
      </c>
      <c r="H37" s="383">
        <f t="shared" si="2"/>
        <v>18336000</v>
      </c>
      <c r="I37" s="384" t="s">
        <v>626</v>
      </c>
      <c r="J37" s="387" t="s">
        <v>1468</v>
      </c>
    </row>
    <row r="38" spans="1:10" ht="63.75">
      <c r="A38" s="376">
        <f t="shared" si="0"/>
        <v>35</v>
      </c>
      <c r="B38" s="397" t="s">
        <v>1465</v>
      </c>
      <c r="C38" s="378" t="s">
        <v>6381</v>
      </c>
      <c r="D38" s="406" t="s">
        <v>1492</v>
      </c>
      <c r="E38" s="667">
        <v>500000</v>
      </c>
      <c r="F38" s="381">
        <f t="shared" si="1"/>
        <v>18836000</v>
      </c>
      <c r="G38" s="407">
        <v>500000</v>
      </c>
      <c r="H38" s="383">
        <f t="shared" si="2"/>
        <v>18836000</v>
      </c>
      <c r="I38" s="384" t="s">
        <v>65</v>
      </c>
      <c r="J38" s="385" t="s">
        <v>1466</v>
      </c>
    </row>
    <row r="39" spans="1:10" ht="25.5">
      <c r="A39" s="376">
        <f t="shared" si="0"/>
        <v>36</v>
      </c>
      <c r="B39" s="377" t="s">
        <v>1465</v>
      </c>
      <c r="C39" s="378" t="s">
        <v>1564</v>
      </c>
      <c r="D39" s="399" t="s">
        <v>1565</v>
      </c>
      <c r="E39" s="380">
        <v>250000</v>
      </c>
      <c r="F39" s="381">
        <f t="shared" si="1"/>
        <v>19086000</v>
      </c>
      <c r="G39" s="382">
        <v>250000</v>
      </c>
      <c r="H39" s="383">
        <f t="shared" si="2"/>
        <v>19086000</v>
      </c>
      <c r="I39" s="384" t="s">
        <v>65</v>
      </c>
      <c r="J39" s="387" t="s">
        <v>1466</v>
      </c>
    </row>
    <row r="40" spans="1:10" ht="25.5">
      <c r="A40" s="376">
        <f t="shared" si="0"/>
        <v>37</v>
      </c>
      <c r="B40" s="377" t="s">
        <v>1476</v>
      </c>
      <c r="C40" s="378" t="s">
        <v>6382</v>
      </c>
      <c r="D40" s="396" t="s">
        <v>6383</v>
      </c>
      <c r="E40" s="380">
        <v>350000</v>
      </c>
      <c r="F40" s="381">
        <f t="shared" si="1"/>
        <v>19436000</v>
      </c>
      <c r="G40" s="382">
        <v>350000</v>
      </c>
      <c r="H40" s="383">
        <f t="shared" si="2"/>
        <v>19436000</v>
      </c>
      <c r="I40" s="384" t="s">
        <v>626</v>
      </c>
      <c r="J40" s="385" t="s">
        <v>1468</v>
      </c>
    </row>
    <row r="41" spans="1:10" ht="38.25">
      <c r="A41" s="376">
        <f t="shared" si="0"/>
        <v>38</v>
      </c>
      <c r="B41" s="377" t="s">
        <v>1467</v>
      </c>
      <c r="C41" s="378" t="s">
        <v>6384</v>
      </c>
      <c r="D41" s="408" t="s">
        <v>6385</v>
      </c>
      <c r="E41" s="380">
        <v>300000</v>
      </c>
      <c r="F41" s="381">
        <f t="shared" si="1"/>
        <v>19736000</v>
      </c>
      <c r="G41" s="382">
        <v>300000</v>
      </c>
      <c r="H41" s="383">
        <f t="shared" si="2"/>
        <v>19736000</v>
      </c>
      <c r="I41" s="384" t="s">
        <v>423</v>
      </c>
      <c r="J41" s="385" t="s">
        <v>1468</v>
      </c>
    </row>
    <row r="42" spans="1:10" ht="25.5">
      <c r="A42" s="376">
        <f t="shared" si="0"/>
        <v>39</v>
      </c>
      <c r="B42" s="377" t="s">
        <v>1493</v>
      </c>
      <c r="C42" s="378" t="s">
        <v>1494</v>
      </c>
      <c r="D42" s="396" t="s">
        <v>1495</v>
      </c>
      <c r="E42" s="380">
        <v>110000</v>
      </c>
      <c r="F42" s="381">
        <f t="shared" si="1"/>
        <v>19846000</v>
      </c>
      <c r="G42" s="382">
        <v>110000</v>
      </c>
      <c r="H42" s="383">
        <f t="shared" si="2"/>
        <v>19846000</v>
      </c>
      <c r="I42" s="384" t="s">
        <v>55</v>
      </c>
      <c r="J42" s="385" t="s">
        <v>1473</v>
      </c>
    </row>
    <row r="43" spans="1:10" ht="19.149999999999999" customHeight="1">
      <c r="A43" s="376">
        <f t="shared" si="0"/>
        <v>40</v>
      </c>
      <c r="B43" s="377" t="s">
        <v>1476</v>
      </c>
      <c r="C43" s="378" t="s">
        <v>6386</v>
      </c>
      <c r="D43" s="396" t="s">
        <v>6387</v>
      </c>
      <c r="E43" s="380">
        <v>1200000</v>
      </c>
      <c r="F43" s="381">
        <f t="shared" si="1"/>
        <v>21046000</v>
      </c>
      <c r="G43" s="382">
        <v>1200000</v>
      </c>
      <c r="H43" s="383">
        <f t="shared" si="2"/>
        <v>21046000</v>
      </c>
      <c r="I43" s="384" t="s">
        <v>626</v>
      </c>
      <c r="J43" s="385" t="s">
        <v>1468</v>
      </c>
    </row>
    <row r="44" spans="1:10" ht="38.25">
      <c r="A44" s="376">
        <f t="shared" si="0"/>
        <v>41</v>
      </c>
      <c r="B44" s="377" t="s">
        <v>1467</v>
      </c>
      <c r="C44" s="378" t="s">
        <v>1498</v>
      </c>
      <c r="D44" s="396" t="s">
        <v>1499</v>
      </c>
      <c r="E44" s="403">
        <v>2000000</v>
      </c>
      <c r="F44" s="381">
        <f t="shared" si="1"/>
        <v>23046000</v>
      </c>
      <c r="G44" s="404">
        <v>2000000</v>
      </c>
      <c r="H44" s="383">
        <f t="shared" si="2"/>
        <v>23046000</v>
      </c>
      <c r="I44" s="385" t="s">
        <v>423</v>
      </c>
      <c r="J44" s="387" t="s">
        <v>1468</v>
      </c>
    </row>
    <row r="45" spans="1:10" ht="25.5">
      <c r="A45" s="376">
        <f t="shared" si="0"/>
        <v>42</v>
      </c>
      <c r="B45" s="377" t="s">
        <v>1467</v>
      </c>
      <c r="C45" s="378" t="s">
        <v>4592</v>
      </c>
      <c r="D45" s="396" t="s">
        <v>1501</v>
      </c>
      <c r="E45" s="380">
        <v>650000</v>
      </c>
      <c r="F45" s="381">
        <f t="shared" si="1"/>
        <v>23696000</v>
      </c>
      <c r="G45" s="382">
        <v>650000</v>
      </c>
      <c r="H45" s="383">
        <f t="shared" si="2"/>
        <v>23696000</v>
      </c>
      <c r="I45" s="384" t="s">
        <v>423</v>
      </c>
      <c r="J45" s="387" t="s">
        <v>1468</v>
      </c>
    </row>
    <row r="46" spans="1:10" ht="38.25">
      <c r="A46" s="376">
        <f t="shared" si="0"/>
        <v>43</v>
      </c>
      <c r="B46" s="377" t="s">
        <v>1500</v>
      </c>
      <c r="C46" s="378" t="s">
        <v>6388</v>
      </c>
      <c r="D46" s="396" t="s">
        <v>6389</v>
      </c>
      <c r="E46" s="380">
        <v>300000</v>
      </c>
      <c r="F46" s="381">
        <f t="shared" si="1"/>
        <v>23996000</v>
      </c>
      <c r="G46" s="382">
        <v>300000</v>
      </c>
      <c r="H46" s="383">
        <f t="shared" si="2"/>
        <v>23996000</v>
      </c>
      <c r="I46" s="384" t="s">
        <v>652</v>
      </c>
      <c r="J46" s="387" t="s">
        <v>1471</v>
      </c>
    </row>
    <row r="47" spans="1:10" ht="38.25">
      <c r="A47" s="376">
        <f t="shared" si="0"/>
        <v>44</v>
      </c>
      <c r="B47" s="377" t="s">
        <v>1486</v>
      </c>
      <c r="C47" s="378" t="s">
        <v>1502</v>
      </c>
      <c r="D47" s="379" t="s">
        <v>6390</v>
      </c>
      <c r="E47" s="380">
        <v>429000</v>
      </c>
      <c r="F47" s="381">
        <f t="shared" si="1"/>
        <v>24425000</v>
      </c>
      <c r="G47" s="382">
        <v>429000</v>
      </c>
      <c r="H47" s="383">
        <f t="shared" si="2"/>
        <v>24425000</v>
      </c>
      <c r="I47" s="384" t="s">
        <v>738</v>
      </c>
      <c r="J47" s="387" t="s">
        <v>1488</v>
      </c>
    </row>
    <row r="48" spans="1:10" ht="14.45" customHeight="1">
      <c r="A48" s="376">
        <f t="shared" si="0"/>
        <v>45</v>
      </c>
      <c r="B48" s="377" t="s">
        <v>1500</v>
      </c>
      <c r="C48" s="398" t="s">
        <v>6391</v>
      </c>
      <c r="D48" s="379" t="s">
        <v>6392</v>
      </c>
      <c r="E48" s="380">
        <v>500000</v>
      </c>
      <c r="F48" s="381">
        <f t="shared" si="1"/>
        <v>24925000</v>
      </c>
      <c r="G48" s="382">
        <v>500000</v>
      </c>
      <c r="H48" s="383">
        <f t="shared" si="2"/>
        <v>24925000</v>
      </c>
      <c r="I48" s="384" t="s">
        <v>652</v>
      </c>
      <c r="J48" s="385" t="s">
        <v>1471</v>
      </c>
    </row>
    <row r="49" spans="1:10" ht="51">
      <c r="A49" s="376">
        <f t="shared" si="0"/>
        <v>46</v>
      </c>
      <c r="B49" s="378" t="s">
        <v>1476</v>
      </c>
      <c r="C49" s="396" t="s">
        <v>1489</v>
      </c>
      <c r="D49" s="409" t="s">
        <v>1487</v>
      </c>
      <c r="E49" s="410">
        <v>500000</v>
      </c>
      <c r="F49" s="381">
        <f t="shared" si="1"/>
        <v>25425000</v>
      </c>
      <c r="G49" s="383">
        <v>500000</v>
      </c>
      <c r="H49" s="383">
        <f t="shared" si="2"/>
        <v>25425000</v>
      </c>
      <c r="I49" s="387" t="s">
        <v>626</v>
      </c>
      <c r="J49" s="376" t="s">
        <v>1468</v>
      </c>
    </row>
    <row r="50" spans="1:10" ht="38.25">
      <c r="A50" s="376">
        <f t="shared" si="0"/>
        <v>47</v>
      </c>
      <c r="B50" s="377" t="s">
        <v>1500</v>
      </c>
      <c r="C50" s="378" t="s">
        <v>1503</v>
      </c>
      <c r="D50" s="396" t="s">
        <v>1504</v>
      </c>
      <c r="E50" s="380">
        <v>50000</v>
      </c>
      <c r="F50" s="381">
        <f t="shared" si="1"/>
        <v>25475000</v>
      </c>
      <c r="G50" s="382">
        <v>50000</v>
      </c>
      <c r="H50" s="383">
        <f t="shared" si="2"/>
        <v>25475000</v>
      </c>
      <c r="I50" s="384" t="s">
        <v>652</v>
      </c>
      <c r="J50" s="387" t="s">
        <v>1471</v>
      </c>
    </row>
    <row r="51" spans="1:10" ht="38.25">
      <c r="A51" s="376">
        <f t="shared" si="0"/>
        <v>48</v>
      </c>
      <c r="B51" s="377" t="s">
        <v>1464</v>
      </c>
      <c r="C51" s="378" t="s">
        <v>1507</v>
      </c>
      <c r="D51" s="379" t="s">
        <v>1508</v>
      </c>
      <c r="E51" s="411">
        <v>2350000</v>
      </c>
      <c r="F51" s="381">
        <f t="shared" si="1"/>
        <v>27825000</v>
      </c>
      <c r="G51" s="404">
        <v>2350000</v>
      </c>
      <c r="H51" s="383">
        <f t="shared" si="2"/>
        <v>27825000</v>
      </c>
      <c r="I51" s="385" t="s">
        <v>455</v>
      </c>
      <c r="J51" s="385" t="s">
        <v>653</v>
      </c>
    </row>
    <row r="52" spans="1:10" ht="25.5">
      <c r="A52" s="376">
        <f t="shared" si="0"/>
        <v>49</v>
      </c>
      <c r="B52" s="377" t="s">
        <v>1509</v>
      </c>
      <c r="C52" s="378" t="s">
        <v>1510</v>
      </c>
      <c r="D52" s="396" t="s">
        <v>1511</v>
      </c>
      <c r="E52" s="403">
        <v>845000</v>
      </c>
      <c r="F52" s="381">
        <f t="shared" si="1"/>
        <v>28670000</v>
      </c>
      <c r="G52" s="404">
        <v>845000</v>
      </c>
      <c r="H52" s="383">
        <f t="shared" si="2"/>
        <v>28670000</v>
      </c>
      <c r="I52" s="385" t="s">
        <v>55</v>
      </c>
      <c r="J52" s="385" t="s">
        <v>1473</v>
      </c>
    </row>
    <row r="53" spans="1:10" ht="25.5">
      <c r="A53" s="376">
        <f t="shared" si="0"/>
        <v>50</v>
      </c>
      <c r="B53" s="377" t="s">
        <v>1458</v>
      </c>
      <c r="C53" s="378" t="s">
        <v>1522</v>
      </c>
      <c r="D53" s="396" t="s">
        <v>1523</v>
      </c>
      <c r="E53" s="403">
        <v>416000</v>
      </c>
      <c r="F53" s="381">
        <f t="shared" si="1"/>
        <v>29086000</v>
      </c>
      <c r="G53" s="404">
        <v>416000</v>
      </c>
      <c r="H53" s="383">
        <f t="shared" si="2"/>
        <v>29086000</v>
      </c>
      <c r="I53" s="385" t="s">
        <v>58</v>
      </c>
      <c r="J53" s="387" t="s">
        <v>1459</v>
      </c>
    </row>
    <row r="54" spans="1:10" ht="14.45" customHeight="1">
      <c r="A54" s="376">
        <f t="shared" si="0"/>
        <v>51</v>
      </c>
      <c r="B54" s="377" t="s">
        <v>1559</v>
      </c>
      <c r="C54" s="378" t="s">
        <v>6393</v>
      </c>
      <c r="D54" s="412" t="s">
        <v>6394</v>
      </c>
      <c r="E54" s="403">
        <v>125000</v>
      </c>
      <c r="F54" s="381">
        <f t="shared" si="1"/>
        <v>29211000</v>
      </c>
      <c r="G54" s="404">
        <v>125000</v>
      </c>
      <c r="H54" s="383">
        <f t="shared" si="2"/>
        <v>29211000</v>
      </c>
      <c r="I54" s="385" t="s">
        <v>91</v>
      </c>
      <c r="J54" s="387" t="s">
        <v>1484</v>
      </c>
    </row>
    <row r="55" spans="1:10" ht="38.25">
      <c r="A55" s="376">
        <f t="shared" si="0"/>
        <v>52</v>
      </c>
      <c r="B55" s="377" t="s">
        <v>1483</v>
      </c>
      <c r="C55" s="378" t="s">
        <v>6395</v>
      </c>
      <c r="D55" s="668" t="s">
        <v>6396</v>
      </c>
      <c r="E55" s="403">
        <v>75000</v>
      </c>
      <c r="F55" s="381">
        <f t="shared" si="1"/>
        <v>29286000</v>
      </c>
      <c r="G55" s="404">
        <v>75000</v>
      </c>
      <c r="H55" s="383">
        <f t="shared" si="2"/>
        <v>29286000</v>
      </c>
      <c r="I55" s="385" t="s">
        <v>91</v>
      </c>
      <c r="J55" s="387" t="s">
        <v>1484</v>
      </c>
    </row>
    <row r="56" spans="1:10" ht="102">
      <c r="A56" s="376">
        <f t="shared" si="0"/>
        <v>53</v>
      </c>
      <c r="B56" s="377" t="s">
        <v>1472</v>
      </c>
      <c r="C56" s="378" t="s">
        <v>1514</v>
      </c>
      <c r="D56" s="379" t="s">
        <v>1515</v>
      </c>
      <c r="E56" s="380">
        <v>975000</v>
      </c>
      <c r="F56" s="381">
        <f t="shared" si="1"/>
        <v>30261000</v>
      </c>
      <c r="G56" s="382">
        <v>975000</v>
      </c>
      <c r="H56" s="383">
        <f t="shared" si="2"/>
        <v>30261000</v>
      </c>
      <c r="I56" s="384" t="s">
        <v>55</v>
      </c>
      <c r="J56" s="385" t="s">
        <v>1473</v>
      </c>
    </row>
    <row r="57" spans="1:10" ht="38.25">
      <c r="A57" s="376">
        <f t="shared" si="0"/>
        <v>54</v>
      </c>
      <c r="B57" s="377" t="s">
        <v>1559</v>
      </c>
      <c r="C57" s="378" t="s">
        <v>6397</v>
      </c>
      <c r="D57" s="412" t="s">
        <v>6398</v>
      </c>
      <c r="E57" s="380">
        <v>300000</v>
      </c>
      <c r="F57" s="381">
        <f t="shared" si="1"/>
        <v>30561000</v>
      </c>
      <c r="G57" s="382">
        <v>300000</v>
      </c>
      <c r="H57" s="383">
        <f t="shared" si="2"/>
        <v>30561000</v>
      </c>
      <c r="I57" s="384" t="s">
        <v>91</v>
      </c>
      <c r="J57" s="385" t="s">
        <v>1484</v>
      </c>
    </row>
    <row r="58" spans="1:10" ht="38.25">
      <c r="A58" s="376">
        <f t="shared" si="0"/>
        <v>55</v>
      </c>
      <c r="B58" s="377" t="s">
        <v>1458</v>
      </c>
      <c r="C58" s="378" t="s">
        <v>1516</v>
      </c>
      <c r="D58" s="396" t="s">
        <v>1517</v>
      </c>
      <c r="E58" s="380">
        <v>225000</v>
      </c>
      <c r="F58" s="381">
        <f t="shared" si="1"/>
        <v>30786000</v>
      </c>
      <c r="G58" s="382">
        <v>225000</v>
      </c>
      <c r="H58" s="383">
        <f t="shared" si="2"/>
        <v>30786000</v>
      </c>
      <c r="I58" s="384" t="s">
        <v>58</v>
      </c>
      <c r="J58" s="387" t="s">
        <v>1459</v>
      </c>
    </row>
    <row r="59" spans="1:10" ht="25.5">
      <c r="A59" s="376">
        <f t="shared" si="0"/>
        <v>56</v>
      </c>
      <c r="B59" s="377" t="s">
        <v>1460</v>
      </c>
      <c r="C59" s="378" t="s">
        <v>1518</v>
      </c>
      <c r="D59" s="379" t="s">
        <v>1519</v>
      </c>
      <c r="E59" s="380">
        <v>300000</v>
      </c>
      <c r="F59" s="381">
        <f t="shared" si="1"/>
        <v>31086000</v>
      </c>
      <c r="G59" s="382">
        <v>300000</v>
      </c>
      <c r="H59" s="383">
        <f t="shared" si="2"/>
        <v>31086000</v>
      </c>
      <c r="I59" s="384" t="s">
        <v>1462</v>
      </c>
      <c r="J59" s="385" t="s">
        <v>1463</v>
      </c>
    </row>
    <row r="60" spans="1:10" ht="25.5">
      <c r="A60" s="376">
        <f t="shared" si="0"/>
        <v>57</v>
      </c>
      <c r="B60" s="377" t="s">
        <v>1483</v>
      </c>
      <c r="C60" s="378" t="s">
        <v>6399</v>
      </c>
      <c r="D60" s="379" t="s">
        <v>6400</v>
      </c>
      <c r="E60" s="380">
        <v>150000</v>
      </c>
      <c r="F60" s="381">
        <f t="shared" si="1"/>
        <v>31236000</v>
      </c>
      <c r="G60" s="382">
        <v>150000</v>
      </c>
      <c r="H60" s="383">
        <f t="shared" si="2"/>
        <v>31236000</v>
      </c>
      <c r="I60" s="384" t="s">
        <v>91</v>
      </c>
      <c r="J60" s="385" t="s">
        <v>1484</v>
      </c>
    </row>
    <row r="61" spans="1:10" ht="25.5">
      <c r="A61" s="376">
        <f t="shared" si="0"/>
        <v>58</v>
      </c>
      <c r="B61" s="397" t="s">
        <v>1458</v>
      </c>
      <c r="C61" s="378" t="s">
        <v>1512</v>
      </c>
      <c r="D61" s="396" t="s">
        <v>1513</v>
      </c>
      <c r="E61" s="380">
        <v>250000</v>
      </c>
      <c r="F61" s="381">
        <f t="shared" si="1"/>
        <v>31486000</v>
      </c>
      <c r="G61" s="382">
        <v>250000</v>
      </c>
      <c r="H61" s="383">
        <f t="shared" si="2"/>
        <v>31486000</v>
      </c>
      <c r="I61" s="384" t="s">
        <v>58</v>
      </c>
      <c r="J61" s="385" t="s">
        <v>1459</v>
      </c>
    </row>
    <row r="62" spans="1:10" ht="90">
      <c r="A62" s="376">
        <f t="shared" si="0"/>
        <v>59</v>
      </c>
      <c r="B62" s="377" t="s">
        <v>1460</v>
      </c>
      <c r="C62" s="378" t="s">
        <v>1461</v>
      </c>
      <c r="D62" s="401" t="s">
        <v>6401</v>
      </c>
      <c r="E62" s="380">
        <v>700000</v>
      </c>
      <c r="F62" s="381">
        <f t="shared" si="1"/>
        <v>32186000</v>
      </c>
      <c r="G62" s="382">
        <v>700000</v>
      </c>
      <c r="H62" s="383">
        <f t="shared" si="2"/>
        <v>32186000</v>
      </c>
      <c r="I62" s="384" t="s">
        <v>1462</v>
      </c>
      <c r="J62" s="387" t="s">
        <v>1463</v>
      </c>
    </row>
    <row r="63" spans="1:10" ht="38.25">
      <c r="A63" s="376">
        <f t="shared" si="0"/>
        <v>60</v>
      </c>
      <c r="B63" s="377" t="s">
        <v>1483</v>
      </c>
      <c r="C63" s="378" t="s">
        <v>6402</v>
      </c>
      <c r="D63" s="408" t="s">
        <v>6403</v>
      </c>
      <c r="E63" s="380">
        <v>75000</v>
      </c>
      <c r="F63" s="381">
        <f t="shared" si="1"/>
        <v>32261000</v>
      </c>
      <c r="G63" s="382">
        <v>75000</v>
      </c>
      <c r="H63" s="383">
        <f t="shared" si="2"/>
        <v>32261000</v>
      </c>
      <c r="I63" s="384" t="s">
        <v>91</v>
      </c>
      <c r="J63" s="387" t="s">
        <v>1484</v>
      </c>
    </row>
    <row r="64" spans="1:10" ht="25.5">
      <c r="A64" s="376">
        <f t="shared" si="0"/>
        <v>61</v>
      </c>
      <c r="B64" s="377" t="s">
        <v>1465</v>
      </c>
      <c r="C64" s="378" t="s">
        <v>1526</v>
      </c>
      <c r="D64" s="396" t="s">
        <v>1527</v>
      </c>
      <c r="E64" s="403">
        <v>650000</v>
      </c>
      <c r="F64" s="381">
        <f t="shared" si="1"/>
        <v>32911000</v>
      </c>
      <c r="G64" s="404">
        <v>650000</v>
      </c>
      <c r="H64" s="383">
        <f t="shared" si="2"/>
        <v>32911000</v>
      </c>
      <c r="I64" s="385" t="s">
        <v>65</v>
      </c>
      <c r="J64" s="385" t="s">
        <v>1466</v>
      </c>
    </row>
    <row r="65" spans="1:10" ht="25.5">
      <c r="A65" s="376">
        <f t="shared" si="0"/>
        <v>62</v>
      </c>
      <c r="B65" s="377" t="s">
        <v>1460</v>
      </c>
      <c r="C65" s="378" t="s">
        <v>1520</v>
      </c>
      <c r="D65" s="396" t="s">
        <v>1521</v>
      </c>
      <c r="E65" s="403">
        <v>585000</v>
      </c>
      <c r="F65" s="381">
        <f t="shared" si="1"/>
        <v>33496000</v>
      </c>
      <c r="G65" s="404">
        <v>585000</v>
      </c>
      <c r="H65" s="383">
        <f t="shared" si="2"/>
        <v>33496000</v>
      </c>
      <c r="I65" s="385" t="s">
        <v>1462</v>
      </c>
      <c r="J65" s="385" t="s">
        <v>1463</v>
      </c>
    </row>
    <row r="66" spans="1:10" ht="19.149999999999999" customHeight="1">
      <c r="A66" s="376">
        <f t="shared" si="0"/>
        <v>63</v>
      </c>
      <c r="B66" s="377" t="s">
        <v>1486</v>
      </c>
      <c r="C66" s="378" t="s">
        <v>1532</v>
      </c>
      <c r="D66" s="396" t="s">
        <v>1533</v>
      </c>
      <c r="E66" s="380">
        <v>150000</v>
      </c>
      <c r="F66" s="381">
        <f t="shared" si="1"/>
        <v>33646000</v>
      </c>
      <c r="G66" s="382">
        <v>150000</v>
      </c>
      <c r="H66" s="383">
        <f t="shared" si="2"/>
        <v>33646000</v>
      </c>
      <c r="I66" s="384" t="s">
        <v>738</v>
      </c>
      <c r="J66" s="387" t="s">
        <v>1488</v>
      </c>
    </row>
    <row r="67" spans="1:10" ht="25.5">
      <c r="A67" s="376">
        <f t="shared" si="0"/>
        <v>64</v>
      </c>
      <c r="B67" s="377" t="s">
        <v>1458</v>
      </c>
      <c r="C67" s="378" t="s">
        <v>1534</v>
      </c>
      <c r="D67" s="396" t="s">
        <v>1535</v>
      </c>
      <c r="E67" s="380">
        <v>75000</v>
      </c>
      <c r="F67" s="381">
        <f t="shared" si="1"/>
        <v>33721000</v>
      </c>
      <c r="G67" s="382">
        <v>75000</v>
      </c>
      <c r="H67" s="383">
        <f t="shared" si="2"/>
        <v>33721000</v>
      </c>
      <c r="I67" s="384" t="s">
        <v>58</v>
      </c>
      <c r="J67" s="387" t="s">
        <v>1459</v>
      </c>
    </row>
    <row r="68" spans="1:10" ht="38.25">
      <c r="A68" s="376">
        <f t="shared" si="0"/>
        <v>65</v>
      </c>
      <c r="B68" s="377" t="s">
        <v>1483</v>
      </c>
      <c r="C68" s="378" t="s">
        <v>1538</v>
      </c>
      <c r="D68" s="396" t="s">
        <v>6404</v>
      </c>
      <c r="E68" s="380">
        <v>650000</v>
      </c>
      <c r="F68" s="381">
        <f t="shared" si="1"/>
        <v>34371000</v>
      </c>
      <c r="G68" s="382">
        <v>650000</v>
      </c>
      <c r="H68" s="383">
        <f t="shared" si="2"/>
        <v>34371000</v>
      </c>
      <c r="I68" s="384" t="s">
        <v>91</v>
      </c>
      <c r="J68" s="385" t="s">
        <v>1484</v>
      </c>
    </row>
    <row r="69" spans="1:10" ht="25.5">
      <c r="A69" s="376">
        <f t="shared" si="0"/>
        <v>66</v>
      </c>
      <c r="B69" s="397" t="s">
        <v>1458</v>
      </c>
      <c r="C69" s="378" t="s">
        <v>1479</v>
      </c>
      <c r="D69" s="379" t="s">
        <v>1480</v>
      </c>
      <c r="E69" s="413">
        <v>125000</v>
      </c>
      <c r="F69" s="381">
        <f t="shared" si="1"/>
        <v>34496000</v>
      </c>
      <c r="G69" s="382">
        <v>125000</v>
      </c>
      <c r="H69" s="383">
        <f t="shared" si="2"/>
        <v>34496000</v>
      </c>
      <c r="I69" s="384" t="s">
        <v>58</v>
      </c>
      <c r="J69" s="385" t="s">
        <v>1459</v>
      </c>
    </row>
    <row r="70" spans="1:10" ht="14.45" customHeight="1">
      <c r="A70" s="376">
        <f t="shared" ref="A70:A121" si="3">A69+1</f>
        <v>67</v>
      </c>
      <c r="B70" s="377" t="s">
        <v>1483</v>
      </c>
      <c r="C70" s="378" t="s">
        <v>6405</v>
      </c>
      <c r="D70" s="412" t="s">
        <v>6406</v>
      </c>
      <c r="E70" s="380">
        <v>400000</v>
      </c>
      <c r="F70" s="381">
        <f t="shared" ref="F70:F121" si="4">F69+E70</f>
        <v>34896000</v>
      </c>
      <c r="G70" s="382">
        <v>400000</v>
      </c>
      <c r="H70" s="383">
        <f t="shared" ref="H70:H121" si="5">H69+G70</f>
        <v>34896000</v>
      </c>
      <c r="I70" s="384" t="s">
        <v>91</v>
      </c>
      <c r="J70" s="387" t="s">
        <v>1484</v>
      </c>
    </row>
    <row r="71" spans="1:10" ht="25.5">
      <c r="A71" s="376">
        <f t="shared" si="3"/>
        <v>68</v>
      </c>
      <c r="B71" s="377" t="s">
        <v>1481</v>
      </c>
      <c r="C71" s="378" t="s">
        <v>6407</v>
      </c>
      <c r="D71" s="412" t="s">
        <v>6408</v>
      </c>
      <c r="E71" s="380">
        <v>300000</v>
      </c>
      <c r="F71" s="381">
        <f t="shared" si="4"/>
        <v>35196000</v>
      </c>
      <c r="G71" s="382">
        <v>300000</v>
      </c>
      <c r="H71" s="383">
        <f t="shared" si="5"/>
        <v>35196000</v>
      </c>
      <c r="I71" s="384" t="s">
        <v>652</v>
      </c>
      <c r="J71" s="387" t="s">
        <v>1471</v>
      </c>
    </row>
    <row r="72" spans="1:10" ht="25.5">
      <c r="A72" s="376">
        <f t="shared" si="3"/>
        <v>69</v>
      </c>
      <c r="B72" s="377" t="s">
        <v>1458</v>
      </c>
      <c r="C72" s="378" t="s">
        <v>1545</v>
      </c>
      <c r="D72" s="396" t="s">
        <v>1546</v>
      </c>
      <c r="E72" s="403">
        <v>300000</v>
      </c>
      <c r="F72" s="381">
        <f t="shared" si="4"/>
        <v>35496000</v>
      </c>
      <c r="G72" s="404">
        <v>300000</v>
      </c>
      <c r="H72" s="383">
        <f t="shared" si="5"/>
        <v>35496000</v>
      </c>
      <c r="I72" s="385" t="s">
        <v>58</v>
      </c>
      <c r="J72" s="385" t="s">
        <v>1459</v>
      </c>
    </row>
    <row r="73" spans="1:10" ht="25.5">
      <c r="A73" s="376">
        <f t="shared" si="3"/>
        <v>70</v>
      </c>
      <c r="B73" s="377" t="s">
        <v>1472</v>
      </c>
      <c r="C73" s="378" t="s">
        <v>1539</v>
      </c>
      <c r="D73" s="396" t="s">
        <v>1540</v>
      </c>
      <c r="E73" s="403">
        <v>195000</v>
      </c>
      <c r="F73" s="381">
        <f t="shared" si="4"/>
        <v>35691000</v>
      </c>
      <c r="G73" s="404">
        <v>195000</v>
      </c>
      <c r="H73" s="383">
        <f t="shared" si="5"/>
        <v>35691000</v>
      </c>
      <c r="I73" s="385" t="s">
        <v>55</v>
      </c>
      <c r="J73" s="385" t="s">
        <v>1473</v>
      </c>
    </row>
    <row r="74" spans="1:10" ht="25.5">
      <c r="A74" s="376">
        <f t="shared" si="3"/>
        <v>71</v>
      </c>
      <c r="B74" s="377" t="s">
        <v>1486</v>
      </c>
      <c r="C74" s="398" t="s">
        <v>1595</v>
      </c>
      <c r="D74" s="379" t="s">
        <v>1596</v>
      </c>
      <c r="E74" s="380">
        <v>1287000</v>
      </c>
      <c r="F74" s="381">
        <f t="shared" si="4"/>
        <v>36978000</v>
      </c>
      <c r="G74" s="382">
        <v>1287000</v>
      </c>
      <c r="H74" s="383">
        <f t="shared" si="5"/>
        <v>36978000</v>
      </c>
      <c r="I74" s="384" t="s">
        <v>738</v>
      </c>
      <c r="J74" s="385" t="s">
        <v>1488</v>
      </c>
    </row>
    <row r="75" spans="1:10" ht="38.25">
      <c r="A75" s="376">
        <f t="shared" si="3"/>
        <v>72</v>
      </c>
      <c r="B75" s="377" t="s">
        <v>1481</v>
      </c>
      <c r="C75" s="378" t="s">
        <v>6409</v>
      </c>
      <c r="D75" s="396" t="s">
        <v>6410</v>
      </c>
      <c r="E75" s="403">
        <v>175000</v>
      </c>
      <c r="F75" s="381">
        <f t="shared" si="4"/>
        <v>37153000</v>
      </c>
      <c r="G75" s="404">
        <v>175000</v>
      </c>
      <c r="H75" s="383">
        <f t="shared" si="5"/>
        <v>37153000</v>
      </c>
      <c r="I75" s="385" t="s">
        <v>652</v>
      </c>
      <c r="J75" s="385" t="s">
        <v>1471</v>
      </c>
    </row>
    <row r="76" spans="1:10" ht="25.5">
      <c r="A76" s="376">
        <f t="shared" si="3"/>
        <v>73</v>
      </c>
      <c r="B76" s="377" t="s">
        <v>1483</v>
      </c>
      <c r="C76" s="378" t="s">
        <v>6411</v>
      </c>
      <c r="D76" s="412" t="s">
        <v>6412</v>
      </c>
      <c r="E76" s="380">
        <v>125000</v>
      </c>
      <c r="F76" s="381">
        <f t="shared" si="4"/>
        <v>37278000</v>
      </c>
      <c r="G76" s="382">
        <v>125000</v>
      </c>
      <c r="H76" s="383">
        <f t="shared" si="5"/>
        <v>37278000</v>
      </c>
      <c r="I76" s="384" t="s">
        <v>91</v>
      </c>
      <c r="J76" s="387" t="s">
        <v>1484</v>
      </c>
    </row>
    <row r="77" spans="1:10" ht="38.25">
      <c r="A77" s="376">
        <f t="shared" si="3"/>
        <v>74</v>
      </c>
      <c r="B77" s="377" t="s">
        <v>1483</v>
      </c>
      <c r="C77" s="378" t="s">
        <v>6413</v>
      </c>
      <c r="D77" s="396" t="s">
        <v>6414</v>
      </c>
      <c r="E77" s="380">
        <v>100000</v>
      </c>
      <c r="F77" s="381">
        <f t="shared" si="4"/>
        <v>37378000</v>
      </c>
      <c r="G77" s="382">
        <v>100000</v>
      </c>
      <c r="H77" s="383">
        <f t="shared" si="5"/>
        <v>37378000</v>
      </c>
      <c r="I77" s="384" t="s">
        <v>91</v>
      </c>
      <c r="J77" s="387" t="s">
        <v>1484</v>
      </c>
    </row>
    <row r="78" spans="1:10" ht="25.5">
      <c r="A78" s="376">
        <f t="shared" si="3"/>
        <v>75</v>
      </c>
      <c r="B78" s="377" t="s">
        <v>1486</v>
      </c>
      <c r="C78" s="378" t="s">
        <v>1543</v>
      </c>
      <c r="D78" s="396" t="s">
        <v>1544</v>
      </c>
      <c r="E78" s="380">
        <v>264000</v>
      </c>
      <c r="F78" s="381">
        <f t="shared" si="4"/>
        <v>37642000</v>
      </c>
      <c r="G78" s="382">
        <v>264000</v>
      </c>
      <c r="H78" s="383">
        <f t="shared" si="5"/>
        <v>37642000</v>
      </c>
      <c r="I78" s="384" t="s">
        <v>738</v>
      </c>
      <c r="J78" s="387" t="s">
        <v>1488</v>
      </c>
    </row>
    <row r="79" spans="1:10" ht="25.5">
      <c r="A79" s="376">
        <f t="shared" si="3"/>
        <v>76</v>
      </c>
      <c r="B79" s="377" t="s">
        <v>1483</v>
      </c>
      <c r="C79" s="378" t="s">
        <v>6415</v>
      </c>
      <c r="D79" s="412" t="s">
        <v>6416</v>
      </c>
      <c r="E79" s="380">
        <v>350000</v>
      </c>
      <c r="F79" s="381">
        <f t="shared" si="4"/>
        <v>37992000</v>
      </c>
      <c r="G79" s="382">
        <v>350000</v>
      </c>
      <c r="H79" s="383">
        <f t="shared" si="5"/>
        <v>37992000</v>
      </c>
      <c r="I79" s="384" t="s">
        <v>4473</v>
      </c>
      <c r="J79" s="387" t="s">
        <v>1484</v>
      </c>
    </row>
    <row r="80" spans="1:10" ht="25.5">
      <c r="A80" s="376">
        <f t="shared" si="3"/>
        <v>77</v>
      </c>
      <c r="B80" s="377" t="s">
        <v>1458</v>
      </c>
      <c r="C80" s="378" t="s">
        <v>1547</v>
      </c>
      <c r="D80" s="396" t="s">
        <v>1548</v>
      </c>
      <c r="E80" s="403">
        <v>450000</v>
      </c>
      <c r="F80" s="381">
        <f t="shared" si="4"/>
        <v>38442000</v>
      </c>
      <c r="G80" s="404">
        <v>450000</v>
      </c>
      <c r="H80" s="383">
        <f t="shared" si="5"/>
        <v>38442000</v>
      </c>
      <c r="I80" s="385" t="s">
        <v>58</v>
      </c>
      <c r="J80" s="385" t="s">
        <v>1459</v>
      </c>
    </row>
    <row r="81" spans="1:10" ht="25.5">
      <c r="A81" s="376">
        <f t="shared" si="3"/>
        <v>78</v>
      </c>
      <c r="B81" s="377" t="s">
        <v>1481</v>
      </c>
      <c r="C81" s="398" t="s">
        <v>1551</v>
      </c>
      <c r="D81" s="379" t="s">
        <v>1552</v>
      </c>
      <c r="E81" s="380">
        <v>150000</v>
      </c>
      <c r="F81" s="381">
        <f t="shared" si="4"/>
        <v>38592000</v>
      </c>
      <c r="G81" s="382">
        <v>150000</v>
      </c>
      <c r="H81" s="383">
        <f t="shared" si="5"/>
        <v>38592000</v>
      </c>
      <c r="I81" s="384" t="s">
        <v>652</v>
      </c>
      <c r="J81" s="385" t="s">
        <v>1471</v>
      </c>
    </row>
    <row r="82" spans="1:10" ht="25.5">
      <c r="A82" s="376">
        <f t="shared" si="3"/>
        <v>79</v>
      </c>
      <c r="B82" s="377" t="s">
        <v>1559</v>
      </c>
      <c r="C82" s="398" t="s">
        <v>6417</v>
      </c>
      <c r="D82" s="379" t="s">
        <v>6418</v>
      </c>
      <c r="E82" s="380">
        <v>650000</v>
      </c>
      <c r="F82" s="381">
        <f t="shared" si="4"/>
        <v>39242000</v>
      </c>
      <c r="G82" s="382">
        <v>650000</v>
      </c>
      <c r="H82" s="383">
        <f t="shared" si="5"/>
        <v>39242000</v>
      </c>
      <c r="I82" s="384" t="s">
        <v>91</v>
      </c>
      <c r="J82" s="385" t="s">
        <v>1484</v>
      </c>
    </row>
    <row r="83" spans="1:10" ht="38.25">
      <c r="A83" s="376">
        <f t="shared" si="3"/>
        <v>80</v>
      </c>
      <c r="B83" s="377" t="s">
        <v>1469</v>
      </c>
      <c r="C83" s="398" t="s">
        <v>6419</v>
      </c>
      <c r="D83" s="379" t="s">
        <v>6420</v>
      </c>
      <c r="E83" s="380">
        <v>250000</v>
      </c>
      <c r="F83" s="381">
        <f t="shared" si="4"/>
        <v>39492000</v>
      </c>
      <c r="G83" s="382">
        <v>250000</v>
      </c>
      <c r="H83" s="383">
        <f t="shared" si="5"/>
        <v>39492000</v>
      </c>
      <c r="I83" s="384" t="s">
        <v>62</v>
      </c>
      <c r="J83" s="387" t="s">
        <v>1470</v>
      </c>
    </row>
    <row r="84" spans="1:10" ht="25.5">
      <c r="A84" s="376">
        <f t="shared" si="3"/>
        <v>81</v>
      </c>
      <c r="B84" s="377" t="s">
        <v>1483</v>
      </c>
      <c r="C84" s="378" t="s">
        <v>1528</v>
      </c>
      <c r="D84" s="396" t="s">
        <v>6421</v>
      </c>
      <c r="E84" s="380">
        <v>585000</v>
      </c>
      <c r="F84" s="381">
        <f t="shared" si="4"/>
        <v>40077000</v>
      </c>
      <c r="G84" s="382">
        <v>585000</v>
      </c>
      <c r="H84" s="383">
        <f t="shared" si="5"/>
        <v>40077000</v>
      </c>
      <c r="I84" s="384" t="s">
        <v>91</v>
      </c>
      <c r="J84" s="385" t="s">
        <v>1484</v>
      </c>
    </row>
    <row r="85" spans="1:10" ht="25.5">
      <c r="A85" s="376">
        <f t="shared" si="3"/>
        <v>82</v>
      </c>
      <c r="B85" s="377" t="s">
        <v>1469</v>
      </c>
      <c r="C85" s="378" t="s">
        <v>1553</v>
      </c>
      <c r="D85" s="379" t="s">
        <v>1554</v>
      </c>
      <c r="E85" s="380">
        <v>455000</v>
      </c>
      <c r="F85" s="381">
        <f t="shared" si="4"/>
        <v>40532000</v>
      </c>
      <c r="G85" s="382">
        <v>455000</v>
      </c>
      <c r="H85" s="383">
        <f t="shared" si="5"/>
        <v>40532000</v>
      </c>
      <c r="I85" s="384" t="s">
        <v>62</v>
      </c>
      <c r="J85" s="387" t="s">
        <v>1470</v>
      </c>
    </row>
    <row r="86" spans="1:10" ht="25.5">
      <c r="A86" s="376">
        <f t="shared" si="3"/>
        <v>83</v>
      </c>
      <c r="B86" s="377" t="s">
        <v>1483</v>
      </c>
      <c r="C86" s="378" t="s">
        <v>1555</v>
      </c>
      <c r="D86" s="396" t="s">
        <v>1556</v>
      </c>
      <c r="E86" s="380">
        <v>200000</v>
      </c>
      <c r="F86" s="381">
        <f t="shared" si="4"/>
        <v>40732000</v>
      </c>
      <c r="G86" s="382">
        <v>200000</v>
      </c>
      <c r="H86" s="383">
        <f t="shared" si="5"/>
        <v>40732000</v>
      </c>
      <c r="I86" s="384" t="s">
        <v>91</v>
      </c>
      <c r="J86" s="385" t="s">
        <v>1484</v>
      </c>
    </row>
    <row r="87" spans="1:10" ht="25.5">
      <c r="A87" s="376">
        <f t="shared" si="3"/>
        <v>84</v>
      </c>
      <c r="B87" s="377" t="s">
        <v>1559</v>
      </c>
      <c r="C87" s="378" t="s">
        <v>6422</v>
      </c>
      <c r="D87" s="379" t="s">
        <v>6423</v>
      </c>
      <c r="E87" s="380">
        <v>1000000</v>
      </c>
      <c r="F87" s="381">
        <f t="shared" si="4"/>
        <v>41732000</v>
      </c>
      <c r="G87" s="382">
        <v>1000000</v>
      </c>
      <c r="H87" s="383">
        <f t="shared" si="5"/>
        <v>41732000</v>
      </c>
      <c r="I87" s="384" t="s">
        <v>91</v>
      </c>
      <c r="J87" s="385" t="s">
        <v>1484</v>
      </c>
    </row>
    <row r="88" spans="1:10" ht="25.5">
      <c r="A88" s="376">
        <f t="shared" si="3"/>
        <v>85</v>
      </c>
      <c r="B88" s="377" t="s">
        <v>1481</v>
      </c>
      <c r="C88" s="378" t="s">
        <v>1557</v>
      </c>
      <c r="D88" s="396" t="s">
        <v>1558</v>
      </c>
      <c r="E88" s="380">
        <v>500000</v>
      </c>
      <c r="F88" s="381">
        <f t="shared" si="4"/>
        <v>42232000</v>
      </c>
      <c r="G88" s="382">
        <v>500000</v>
      </c>
      <c r="H88" s="383">
        <f t="shared" si="5"/>
        <v>42232000</v>
      </c>
      <c r="I88" s="384" t="s">
        <v>652</v>
      </c>
      <c r="J88" s="385" t="s">
        <v>1471</v>
      </c>
    </row>
    <row r="89" spans="1:10" ht="38.25">
      <c r="A89" s="376">
        <f t="shared" si="3"/>
        <v>86</v>
      </c>
      <c r="B89" s="377" t="s">
        <v>1465</v>
      </c>
      <c r="C89" s="378" t="s">
        <v>1560</v>
      </c>
      <c r="D89" s="379" t="s">
        <v>1561</v>
      </c>
      <c r="E89" s="380">
        <v>400000</v>
      </c>
      <c r="F89" s="381">
        <f t="shared" si="4"/>
        <v>42632000</v>
      </c>
      <c r="G89" s="382">
        <v>400000</v>
      </c>
      <c r="H89" s="383">
        <f t="shared" si="5"/>
        <v>42632000</v>
      </c>
      <c r="I89" s="384" t="s">
        <v>65</v>
      </c>
      <c r="J89" s="387" t="s">
        <v>1466</v>
      </c>
    </row>
    <row r="90" spans="1:10" ht="25.5">
      <c r="A90" s="376">
        <f t="shared" si="3"/>
        <v>87</v>
      </c>
      <c r="B90" s="377" t="s">
        <v>1465</v>
      </c>
      <c r="C90" s="378" t="s">
        <v>1562</v>
      </c>
      <c r="D90" s="379" t="s">
        <v>1563</v>
      </c>
      <c r="E90" s="380">
        <v>150000</v>
      </c>
      <c r="F90" s="381">
        <f t="shared" si="4"/>
        <v>42782000</v>
      </c>
      <c r="G90" s="382">
        <v>150000</v>
      </c>
      <c r="H90" s="383">
        <f t="shared" si="5"/>
        <v>42782000</v>
      </c>
      <c r="I90" s="384" t="s">
        <v>65</v>
      </c>
      <c r="J90" s="387" t="s">
        <v>1466</v>
      </c>
    </row>
    <row r="91" spans="1:10" ht="25.5">
      <c r="A91" s="376">
        <f t="shared" si="3"/>
        <v>88</v>
      </c>
      <c r="B91" s="377" t="s">
        <v>1465</v>
      </c>
      <c r="C91" s="378" t="s">
        <v>1566</v>
      </c>
      <c r="D91" s="396" t="s">
        <v>1567</v>
      </c>
      <c r="E91" s="380">
        <v>650000</v>
      </c>
      <c r="F91" s="381">
        <f t="shared" si="4"/>
        <v>43432000</v>
      </c>
      <c r="G91" s="382">
        <v>650000</v>
      </c>
      <c r="H91" s="383">
        <f t="shared" si="5"/>
        <v>43432000</v>
      </c>
      <c r="I91" s="384" t="s">
        <v>65</v>
      </c>
      <c r="J91" s="387" t="s">
        <v>1466</v>
      </c>
    </row>
    <row r="92" spans="1:10" ht="25.5">
      <c r="A92" s="376">
        <f t="shared" si="3"/>
        <v>89</v>
      </c>
      <c r="B92" s="377" t="s">
        <v>1486</v>
      </c>
      <c r="C92" s="378" t="s">
        <v>1568</v>
      </c>
      <c r="D92" s="379" t="s">
        <v>1569</v>
      </c>
      <c r="E92" s="380">
        <v>858000</v>
      </c>
      <c r="F92" s="381">
        <f t="shared" si="4"/>
        <v>44290000</v>
      </c>
      <c r="G92" s="382">
        <v>858000</v>
      </c>
      <c r="H92" s="383">
        <f t="shared" si="5"/>
        <v>44290000</v>
      </c>
      <c r="I92" s="384" t="s">
        <v>738</v>
      </c>
      <c r="J92" s="387" t="s">
        <v>1488</v>
      </c>
    </row>
    <row r="93" spans="1:10" ht="25.5">
      <c r="A93" s="376">
        <f t="shared" si="3"/>
        <v>90</v>
      </c>
      <c r="B93" s="377" t="s">
        <v>1465</v>
      </c>
      <c r="C93" s="378" t="s">
        <v>1570</v>
      </c>
      <c r="D93" s="396" t="s">
        <v>1571</v>
      </c>
      <c r="E93" s="380">
        <v>195000</v>
      </c>
      <c r="F93" s="381">
        <f t="shared" si="4"/>
        <v>44485000</v>
      </c>
      <c r="G93" s="382">
        <v>195000</v>
      </c>
      <c r="H93" s="383">
        <f t="shared" si="5"/>
        <v>44485000</v>
      </c>
      <c r="I93" s="384" t="s">
        <v>65</v>
      </c>
      <c r="J93" s="387" t="s">
        <v>1466</v>
      </c>
    </row>
    <row r="94" spans="1:10" ht="12.75">
      <c r="A94" s="376">
        <f t="shared" si="3"/>
        <v>91</v>
      </c>
      <c r="B94" s="377" t="s">
        <v>1467</v>
      </c>
      <c r="C94" s="378" t="s">
        <v>1572</v>
      </c>
      <c r="D94" s="379" t="s">
        <v>1573</v>
      </c>
      <c r="E94" s="380">
        <v>500000</v>
      </c>
      <c r="F94" s="381">
        <f t="shared" si="4"/>
        <v>44985000</v>
      </c>
      <c r="G94" s="382">
        <v>500000</v>
      </c>
      <c r="H94" s="383">
        <f t="shared" si="5"/>
        <v>44985000</v>
      </c>
      <c r="I94" s="384" t="s">
        <v>423</v>
      </c>
      <c r="J94" s="387" t="s">
        <v>1468</v>
      </c>
    </row>
    <row r="95" spans="1:10" ht="25.5">
      <c r="A95" s="376">
        <f t="shared" si="3"/>
        <v>92</v>
      </c>
      <c r="B95" s="377" t="s">
        <v>1464</v>
      </c>
      <c r="C95" s="378" t="s">
        <v>1574</v>
      </c>
      <c r="D95" s="379" t="s">
        <v>1575</v>
      </c>
      <c r="E95" s="380">
        <v>520000</v>
      </c>
      <c r="F95" s="381">
        <f t="shared" si="4"/>
        <v>45505000</v>
      </c>
      <c r="G95" s="382">
        <v>520000</v>
      </c>
      <c r="H95" s="383">
        <f t="shared" si="5"/>
        <v>45505000</v>
      </c>
      <c r="I95" s="384" t="s">
        <v>455</v>
      </c>
      <c r="J95" s="385" t="s">
        <v>653</v>
      </c>
    </row>
    <row r="96" spans="1:10" ht="76.5">
      <c r="A96" s="376">
        <f t="shared" si="3"/>
        <v>93</v>
      </c>
      <c r="B96" s="377" t="s">
        <v>1464</v>
      </c>
      <c r="C96" s="378" t="s">
        <v>1576</v>
      </c>
      <c r="D96" s="379" t="s">
        <v>1487</v>
      </c>
      <c r="E96" s="380">
        <v>200000</v>
      </c>
      <c r="F96" s="381">
        <f t="shared" si="4"/>
        <v>45705000</v>
      </c>
      <c r="G96" s="382">
        <v>200000</v>
      </c>
      <c r="H96" s="383">
        <f t="shared" si="5"/>
        <v>45705000</v>
      </c>
      <c r="I96" s="384" t="s">
        <v>455</v>
      </c>
      <c r="J96" s="385" t="s">
        <v>653</v>
      </c>
    </row>
    <row r="97" spans="1:10" ht="25.5">
      <c r="A97" s="376">
        <f t="shared" si="3"/>
        <v>94</v>
      </c>
      <c r="B97" s="377" t="s">
        <v>1469</v>
      </c>
      <c r="C97" s="378" t="s">
        <v>1577</v>
      </c>
      <c r="D97" s="379" t="s">
        <v>1578</v>
      </c>
      <c r="E97" s="380">
        <v>520000</v>
      </c>
      <c r="F97" s="381">
        <f t="shared" si="4"/>
        <v>46225000</v>
      </c>
      <c r="G97" s="382">
        <v>520000</v>
      </c>
      <c r="H97" s="383">
        <f t="shared" si="5"/>
        <v>46225000</v>
      </c>
      <c r="I97" s="384" t="s">
        <v>62</v>
      </c>
      <c r="J97" s="385" t="s">
        <v>1470</v>
      </c>
    </row>
    <row r="98" spans="1:10" ht="25.5">
      <c r="A98" s="376">
        <f t="shared" si="3"/>
        <v>95</v>
      </c>
      <c r="B98" s="377" t="s">
        <v>1476</v>
      </c>
      <c r="C98" s="378" t="s">
        <v>1579</v>
      </c>
      <c r="D98" s="396" t="s">
        <v>1580</v>
      </c>
      <c r="E98" s="403">
        <v>300000</v>
      </c>
      <c r="F98" s="381">
        <f t="shared" si="4"/>
        <v>46525000</v>
      </c>
      <c r="G98" s="404">
        <v>300000</v>
      </c>
      <c r="H98" s="383">
        <f t="shared" si="5"/>
        <v>46525000</v>
      </c>
      <c r="I98" s="385" t="s">
        <v>626</v>
      </c>
      <c r="J98" s="385" t="s">
        <v>1468</v>
      </c>
    </row>
    <row r="99" spans="1:10" ht="25.5">
      <c r="A99" s="376">
        <f t="shared" si="3"/>
        <v>96</v>
      </c>
      <c r="B99" s="377" t="s">
        <v>1465</v>
      </c>
      <c r="C99" s="378" t="s">
        <v>1581</v>
      </c>
      <c r="D99" s="396" t="s">
        <v>1582</v>
      </c>
      <c r="E99" s="380">
        <v>250000</v>
      </c>
      <c r="F99" s="381">
        <f t="shared" si="4"/>
        <v>46775000</v>
      </c>
      <c r="G99" s="382">
        <v>250000</v>
      </c>
      <c r="H99" s="383">
        <f t="shared" si="5"/>
        <v>46775000</v>
      </c>
      <c r="I99" s="384" t="s">
        <v>65</v>
      </c>
      <c r="J99" s="387" t="s">
        <v>1466</v>
      </c>
    </row>
    <row r="100" spans="1:10" ht="76.5">
      <c r="A100" s="376">
        <f t="shared" si="3"/>
        <v>97</v>
      </c>
      <c r="B100" s="377" t="s">
        <v>1472</v>
      </c>
      <c r="C100" s="378" t="s">
        <v>1583</v>
      </c>
      <c r="D100" s="396" t="s">
        <v>1487</v>
      </c>
      <c r="E100" s="380">
        <v>350000</v>
      </c>
      <c r="F100" s="381">
        <f t="shared" si="4"/>
        <v>47125000</v>
      </c>
      <c r="G100" s="382">
        <v>350000</v>
      </c>
      <c r="H100" s="383">
        <f t="shared" si="5"/>
        <v>47125000</v>
      </c>
      <c r="I100" s="384" t="s">
        <v>55</v>
      </c>
      <c r="J100" s="385" t="s">
        <v>1473</v>
      </c>
    </row>
    <row r="101" spans="1:10" s="627" customFormat="1" ht="25.5">
      <c r="A101" s="376">
        <f t="shared" si="3"/>
        <v>98</v>
      </c>
      <c r="B101" s="377" t="s">
        <v>1467</v>
      </c>
      <c r="C101" s="378" t="s">
        <v>1584</v>
      </c>
      <c r="D101" s="379" t="s">
        <v>1585</v>
      </c>
      <c r="E101" s="380">
        <v>2145000</v>
      </c>
      <c r="F101" s="381">
        <f t="shared" si="4"/>
        <v>49270000</v>
      </c>
      <c r="G101" s="382">
        <v>2145000</v>
      </c>
      <c r="H101" s="383">
        <f t="shared" si="5"/>
        <v>49270000</v>
      </c>
      <c r="I101" s="384" t="s">
        <v>423</v>
      </c>
      <c r="J101" s="387" t="s">
        <v>1468</v>
      </c>
    </row>
    <row r="102" spans="1:10" ht="25.5">
      <c r="A102" s="376">
        <f t="shared" si="3"/>
        <v>99</v>
      </c>
      <c r="B102" s="377" t="s">
        <v>1467</v>
      </c>
      <c r="C102" s="378" t="s">
        <v>1586</v>
      </c>
      <c r="D102" s="396" t="s">
        <v>1587</v>
      </c>
      <c r="E102" s="403">
        <v>700000</v>
      </c>
      <c r="F102" s="381">
        <f t="shared" si="4"/>
        <v>49970000</v>
      </c>
      <c r="G102" s="404">
        <v>700000</v>
      </c>
      <c r="H102" s="383">
        <f t="shared" si="5"/>
        <v>49970000</v>
      </c>
      <c r="I102" s="385" t="s">
        <v>423</v>
      </c>
      <c r="J102" s="387" t="s">
        <v>1468</v>
      </c>
    </row>
    <row r="103" spans="1:10" ht="25.5">
      <c r="A103" s="376">
        <f t="shared" si="3"/>
        <v>100</v>
      </c>
      <c r="B103" s="377" t="s">
        <v>1467</v>
      </c>
      <c r="C103" s="378" t="s">
        <v>1589</v>
      </c>
      <c r="D103" s="414" t="s">
        <v>1590</v>
      </c>
      <c r="E103" s="380">
        <v>2100000</v>
      </c>
      <c r="F103" s="381">
        <f t="shared" si="4"/>
        <v>52070000</v>
      </c>
      <c r="G103" s="382">
        <v>2100000</v>
      </c>
      <c r="H103" s="383">
        <f t="shared" si="5"/>
        <v>52070000</v>
      </c>
      <c r="I103" s="384" t="s">
        <v>423</v>
      </c>
      <c r="J103" s="387" t="s">
        <v>1468</v>
      </c>
    </row>
    <row r="104" spans="1:10" ht="38.25">
      <c r="A104" s="376">
        <f t="shared" si="3"/>
        <v>101</v>
      </c>
      <c r="B104" s="377" t="s">
        <v>1500</v>
      </c>
      <c r="C104" s="398" t="s">
        <v>1591</v>
      </c>
      <c r="D104" s="379" t="s">
        <v>1592</v>
      </c>
      <c r="E104" s="380">
        <v>300000</v>
      </c>
      <c r="F104" s="381">
        <f t="shared" si="4"/>
        <v>52370000</v>
      </c>
      <c r="G104" s="382">
        <v>300000</v>
      </c>
      <c r="H104" s="383">
        <f t="shared" si="5"/>
        <v>52370000</v>
      </c>
      <c r="I104" s="384" t="s">
        <v>652</v>
      </c>
      <c r="J104" s="385" t="s">
        <v>1471</v>
      </c>
    </row>
    <row r="105" spans="1:10" ht="25.5">
      <c r="A105" s="376">
        <f t="shared" si="3"/>
        <v>102</v>
      </c>
      <c r="B105" s="377" t="s">
        <v>1476</v>
      </c>
      <c r="C105" s="398" t="s">
        <v>6424</v>
      </c>
      <c r="D105" s="656" t="s">
        <v>6425</v>
      </c>
      <c r="E105" s="380">
        <v>250000</v>
      </c>
      <c r="F105" s="381">
        <f t="shared" si="4"/>
        <v>52620000</v>
      </c>
      <c r="G105" s="382">
        <v>250000</v>
      </c>
      <c r="H105" s="383">
        <f t="shared" si="5"/>
        <v>52620000</v>
      </c>
      <c r="I105" s="384" t="s">
        <v>626</v>
      </c>
      <c r="J105" s="385" t="s">
        <v>1468</v>
      </c>
    </row>
    <row r="106" spans="1:10" ht="25.5">
      <c r="A106" s="376">
        <f t="shared" si="3"/>
        <v>103</v>
      </c>
      <c r="B106" s="377" t="s">
        <v>1559</v>
      </c>
      <c r="C106" s="378" t="s">
        <v>6426</v>
      </c>
      <c r="D106" s="379" t="s">
        <v>6427</v>
      </c>
      <c r="E106" s="380">
        <v>200000</v>
      </c>
      <c r="F106" s="381">
        <f t="shared" si="4"/>
        <v>52820000</v>
      </c>
      <c r="G106" s="382">
        <v>200000</v>
      </c>
      <c r="H106" s="383">
        <f t="shared" si="5"/>
        <v>52820000</v>
      </c>
      <c r="I106" s="384" t="s">
        <v>91</v>
      </c>
      <c r="J106" s="385" t="s">
        <v>1484</v>
      </c>
    </row>
    <row r="107" spans="1:10" ht="25.5">
      <c r="A107" s="376">
        <f t="shared" si="3"/>
        <v>104</v>
      </c>
      <c r="B107" s="378" t="s">
        <v>1467</v>
      </c>
      <c r="C107" s="396" t="s">
        <v>6428</v>
      </c>
      <c r="D107" s="409" t="s">
        <v>1491</v>
      </c>
      <c r="E107" s="410">
        <v>250000</v>
      </c>
      <c r="F107" s="381">
        <f t="shared" si="4"/>
        <v>53070000</v>
      </c>
      <c r="G107" s="383">
        <v>250000</v>
      </c>
      <c r="H107" s="383">
        <f t="shared" si="5"/>
        <v>53070000</v>
      </c>
      <c r="I107" s="387" t="s">
        <v>423</v>
      </c>
      <c r="J107" s="376" t="s">
        <v>1468</v>
      </c>
    </row>
    <row r="108" spans="1:10" ht="38.25">
      <c r="A108" s="376">
        <f t="shared" si="3"/>
        <v>105</v>
      </c>
      <c r="B108" s="377" t="s">
        <v>1467</v>
      </c>
      <c r="C108" s="378" t="s">
        <v>6429</v>
      </c>
      <c r="D108" s="396" t="s">
        <v>6430</v>
      </c>
      <c r="E108" s="380">
        <v>500000</v>
      </c>
      <c r="F108" s="381">
        <f t="shared" si="4"/>
        <v>53570000</v>
      </c>
      <c r="G108" s="382">
        <v>500000</v>
      </c>
      <c r="H108" s="383">
        <f t="shared" si="5"/>
        <v>53570000</v>
      </c>
      <c r="I108" s="384" t="s">
        <v>423</v>
      </c>
      <c r="J108" s="385" t="s">
        <v>1468</v>
      </c>
    </row>
    <row r="109" spans="1:10" ht="25.5">
      <c r="A109" s="376">
        <f t="shared" si="3"/>
        <v>106</v>
      </c>
      <c r="B109" s="377" t="s">
        <v>1476</v>
      </c>
      <c r="C109" s="378" t="s">
        <v>1593</v>
      </c>
      <c r="D109" s="396" t="s">
        <v>1594</v>
      </c>
      <c r="E109" s="380">
        <v>400000</v>
      </c>
      <c r="F109" s="381">
        <f t="shared" si="4"/>
        <v>53970000</v>
      </c>
      <c r="G109" s="382">
        <v>400000</v>
      </c>
      <c r="H109" s="383">
        <f t="shared" si="5"/>
        <v>53970000</v>
      </c>
      <c r="I109" s="384" t="s">
        <v>626</v>
      </c>
      <c r="J109" s="385" t="s">
        <v>1468</v>
      </c>
    </row>
    <row r="110" spans="1:10" ht="25.5">
      <c r="A110" s="376">
        <f t="shared" si="3"/>
        <v>107</v>
      </c>
      <c r="B110" s="377" t="s">
        <v>1500</v>
      </c>
      <c r="C110" s="398" t="s">
        <v>1597</v>
      </c>
      <c r="D110" s="379" t="s">
        <v>1598</v>
      </c>
      <c r="E110" s="380">
        <v>455000</v>
      </c>
      <c r="F110" s="381">
        <f t="shared" si="4"/>
        <v>54425000</v>
      </c>
      <c r="G110" s="382">
        <v>455000</v>
      </c>
      <c r="H110" s="383">
        <f t="shared" si="5"/>
        <v>54425000</v>
      </c>
      <c r="I110" s="384" t="s">
        <v>652</v>
      </c>
      <c r="J110" s="385" t="s">
        <v>1471</v>
      </c>
    </row>
    <row r="111" spans="1:10" ht="25.5">
      <c r="A111" s="376">
        <f t="shared" si="3"/>
        <v>108</v>
      </c>
      <c r="B111" s="377" t="s">
        <v>1467</v>
      </c>
      <c r="C111" s="378" t="s">
        <v>1599</v>
      </c>
      <c r="D111" s="379" t="s">
        <v>1600</v>
      </c>
      <c r="E111" s="380">
        <v>2000000</v>
      </c>
      <c r="F111" s="381">
        <f t="shared" si="4"/>
        <v>56425000</v>
      </c>
      <c r="G111" s="382">
        <v>2000000</v>
      </c>
      <c r="H111" s="383">
        <f t="shared" si="5"/>
        <v>56425000</v>
      </c>
      <c r="I111" s="384" t="s">
        <v>423</v>
      </c>
      <c r="J111" s="387" t="s">
        <v>1468</v>
      </c>
    </row>
    <row r="112" spans="1:10" ht="12.75">
      <c r="A112" s="376">
        <f t="shared" si="3"/>
        <v>109</v>
      </c>
      <c r="B112" s="377" t="s">
        <v>1467</v>
      </c>
      <c r="C112" s="378" t="s">
        <v>1601</v>
      </c>
      <c r="D112" s="379" t="s">
        <v>1602</v>
      </c>
      <c r="E112" s="380">
        <v>500000</v>
      </c>
      <c r="F112" s="381">
        <f t="shared" si="4"/>
        <v>56925000</v>
      </c>
      <c r="G112" s="382">
        <v>500000</v>
      </c>
      <c r="H112" s="383">
        <f t="shared" si="5"/>
        <v>56925000</v>
      </c>
      <c r="I112" s="384" t="s">
        <v>423</v>
      </c>
      <c r="J112" s="387" t="s">
        <v>1468</v>
      </c>
    </row>
    <row r="113" spans="1:10" ht="25.5">
      <c r="A113" s="376">
        <f t="shared" si="3"/>
        <v>110</v>
      </c>
      <c r="B113" s="377" t="s">
        <v>1467</v>
      </c>
      <c r="C113" s="378" t="s">
        <v>1603</v>
      </c>
      <c r="D113" s="379" t="s">
        <v>1604</v>
      </c>
      <c r="E113" s="380">
        <v>3500000</v>
      </c>
      <c r="F113" s="381">
        <f t="shared" si="4"/>
        <v>60425000</v>
      </c>
      <c r="G113" s="382">
        <v>3500000</v>
      </c>
      <c r="H113" s="383">
        <f t="shared" si="5"/>
        <v>60425000</v>
      </c>
      <c r="I113" s="384" t="s">
        <v>423</v>
      </c>
      <c r="J113" s="387" t="s">
        <v>1468</v>
      </c>
    </row>
    <row r="114" spans="1:10" ht="25.5">
      <c r="A114" s="376">
        <f t="shared" si="3"/>
        <v>111</v>
      </c>
      <c r="B114" s="377" t="s">
        <v>1559</v>
      </c>
      <c r="C114" s="378" t="s">
        <v>6431</v>
      </c>
      <c r="D114" s="379" t="s">
        <v>6432</v>
      </c>
      <c r="E114" s="380">
        <v>1000000</v>
      </c>
      <c r="F114" s="381">
        <f t="shared" si="4"/>
        <v>61425000</v>
      </c>
      <c r="G114" s="382">
        <v>1000000</v>
      </c>
      <c r="H114" s="383">
        <f t="shared" si="5"/>
        <v>61425000</v>
      </c>
      <c r="I114" s="384" t="s">
        <v>91</v>
      </c>
      <c r="J114" s="385" t="s">
        <v>1484</v>
      </c>
    </row>
    <row r="115" spans="1:10" ht="25.5">
      <c r="A115" s="376">
        <f t="shared" si="3"/>
        <v>112</v>
      </c>
      <c r="B115" s="377" t="s">
        <v>1476</v>
      </c>
      <c r="C115" s="378" t="s">
        <v>1607</v>
      </c>
      <c r="D115" s="379" t="s">
        <v>1608</v>
      </c>
      <c r="E115" s="380">
        <v>250000</v>
      </c>
      <c r="F115" s="381">
        <f t="shared" si="4"/>
        <v>61675000</v>
      </c>
      <c r="G115" s="382">
        <v>250000</v>
      </c>
      <c r="H115" s="383">
        <f t="shared" si="5"/>
        <v>61675000</v>
      </c>
      <c r="I115" s="384" t="s">
        <v>626</v>
      </c>
      <c r="J115" s="385" t="s">
        <v>1468</v>
      </c>
    </row>
    <row r="116" spans="1:10" ht="38.25">
      <c r="A116" s="376">
        <f t="shared" si="3"/>
        <v>113</v>
      </c>
      <c r="B116" s="377" t="s">
        <v>1559</v>
      </c>
      <c r="C116" s="378" t="s">
        <v>6433</v>
      </c>
      <c r="D116" s="415" t="s">
        <v>6434</v>
      </c>
      <c r="E116" s="380">
        <v>500000</v>
      </c>
      <c r="F116" s="381">
        <f t="shared" si="4"/>
        <v>62175000</v>
      </c>
      <c r="G116" s="382">
        <v>500000</v>
      </c>
      <c r="H116" s="383">
        <f t="shared" si="5"/>
        <v>62175000</v>
      </c>
      <c r="I116" s="384" t="s">
        <v>91</v>
      </c>
      <c r="J116" s="385" t="s">
        <v>1484</v>
      </c>
    </row>
    <row r="117" spans="1:10" ht="38.25">
      <c r="A117" s="376">
        <f t="shared" si="3"/>
        <v>114</v>
      </c>
      <c r="B117" s="377" t="s">
        <v>1476</v>
      </c>
      <c r="C117" s="378" t="s">
        <v>1609</v>
      </c>
      <c r="D117" s="396" t="s">
        <v>1610</v>
      </c>
      <c r="E117" s="380">
        <v>200000</v>
      </c>
      <c r="F117" s="381">
        <f t="shared" si="4"/>
        <v>62375000</v>
      </c>
      <c r="G117" s="382">
        <v>200000</v>
      </c>
      <c r="H117" s="383">
        <f t="shared" si="5"/>
        <v>62375000</v>
      </c>
      <c r="I117" s="384" t="s">
        <v>626</v>
      </c>
      <c r="J117" s="385" t="s">
        <v>1468</v>
      </c>
    </row>
    <row r="118" spans="1:10" ht="25.5">
      <c r="A118" s="376">
        <f t="shared" si="3"/>
        <v>115</v>
      </c>
      <c r="B118" s="377" t="s">
        <v>1559</v>
      </c>
      <c r="C118" s="378" t="s">
        <v>6435</v>
      </c>
      <c r="D118" s="396" t="s">
        <v>6436</v>
      </c>
      <c r="E118" s="380">
        <v>300000</v>
      </c>
      <c r="F118" s="381">
        <f t="shared" si="4"/>
        <v>62675000</v>
      </c>
      <c r="G118" s="382">
        <v>300000</v>
      </c>
      <c r="H118" s="383">
        <f t="shared" si="5"/>
        <v>62675000</v>
      </c>
      <c r="I118" s="384" t="s">
        <v>4473</v>
      </c>
      <c r="J118" s="385" t="s">
        <v>1484</v>
      </c>
    </row>
    <row r="119" spans="1:10" ht="38.25">
      <c r="A119" s="376">
        <f t="shared" si="3"/>
        <v>116</v>
      </c>
      <c r="B119" s="377" t="s">
        <v>1476</v>
      </c>
      <c r="C119" s="378" t="s">
        <v>1611</v>
      </c>
      <c r="D119" s="396" t="s">
        <v>1612</v>
      </c>
      <c r="E119" s="380">
        <v>175000</v>
      </c>
      <c r="F119" s="381">
        <f t="shared" si="4"/>
        <v>62850000</v>
      </c>
      <c r="G119" s="382">
        <v>175000</v>
      </c>
      <c r="H119" s="383">
        <f t="shared" si="5"/>
        <v>62850000</v>
      </c>
      <c r="I119" s="384" t="s">
        <v>626</v>
      </c>
      <c r="J119" s="385" t="s">
        <v>1468</v>
      </c>
    </row>
    <row r="120" spans="1:10" ht="25.5">
      <c r="A120" s="376">
        <f t="shared" si="3"/>
        <v>117</v>
      </c>
      <c r="B120" s="377" t="s">
        <v>1559</v>
      </c>
      <c r="C120" s="378" t="s">
        <v>6437</v>
      </c>
      <c r="D120" s="396" t="s">
        <v>6438</v>
      </c>
      <c r="E120" s="380">
        <v>300000</v>
      </c>
      <c r="F120" s="381">
        <f t="shared" si="4"/>
        <v>63150000</v>
      </c>
      <c r="G120" s="382">
        <v>300000</v>
      </c>
      <c r="H120" s="383">
        <f t="shared" si="5"/>
        <v>63150000</v>
      </c>
      <c r="I120" s="384" t="s">
        <v>91</v>
      </c>
      <c r="J120" s="385" t="s">
        <v>1484</v>
      </c>
    </row>
    <row r="121" spans="1:10" ht="38.25">
      <c r="A121" s="376">
        <f t="shared" si="3"/>
        <v>118</v>
      </c>
      <c r="B121" s="377" t="s">
        <v>1559</v>
      </c>
      <c r="C121" s="378" t="s">
        <v>6439</v>
      </c>
      <c r="D121" s="396" t="s">
        <v>6440</v>
      </c>
      <c r="E121" s="380">
        <v>500000</v>
      </c>
      <c r="F121" s="381">
        <f t="shared" si="4"/>
        <v>63650000</v>
      </c>
      <c r="G121" s="382">
        <v>500000</v>
      </c>
      <c r="H121" s="383">
        <f t="shared" si="5"/>
        <v>63650000</v>
      </c>
      <c r="I121" s="384" t="s">
        <v>91</v>
      </c>
      <c r="J121" s="385" t="s">
        <v>1484</v>
      </c>
    </row>
    <row r="122" spans="1:10">
      <c r="E122" s="72">
        <f>SUM(E4:E121)</f>
        <v>63650000</v>
      </c>
    </row>
  </sheetData>
  <pageMargins left="0.25" right="0.25" top="0.75" bottom="0.75" header="0.3" footer="0.3"/>
  <pageSetup scale="75" fitToHeight="0" orientation="landscape" verticalDpi="1200" r:id="rId1"/>
  <headerFooter>
    <oddHeader>&amp;F</oddHeader>
    <oddFooter>&amp;C&amp;A&amp;R&amp;P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3"/>
  <sheetViews>
    <sheetView workbookViewId="0">
      <pane ySplit="2" topLeftCell="A37" activePane="bottomLeft" state="frozen"/>
      <selection pane="bottomLeft" activeCell="C55" sqref="C55"/>
    </sheetView>
  </sheetViews>
  <sheetFormatPr defaultColWidth="8.7109375" defaultRowHeight="15"/>
  <cols>
    <col min="1" max="1" width="11.5703125" style="168" bestFit="1" customWidth="1"/>
    <col min="2" max="2" width="9.85546875" style="168" bestFit="1" customWidth="1"/>
    <col min="3" max="3" width="23.85546875" style="3" bestFit="1" customWidth="1"/>
    <col min="4" max="4" width="45.28515625" style="3" customWidth="1"/>
    <col min="5" max="5" width="46.5703125" style="60" customWidth="1"/>
    <col min="6" max="6" width="12.140625" style="564" customWidth="1"/>
    <col min="7" max="7" width="10.5703125" style="168" bestFit="1" customWidth="1"/>
    <col min="8" max="8" width="12.28515625" style="168" bestFit="1" customWidth="1"/>
    <col min="9" max="9" width="7.140625" style="168" customWidth="1"/>
    <col min="10" max="10" width="15" style="168" bestFit="1" customWidth="1"/>
    <col min="11" max="11" width="12.5703125" style="168" bestFit="1" customWidth="1"/>
    <col min="12" max="12" width="12.42578125" style="168" bestFit="1" customWidth="1"/>
    <col min="13" max="16384" width="8.7109375" style="168"/>
  </cols>
  <sheetData>
    <row r="1" spans="1:12">
      <c r="A1" s="700" t="s">
        <v>42</v>
      </c>
      <c r="B1" s="700"/>
      <c r="C1" s="3" t="s">
        <v>4773</v>
      </c>
      <c r="F1" s="567"/>
    </row>
    <row r="2" spans="1:12" s="170" customFormat="1">
      <c r="A2" s="170" t="s">
        <v>6</v>
      </c>
      <c r="B2" s="170" t="s">
        <v>20</v>
      </c>
      <c r="C2" s="170" t="s">
        <v>4556</v>
      </c>
      <c r="D2" s="170" t="s">
        <v>7</v>
      </c>
      <c r="E2" s="40" t="s">
        <v>8</v>
      </c>
      <c r="F2" s="566"/>
      <c r="G2" s="170" t="s">
        <v>9</v>
      </c>
      <c r="H2" s="170" t="s">
        <v>10</v>
      </c>
      <c r="I2" s="170" t="s">
        <v>11</v>
      </c>
      <c r="J2" s="170" t="s">
        <v>12</v>
      </c>
      <c r="K2" s="170" t="s">
        <v>13</v>
      </c>
      <c r="L2" s="170" t="s">
        <v>14</v>
      </c>
    </row>
    <row r="3" spans="1:12" ht="13.5" thickBot="1">
      <c r="A3" s="701" t="s">
        <v>40</v>
      </c>
      <c r="B3" s="702"/>
      <c r="C3" s="702"/>
      <c r="D3" s="702"/>
      <c r="E3" s="702"/>
      <c r="F3" s="590"/>
      <c r="G3" s="187"/>
    </row>
    <row r="4" spans="1:12" ht="90.75" thickTop="1">
      <c r="A4" s="586">
        <v>1</v>
      </c>
      <c r="B4" s="587">
        <v>3</v>
      </c>
      <c r="C4" s="585" t="s">
        <v>18</v>
      </c>
      <c r="D4" s="584" t="s">
        <v>22</v>
      </c>
      <c r="E4" s="563" t="s">
        <v>4557</v>
      </c>
      <c r="F4" s="583">
        <v>2870000</v>
      </c>
      <c r="G4" s="188"/>
    </row>
    <row r="5" spans="1:12" ht="180">
      <c r="A5" s="582">
        <v>2</v>
      </c>
      <c r="B5" s="587">
        <v>3</v>
      </c>
      <c r="C5" s="585" t="s">
        <v>4715</v>
      </c>
      <c r="D5" s="581" t="s">
        <v>4722</v>
      </c>
      <c r="E5" s="563" t="s">
        <v>4723</v>
      </c>
      <c r="F5" s="583">
        <v>950000</v>
      </c>
      <c r="G5" s="188"/>
    </row>
    <row r="6" spans="1:12" ht="67.5">
      <c r="A6" s="586">
        <v>3</v>
      </c>
      <c r="B6" s="587">
        <v>3</v>
      </c>
      <c r="C6" s="585" t="s">
        <v>17</v>
      </c>
      <c r="D6" s="580" t="s">
        <v>4724</v>
      </c>
      <c r="E6" s="563" t="s">
        <v>4725</v>
      </c>
      <c r="F6" s="583">
        <v>395000</v>
      </c>
      <c r="G6" s="189"/>
    </row>
    <row r="7" spans="1:12" ht="45">
      <c r="A7" s="586">
        <v>4</v>
      </c>
      <c r="B7" s="587">
        <v>4</v>
      </c>
      <c r="C7" s="585" t="s">
        <v>16</v>
      </c>
      <c r="D7" s="579" t="s">
        <v>4726</v>
      </c>
      <c r="E7" s="563" t="s">
        <v>23</v>
      </c>
      <c r="F7" s="583">
        <v>150000</v>
      </c>
      <c r="G7" s="189"/>
    </row>
    <row r="8" spans="1:12" ht="45">
      <c r="A8" s="586">
        <v>5</v>
      </c>
      <c r="B8" s="587">
        <v>4</v>
      </c>
      <c r="C8" s="585" t="s">
        <v>16</v>
      </c>
      <c r="D8" s="579" t="s">
        <v>4727</v>
      </c>
      <c r="E8" s="563" t="s">
        <v>24</v>
      </c>
      <c r="F8" s="583">
        <v>250000</v>
      </c>
      <c r="G8" s="189"/>
    </row>
    <row r="9" spans="1:12" ht="56.25">
      <c r="A9" s="586">
        <v>6</v>
      </c>
      <c r="B9" s="587">
        <v>3</v>
      </c>
      <c r="C9" s="585" t="s">
        <v>17</v>
      </c>
      <c r="D9" s="579" t="s">
        <v>26</v>
      </c>
      <c r="E9" s="563" t="s">
        <v>25</v>
      </c>
      <c r="F9" s="583">
        <v>25000</v>
      </c>
      <c r="G9" s="189"/>
    </row>
    <row r="10" spans="1:12" ht="25.5">
      <c r="A10" s="586">
        <v>7</v>
      </c>
      <c r="B10" s="587">
        <v>3</v>
      </c>
      <c r="C10" s="585" t="s">
        <v>4715</v>
      </c>
      <c r="D10" s="579" t="s">
        <v>28</v>
      </c>
      <c r="E10" s="563" t="s">
        <v>27</v>
      </c>
      <c r="F10" s="583">
        <v>25000</v>
      </c>
      <c r="G10" s="189"/>
    </row>
    <row r="11" spans="1:12" ht="25.5">
      <c r="A11" s="586">
        <v>8</v>
      </c>
      <c r="B11" s="587">
        <v>3</v>
      </c>
      <c r="C11" s="585" t="s">
        <v>4715</v>
      </c>
      <c r="D11" s="579" t="s">
        <v>30</v>
      </c>
      <c r="E11" s="563" t="s">
        <v>29</v>
      </c>
      <c r="F11" s="583">
        <v>140000</v>
      </c>
      <c r="G11" s="189"/>
    </row>
    <row r="12" spans="1:12" ht="34.5" thickBot="1">
      <c r="A12" s="578">
        <v>9</v>
      </c>
      <c r="B12" s="589">
        <v>4</v>
      </c>
      <c r="C12" s="577" t="s">
        <v>19</v>
      </c>
      <c r="D12" s="568" t="s">
        <v>32</v>
      </c>
      <c r="E12" s="562" t="s">
        <v>31</v>
      </c>
      <c r="F12" s="576">
        <v>20700</v>
      </c>
      <c r="G12" s="189"/>
    </row>
    <row r="13" spans="1:12" ht="67.5">
      <c r="A13" s="575">
        <v>10</v>
      </c>
      <c r="B13" s="588">
        <v>3</v>
      </c>
      <c r="C13" s="574" t="s">
        <v>15</v>
      </c>
      <c r="D13" s="573" t="s">
        <v>33</v>
      </c>
      <c r="E13" s="561" t="s">
        <v>4728</v>
      </c>
      <c r="F13" s="572">
        <v>115000</v>
      </c>
      <c r="G13" s="189"/>
    </row>
    <row r="14" spans="1:12" ht="45">
      <c r="A14" s="575">
        <v>11</v>
      </c>
      <c r="B14" s="588">
        <v>3</v>
      </c>
      <c r="C14" s="574" t="s">
        <v>15</v>
      </c>
      <c r="D14" s="571" t="s">
        <v>35</v>
      </c>
      <c r="E14" s="560" t="s">
        <v>34</v>
      </c>
      <c r="F14" s="570">
        <v>45000</v>
      </c>
      <c r="G14" s="190"/>
    </row>
    <row r="15" spans="1:12" ht="34.5" thickBot="1">
      <c r="A15" s="586">
        <v>12</v>
      </c>
      <c r="B15" s="587">
        <v>3</v>
      </c>
      <c r="C15" s="585" t="s">
        <v>4716</v>
      </c>
      <c r="D15" s="579" t="s">
        <v>36</v>
      </c>
      <c r="E15" s="563" t="s">
        <v>4558</v>
      </c>
      <c r="F15" s="583">
        <v>350000</v>
      </c>
      <c r="G15" s="187"/>
    </row>
    <row r="16" spans="1:12" ht="34.5" thickTop="1">
      <c r="A16" s="582">
        <v>13</v>
      </c>
      <c r="B16" s="587">
        <v>3</v>
      </c>
      <c r="C16" s="585" t="s">
        <v>4715</v>
      </c>
      <c r="D16" s="584" t="s">
        <v>38</v>
      </c>
      <c r="E16" s="563" t="s">
        <v>37</v>
      </c>
      <c r="F16" s="583">
        <v>150000</v>
      </c>
      <c r="G16" s="189"/>
    </row>
    <row r="17" spans="1:7" ht="25.5">
      <c r="A17" s="586">
        <v>14</v>
      </c>
      <c r="B17" s="587">
        <v>3</v>
      </c>
      <c r="C17" s="585" t="s">
        <v>4715</v>
      </c>
      <c r="D17" s="579" t="s">
        <v>4729</v>
      </c>
      <c r="E17" s="563" t="s">
        <v>4730</v>
      </c>
      <c r="F17" s="583">
        <v>475000</v>
      </c>
      <c r="G17" s="189"/>
    </row>
    <row r="18" spans="1:7" ht="25.5">
      <c r="A18" s="575">
        <v>15</v>
      </c>
      <c r="B18" s="588">
        <v>3</v>
      </c>
      <c r="C18" s="585" t="s">
        <v>4715</v>
      </c>
      <c r="D18" s="573" t="s">
        <v>4731</v>
      </c>
      <c r="E18" s="561" t="s">
        <v>4732</v>
      </c>
      <c r="F18" s="572">
        <v>75000</v>
      </c>
      <c r="G18" s="191"/>
    </row>
    <row r="19" spans="1:7" ht="25.5">
      <c r="A19" s="586">
        <v>16</v>
      </c>
      <c r="B19" s="587">
        <v>3</v>
      </c>
      <c r="C19" s="585" t="s">
        <v>17</v>
      </c>
      <c r="D19" s="579" t="s">
        <v>4733</v>
      </c>
      <c r="E19" s="563" t="s">
        <v>39</v>
      </c>
      <c r="F19" s="583">
        <v>450000</v>
      </c>
      <c r="G19" s="191"/>
    </row>
    <row r="20" spans="1:7" ht="13.5" thickBot="1">
      <c r="A20" s="586">
        <v>17</v>
      </c>
      <c r="B20" s="587">
        <v>3</v>
      </c>
      <c r="C20" s="585" t="s">
        <v>4717</v>
      </c>
      <c r="D20" s="579" t="s">
        <v>4734</v>
      </c>
      <c r="E20" s="563" t="s">
        <v>4735</v>
      </c>
      <c r="F20" s="583">
        <v>65000</v>
      </c>
      <c r="G20" s="187"/>
    </row>
    <row r="21" spans="1:7" ht="23.25" thickTop="1">
      <c r="A21" s="575">
        <v>18</v>
      </c>
      <c r="B21" s="588">
        <v>3</v>
      </c>
      <c r="C21" s="574" t="s">
        <v>4717</v>
      </c>
      <c r="D21" s="573" t="s">
        <v>4736</v>
      </c>
      <c r="E21" s="561" t="s">
        <v>4737</v>
      </c>
      <c r="F21" s="572">
        <v>300000</v>
      </c>
      <c r="G21" s="188"/>
    </row>
    <row r="22" spans="1:7" ht="56.25">
      <c r="A22" s="575">
        <v>19</v>
      </c>
      <c r="B22" s="588">
        <v>3</v>
      </c>
      <c r="C22" s="574" t="s">
        <v>4717</v>
      </c>
      <c r="D22" s="584" t="s">
        <v>4738</v>
      </c>
      <c r="E22" s="560" t="s">
        <v>4739</v>
      </c>
      <c r="F22" s="570">
        <v>75000</v>
      </c>
      <c r="G22" s="192"/>
    </row>
    <row r="23" spans="1:7" ht="45">
      <c r="A23" s="586">
        <v>20</v>
      </c>
      <c r="B23" s="587">
        <v>3</v>
      </c>
      <c r="C23" s="585" t="s">
        <v>4715</v>
      </c>
      <c r="D23" s="573" t="s">
        <v>4740</v>
      </c>
      <c r="E23" s="563" t="s">
        <v>4741</v>
      </c>
      <c r="F23" s="583">
        <v>225000</v>
      </c>
      <c r="G23" s="193"/>
    </row>
    <row r="24" spans="1:7" ht="33.75">
      <c r="A24" s="575">
        <v>21</v>
      </c>
      <c r="B24" s="588">
        <v>3</v>
      </c>
      <c r="C24" s="585" t="s">
        <v>17</v>
      </c>
      <c r="D24" s="573" t="s">
        <v>4740</v>
      </c>
      <c r="E24" s="561" t="s">
        <v>4742</v>
      </c>
      <c r="F24" s="572">
        <v>1250000</v>
      </c>
      <c r="G24" s="194"/>
    </row>
    <row r="25" spans="1:7" ht="25.5">
      <c r="A25" s="575">
        <v>22</v>
      </c>
      <c r="B25" s="588">
        <v>3</v>
      </c>
      <c r="C25" s="585" t="s">
        <v>17</v>
      </c>
      <c r="D25" s="573" t="s">
        <v>4743</v>
      </c>
      <c r="E25" s="561" t="s">
        <v>4744</v>
      </c>
      <c r="F25" s="572">
        <v>200000</v>
      </c>
      <c r="G25" s="194"/>
    </row>
    <row r="26" spans="1:7" ht="45.75" thickBot="1">
      <c r="A26" s="578">
        <v>23</v>
      </c>
      <c r="B26" s="589">
        <v>3</v>
      </c>
      <c r="C26" s="577" t="s">
        <v>4718</v>
      </c>
      <c r="D26" s="568" t="s">
        <v>4745</v>
      </c>
      <c r="E26" s="562" t="s">
        <v>4746</v>
      </c>
      <c r="F26" s="576">
        <v>225000</v>
      </c>
      <c r="G26" s="192"/>
    </row>
    <row r="27" spans="1:7" ht="45">
      <c r="A27" s="575">
        <v>24</v>
      </c>
      <c r="B27" s="588">
        <v>3</v>
      </c>
      <c r="C27" s="574" t="s">
        <v>17</v>
      </c>
      <c r="D27" s="573" t="s">
        <v>4748</v>
      </c>
      <c r="E27" s="561" t="s">
        <v>4747</v>
      </c>
      <c r="F27" s="572">
        <v>350000</v>
      </c>
      <c r="G27" s="192"/>
    </row>
    <row r="28" spans="1:7" ht="25.5">
      <c r="A28" s="575">
        <v>25</v>
      </c>
      <c r="B28" s="588">
        <v>3</v>
      </c>
      <c r="C28" s="585" t="s">
        <v>17</v>
      </c>
      <c r="D28" s="573" t="s">
        <v>4749</v>
      </c>
      <c r="E28" s="561" t="s">
        <v>4750</v>
      </c>
      <c r="F28" s="572">
        <v>35000</v>
      </c>
      <c r="G28" s="192"/>
    </row>
    <row r="29" spans="1:7" ht="25.5">
      <c r="A29" s="575">
        <v>26</v>
      </c>
      <c r="B29" s="588">
        <v>3</v>
      </c>
      <c r="C29" s="585" t="s">
        <v>17</v>
      </c>
      <c r="D29" s="573" t="s">
        <v>4752</v>
      </c>
      <c r="E29" s="561" t="s">
        <v>4751</v>
      </c>
      <c r="F29" s="572">
        <v>100000</v>
      </c>
      <c r="G29" s="192"/>
    </row>
    <row r="30" spans="1:7" ht="78.75">
      <c r="A30" s="575">
        <v>27</v>
      </c>
      <c r="B30" s="588">
        <v>4</v>
      </c>
      <c r="C30" s="585" t="s">
        <v>16</v>
      </c>
      <c r="D30" s="573" t="s">
        <v>4753</v>
      </c>
      <c r="E30" s="561" t="s">
        <v>4754</v>
      </c>
      <c r="F30" s="572">
        <v>300000</v>
      </c>
      <c r="G30" s="192"/>
    </row>
    <row r="31" spans="1:7" ht="90">
      <c r="A31" s="575">
        <v>28</v>
      </c>
      <c r="B31" s="588">
        <v>4</v>
      </c>
      <c r="C31" s="585" t="s">
        <v>16</v>
      </c>
      <c r="D31" s="573" t="s">
        <v>4755</v>
      </c>
      <c r="E31" s="561" t="s">
        <v>4756</v>
      </c>
      <c r="F31" s="572">
        <v>250000</v>
      </c>
      <c r="G31" s="192"/>
    </row>
    <row r="32" spans="1:7" ht="67.5">
      <c r="A32" s="575">
        <v>29</v>
      </c>
      <c r="B32" s="588">
        <v>3</v>
      </c>
      <c r="C32" s="585" t="s">
        <v>4719</v>
      </c>
      <c r="D32" s="573" t="s">
        <v>4757</v>
      </c>
      <c r="E32" s="561" t="s">
        <v>4758</v>
      </c>
      <c r="F32" s="572">
        <v>550000</v>
      </c>
      <c r="G32" s="195"/>
    </row>
    <row r="33" spans="1:7" ht="45">
      <c r="A33" s="575">
        <v>30</v>
      </c>
      <c r="B33" s="588">
        <v>3</v>
      </c>
      <c r="C33" s="585" t="s">
        <v>4719</v>
      </c>
      <c r="D33" s="573" t="s">
        <v>4760</v>
      </c>
      <c r="E33" s="561" t="s">
        <v>4759</v>
      </c>
      <c r="F33" s="572">
        <v>250000</v>
      </c>
      <c r="G33" s="192"/>
    </row>
    <row r="34" spans="1:7" ht="33.75">
      <c r="A34" s="575">
        <v>31</v>
      </c>
      <c r="B34" s="588">
        <v>3</v>
      </c>
      <c r="C34" s="585" t="s">
        <v>4719</v>
      </c>
      <c r="D34" s="569" t="s">
        <v>4761</v>
      </c>
      <c r="E34" s="561" t="s">
        <v>4762</v>
      </c>
      <c r="F34" s="572">
        <v>150000</v>
      </c>
      <c r="G34" s="192"/>
    </row>
    <row r="35" spans="1:7" ht="45">
      <c r="A35" s="575">
        <v>32</v>
      </c>
      <c r="B35" s="588">
        <v>3</v>
      </c>
      <c r="C35" s="585" t="s">
        <v>4718</v>
      </c>
      <c r="D35" s="573" t="s">
        <v>4740</v>
      </c>
      <c r="E35" s="561" t="s">
        <v>4763</v>
      </c>
      <c r="F35" s="572">
        <v>35000</v>
      </c>
      <c r="G35" s="192"/>
    </row>
    <row r="36" spans="1:7" ht="113.25" thickBot="1">
      <c r="A36" s="578">
        <v>33</v>
      </c>
      <c r="B36" s="589">
        <v>3</v>
      </c>
      <c r="C36" s="577" t="s">
        <v>4720</v>
      </c>
      <c r="D36" s="568" t="s">
        <v>4764</v>
      </c>
      <c r="E36" s="562" t="s">
        <v>4765</v>
      </c>
      <c r="F36" s="576">
        <v>750000</v>
      </c>
      <c r="G36" s="192"/>
    </row>
    <row r="37" spans="1:7" ht="25.5">
      <c r="A37" s="575">
        <v>34</v>
      </c>
      <c r="B37" s="588">
        <v>3</v>
      </c>
      <c r="C37" s="574" t="s">
        <v>4715</v>
      </c>
      <c r="D37" s="573" t="s">
        <v>264</v>
      </c>
      <c r="E37" s="561" t="s">
        <v>4766</v>
      </c>
      <c r="F37" s="572">
        <v>150000</v>
      </c>
      <c r="G37" s="192"/>
    </row>
    <row r="38" spans="1:7" ht="22.5">
      <c r="A38" s="575">
        <v>35</v>
      </c>
      <c r="B38" s="588">
        <v>3</v>
      </c>
      <c r="C38" s="585" t="s">
        <v>4718</v>
      </c>
      <c r="D38" s="573" t="s">
        <v>264</v>
      </c>
      <c r="E38" s="561" t="s">
        <v>4766</v>
      </c>
      <c r="F38" s="572">
        <v>90000</v>
      </c>
      <c r="G38" s="195"/>
    </row>
    <row r="39" spans="1:7" ht="56.25">
      <c r="A39" s="575">
        <v>36</v>
      </c>
      <c r="B39" s="588">
        <v>3</v>
      </c>
      <c r="C39" s="585" t="s">
        <v>4719</v>
      </c>
      <c r="D39" s="573" t="s">
        <v>4767</v>
      </c>
      <c r="E39" s="561" t="s">
        <v>4768</v>
      </c>
      <c r="F39" s="572">
        <v>250000</v>
      </c>
      <c r="G39" s="166"/>
    </row>
    <row r="40" spans="1:7" ht="33.75">
      <c r="A40" s="575">
        <v>37</v>
      </c>
      <c r="B40" s="588">
        <v>3</v>
      </c>
      <c r="C40" s="585" t="s">
        <v>4719</v>
      </c>
      <c r="D40" s="573" t="s">
        <v>4770</v>
      </c>
      <c r="E40" s="561" t="s">
        <v>4769</v>
      </c>
      <c r="F40" s="572">
        <v>250000</v>
      </c>
    </row>
    <row r="41" spans="1:7" ht="146.25">
      <c r="A41" s="575">
        <v>38</v>
      </c>
      <c r="B41" s="588">
        <v>1</v>
      </c>
      <c r="C41" s="585" t="s">
        <v>4721</v>
      </c>
      <c r="D41" s="573" t="s">
        <v>4771</v>
      </c>
      <c r="E41" s="561" t="s">
        <v>4772</v>
      </c>
      <c r="F41" s="572">
        <v>3000000</v>
      </c>
      <c r="G41" s="165"/>
    </row>
    <row r="42" spans="1:7" ht="13.5" thickBot="1">
      <c r="E42" s="42" t="s">
        <v>2746</v>
      </c>
      <c r="F42" s="565">
        <f>SUM(F4:F41)</f>
        <v>15335700</v>
      </c>
      <c r="G42" s="165"/>
    </row>
    <row r="43" spans="1:7" ht="15.75" thickTop="1"/>
  </sheetData>
  <mergeCells count="2">
    <mergeCell ref="A1:B1"/>
    <mergeCell ref="A3:E3"/>
  </mergeCells>
  <pageMargins left="0.25" right="0.25" top="0.75" bottom="0.75" header="0.3" footer="0.3"/>
  <pageSetup scale="61" fitToHeight="0" orientation="landscape" verticalDpi="1200" r:id="rId1"/>
  <headerFooter>
    <oddHeader>&amp;F</oddHeader>
    <oddFooter>&amp;C&amp;A&amp;R&amp;P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6010-B47C-4AEC-893E-6FD6A1626A62}">
  <sheetPr>
    <pageSetUpPr fitToPage="1"/>
  </sheetPr>
  <dimension ref="A1:Q2487"/>
  <sheetViews>
    <sheetView zoomScaleNormal="100" workbookViewId="0">
      <selection activeCell="D2481" sqref="D2481:E2487"/>
    </sheetView>
  </sheetViews>
  <sheetFormatPr defaultColWidth="9.140625" defaultRowHeight="12.75"/>
  <cols>
    <col min="1" max="1" width="9.7109375" style="620" customWidth="1"/>
    <col min="2" max="2" width="27.7109375" style="620" customWidth="1"/>
    <col min="3" max="4" width="40.7109375" style="620" customWidth="1"/>
    <col min="5" max="5" width="22.28515625" style="620" bestFit="1" customWidth="1"/>
    <col min="6" max="7" width="12.7109375" style="620" customWidth="1"/>
    <col min="8" max="8" width="14.7109375" style="620" customWidth="1"/>
    <col min="9" max="9" width="2.28515625" style="620" customWidth="1"/>
    <col min="10" max="11" width="12.7109375" style="619" customWidth="1"/>
    <col min="12" max="12" width="11.85546875" style="620" customWidth="1"/>
    <col min="13" max="13" width="18.85546875" style="620" bestFit="1" customWidth="1"/>
    <col min="14" max="14" width="3.28515625" style="620" bestFit="1" customWidth="1"/>
    <col min="15" max="15" width="10" style="620" bestFit="1" customWidth="1"/>
    <col min="16" max="16" width="15.28515625" style="620" bestFit="1" customWidth="1"/>
    <col min="17" max="17" width="20.7109375" style="620" bestFit="1" customWidth="1"/>
    <col min="18" max="18" width="19.85546875" style="620" bestFit="1" customWidth="1"/>
    <col min="19" max="16384" width="9.140625" style="620"/>
  </cols>
  <sheetData>
    <row r="1" spans="1:17" s="602" customFormat="1" ht="16.5" customHeight="1">
      <c r="A1" s="601"/>
      <c r="B1" s="229"/>
      <c r="C1" s="229"/>
      <c r="D1" s="228"/>
      <c r="E1" s="227"/>
      <c r="F1" s="665"/>
      <c r="G1" s="227"/>
      <c r="H1" s="665"/>
      <c r="I1" s="665"/>
      <c r="J1" s="226"/>
      <c r="K1" s="601"/>
      <c r="L1" s="601"/>
      <c r="M1" s="601"/>
      <c r="Q1" s="601"/>
    </row>
    <row r="2" spans="1:17" s="602" customFormat="1" ht="23.25">
      <c r="A2" s="225" t="s">
        <v>6058</v>
      </c>
      <c r="B2" s="224"/>
      <c r="C2" s="224"/>
      <c r="D2" s="591"/>
      <c r="E2" s="592"/>
      <c r="F2" s="594"/>
      <c r="G2" s="593"/>
      <c r="H2" s="594"/>
      <c r="I2" s="594"/>
      <c r="J2" s="595"/>
      <c r="K2" s="596"/>
      <c r="L2" s="600"/>
      <c r="M2" s="601"/>
      <c r="Q2" s="601"/>
    </row>
    <row r="3" spans="1:17" s="602" customFormat="1" ht="16.5" customHeight="1">
      <c r="A3" s="610"/>
      <c r="B3" s="597"/>
      <c r="C3" s="608"/>
      <c r="D3" s="598"/>
      <c r="E3" s="715" t="s">
        <v>6057</v>
      </c>
      <c r="F3" s="716"/>
      <c r="G3" s="716"/>
      <c r="H3" s="716"/>
      <c r="I3" s="603"/>
      <c r="J3" s="599"/>
      <c r="K3" s="600"/>
      <c r="L3" s="600"/>
      <c r="M3" s="601"/>
      <c r="Q3" s="601"/>
    </row>
    <row r="4" spans="1:17" s="614" customFormat="1" ht="16.5" customHeight="1">
      <c r="A4" s="603"/>
      <c r="B4" s="604"/>
      <c r="C4" s="608"/>
      <c r="D4" s="605"/>
      <c r="E4" s="715" t="s">
        <v>6056</v>
      </c>
      <c r="F4" s="715" t="s">
        <v>6055</v>
      </c>
      <c r="G4" s="719" t="s">
        <v>6054</v>
      </c>
      <c r="H4" s="722" t="s">
        <v>6053</v>
      </c>
      <c r="I4" s="610"/>
      <c r="J4" s="606"/>
      <c r="K4" s="606"/>
    </row>
    <row r="5" spans="1:17" s="614" customFormat="1" ht="16.5" customHeight="1">
      <c r="A5" s="607" t="s">
        <v>6052</v>
      </c>
      <c r="B5" s="608"/>
      <c r="C5" s="608"/>
      <c r="D5" s="609"/>
      <c r="E5" s="717"/>
      <c r="F5" s="717"/>
      <c r="G5" s="720"/>
      <c r="H5" s="723"/>
      <c r="I5" s="610"/>
      <c r="J5" s="713" t="s">
        <v>13</v>
      </c>
      <c r="K5" s="713" t="s">
        <v>14</v>
      </c>
    </row>
    <row r="6" spans="1:17" s="614" customFormat="1" ht="16.5" customHeight="1">
      <c r="A6" s="611" t="s">
        <v>6051</v>
      </c>
      <c r="B6" s="611" t="s">
        <v>4556</v>
      </c>
      <c r="C6" s="611" t="s">
        <v>7</v>
      </c>
      <c r="D6" s="612" t="s">
        <v>8</v>
      </c>
      <c r="E6" s="718"/>
      <c r="F6" s="718"/>
      <c r="G6" s="721"/>
      <c r="H6" s="724"/>
      <c r="I6" s="613"/>
      <c r="J6" s="714"/>
      <c r="K6" s="714"/>
    </row>
    <row r="7" spans="1:17">
      <c r="B7" s="620" t="s">
        <v>2759</v>
      </c>
      <c r="C7" s="620" t="s">
        <v>2760</v>
      </c>
      <c r="D7" s="620" t="s">
        <v>6050</v>
      </c>
      <c r="E7" s="615">
        <v>4000</v>
      </c>
      <c r="F7" s="616">
        <f>E7</f>
        <v>4000</v>
      </c>
      <c r="G7" s="617">
        <f t="shared" ref="G7:G70" si="0">E7</f>
        <v>4000</v>
      </c>
      <c r="H7" s="618">
        <f>G7</f>
        <v>4000</v>
      </c>
      <c r="I7" s="662"/>
      <c r="J7" s="619" t="s">
        <v>55</v>
      </c>
      <c r="K7" s="619" t="s">
        <v>2750</v>
      </c>
    </row>
    <row r="8" spans="1:17">
      <c r="B8" s="620" t="s">
        <v>2759</v>
      </c>
      <c r="C8" s="620" t="s">
        <v>2760</v>
      </c>
      <c r="D8" s="620" t="s">
        <v>5155</v>
      </c>
      <c r="E8" s="615">
        <v>625000</v>
      </c>
      <c r="F8" s="616">
        <f t="shared" ref="F8:F71" si="1">E8+F7</f>
        <v>629000</v>
      </c>
      <c r="G8" s="617">
        <f t="shared" si="0"/>
        <v>625000</v>
      </c>
      <c r="H8" s="618">
        <f t="shared" ref="H8:H71" si="2">G8+H7</f>
        <v>629000</v>
      </c>
      <c r="I8" s="662"/>
      <c r="J8" s="619" t="s">
        <v>55</v>
      </c>
      <c r="K8" s="619" t="s">
        <v>2750</v>
      </c>
    </row>
    <row r="9" spans="1:17">
      <c r="B9" s="620" t="s">
        <v>2759</v>
      </c>
      <c r="C9" s="620" t="s">
        <v>2760</v>
      </c>
      <c r="D9" s="620" t="s">
        <v>5152</v>
      </c>
      <c r="E9" s="615">
        <v>487000</v>
      </c>
      <c r="F9" s="616">
        <f t="shared" si="1"/>
        <v>1116000</v>
      </c>
      <c r="G9" s="617">
        <f t="shared" si="0"/>
        <v>487000</v>
      </c>
      <c r="H9" s="618">
        <f t="shared" si="2"/>
        <v>1116000</v>
      </c>
      <c r="I9" s="662"/>
      <c r="J9" s="619" t="s">
        <v>55</v>
      </c>
      <c r="K9" s="619" t="s">
        <v>2750</v>
      </c>
    </row>
    <row r="10" spans="1:17">
      <c r="B10" s="620" t="s">
        <v>2759</v>
      </c>
      <c r="C10" s="620" t="s">
        <v>2760</v>
      </c>
      <c r="D10" s="620" t="s">
        <v>6049</v>
      </c>
      <c r="E10" s="615">
        <v>156000</v>
      </c>
      <c r="F10" s="616">
        <f t="shared" si="1"/>
        <v>1272000</v>
      </c>
      <c r="G10" s="617">
        <f t="shared" si="0"/>
        <v>156000</v>
      </c>
      <c r="H10" s="618">
        <f t="shared" si="2"/>
        <v>1272000</v>
      </c>
      <c r="I10" s="662"/>
      <c r="J10" s="619" t="s">
        <v>55</v>
      </c>
      <c r="K10" s="619" t="s">
        <v>2750</v>
      </c>
    </row>
    <row r="11" spans="1:17">
      <c r="B11" s="620" t="s">
        <v>2759</v>
      </c>
      <c r="C11" s="620" t="s">
        <v>2760</v>
      </c>
      <c r="D11" s="620" t="s">
        <v>5450</v>
      </c>
      <c r="E11" s="615">
        <v>203000</v>
      </c>
      <c r="F11" s="616">
        <f t="shared" si="1"/>
        <v>1475000</v>
      </c>
      <c r="G11" s="617">
        <f t="shared" si="0"/>
        <v>203000</v>
      </c>
      <c r="H11" s="618">
        <f t="shared" si="2"/>
        <v>1475000</v>
      </c>
      <c r="I11" s="662"/>
      <c r="J11" s="619" t="s">
        <v>55</v>
      </c>
      <c r="K11" s="619" t="s">
        <v>2750</v>
      </c>
    </row>
    <row r="12" spans="1:17">
      <c r="B12" s="620" t="s">
        <v>2759</v>
      </c>
      <c r="C12" s="620" t="s">
        <v>2760</v>
      </c>
      <c r="D12" s="620" t="s">
        <v>5448</v>
      </c>
      <c r="E12" s="615">
        <v>20000</v>
      </c>
      <c r="F12" s="616">
        <f t="shared" si="1"/>
        <v>1495000</v>
      </c>
      <c r="G12" s="617">
        <f t="shared" si="0"/>
        <v>20000</v>
      </c>
      <c r="H12" s="618">
        <f t="shared" si="2"/>
        <v>1495000</v>
      </c>
      <c r="I12" s="662"/>
      <c r="J12" s="619" t="s">
        <v>55</v>
      </c>
      <c r="K12" s="619" t="s">
        <v>2750</v>
      </c>
    </row>
    <row r="13" spans="1:17">
      <c r="B13" s="620" t="s">
        <v>2759</v>
      </c>
      <c r="C13" s="620" t="s">
        <v>2760</v>
      </c>
      <c r="D13" s="620" t="s">
        <v>5145</v>
      </c>
      <c r="E13" s="615">
        <v>12000</v>
      </c>
      <c r="F13" s="616">
        <f t="shared" si="1"/>
        <v>1507000</v>
      </c>
      <c r="G13" s="617">
        <f t="shared" si="0"/>
        <v>12000</v>
      </c>
      <c r="H13" s="618">
        <f t="shared" si="2"/>
        <v>1507000</v>
      </c>
      <c r="I13" s="662"/>
      <c r="J13" s="619" t="s">
        <v>55</v>
      </c>
      <c r="K13" s="619" t="s">
        <v>2750</v>
      </c>
    </row>
    <row r="14" spans="1:17">
      <c r="B14" s="620" t="s">
        <v>2759</v>
      </c>
      <c r="C14" s="620" t="s">
        <v>2760</v>
      </c>
      <c r="D14" s="620" t="s">
        <v>5562</v>
      </c>
      <c r="E14" s="615">
        <v>2336000</v>
      </c>
      <c r="F14" s="616">
        <f t="shared" si="1"/>
        <v>3843000</v>
      </c>
      <c r="G14" s="617">
        <f t="shared" si="0"/>
        <v>2336000</v>
      </c>
      <c r="H14" s="618">
        <f t="shared" si="2"/>
        <v>3843000</v>
      </c>
      <c r="I14" s="662"/>
      <c r="J14" s="619" t="s">
        <v>55</v>
      </c>
      <c r="K14" s="619" t="s">
        <v>2750</v>
      </c>
    </row>
    <row r="15" spans="1:17">
      <c r="B15" s="620" t="s">
        <v>2759</v>
      </c>
      <c r="C15" s="620" t="s">
        <v>2760</v>
      </c>
      <c r="D15" s="620" t="s">
        <v>6048</v>
      </c>
      <c r="E15" s="615">
        <v>869000</v>
      </c>
      <c r="F15" s="616">
        <f t="shared" si="1"/>
        <v>4712000</v>
      </c>
      <c r="G15" s="617">
        <f t="shared" si="0"/>
        <v>869000</v>
      </c>
      <c r="H15" s="618">
        <f t="shared" si="2"/>
        <v>4712000</v>
      </c>
      <c r="I15" s="662"/>
      <c r="J15" s="619" t="s">
        <v>55</v>
      </c>
      <c r="K15" s="619" t="s">
        <v>2750</v>
      </c>
    </row>
    <row r="16" spans="1:17">
      <c r="B16" s="620" t="s">
        <v>2759</v>
      </c>
      <c r="C16" s="620" t="s">
        <v>2760</v>
      </c>
      <c r="D16" s="620" t="s">
        <v>5446</v>
      </c>
      <c r="E16" s="615">
        <v>4000</v>
      </c>
      <c r="F16" s="616">
        <f t="shared" si="1"/>
        <v>4716000</v>
      </c>
      <c r="G16" s="617">
        <f t="shared" si="0"/>
        <v>4000</v>
      </c>
      <c r="H16" s="618">
        <f t="shared" si="2"/>
        <v>4716000</v>
      </c>
      <c r="I16" s="662"/>
      <c r="J16" s="619" t="s">
        <v>55</v>
      </c>
      <c r="K16" s="619" t="s">
        <v>2750</v>
      </c>
    </row>
    <row r="17" spans="2:11">
      <c r="B17" s="620" t="s">
        <v>2759</v>
      </c>
      <c r="C17" s="620" t="s">
        <v>2760</v>
      </c>
      <c r="D17" s="620" t="s">
        <v>6047</v>
      </c>
      <c r="E17" s="615">
        <v>38000</v>
      </c>
      <c r="F17" s="616">
        <f t="shared" si="1"/>
        <v>4754000</v>
      </c>
      <c r="G17" s="617">
        <f t="shared" si="0"/>
        <v>38000</v>
      </c>
      <c r="H17" s="618">
        <f t="shared" si="2"/>
        <v>4754000</v>
      </c>
      <c r="I17" s="662"/>
      <c r="J17" s="619" t="s">
        <v>55</v>
      </c>
      <c r="K17" s="619" t="s">
        <v>2750</v>
      </c>
    </row>
    <row r="18" spans="2:11">
      <c r="B18" s="620" t="s">
        <v>2759</v>
      </c>
      <c r="C18" s="620" t="s">
        <v>2760</v>
      </c>
      <c r="D18" s="620" t="s">
        <v>6046</v>
      </c>
      <c r="E18" s="615">
        <v>730000</v>
      </c>
      <c r="F18" s="616">
        <f t="shared" si="1"/>
        <v>5484000</v>
      </c>
      <c r="G18" s="617">
        <f t="shared" si="0"/>
        <v>730000</v>
      </c>
      <c r="H18" s="618">
        <f t="shared" si="2"/>
        <v>5484000</v>
      </c>
      <c r="I18" s="662"/>
      <c r="J18" s="619" t="s">
        <v>55</v>
      </c>
      <c r="K18" s="619" t="s">
        <v>2750</v>
      </c>
    </row>
    <row r="19" spans="2:11">
      <c r="B19" s="620" t="s">
        <v>2759</v>
      </c>
      <c r="C19" s="620" t="s">
        <v>2760</v>
      </c>
      <c r="D19" s="620" t="s">
        <v>5277</v>
      </c>
      <c r="E19" s="615">
        <v>695000</v>
      </c>
      <c r="F19" s="616">
        <f t="shared" si="1"/>
        <v>6179000</v>
      </c>
      <c r="G19" s="617">
        <f t="shared" si="0"/>
        <v>695000</v>
      </c>
      <c r="H19" s="618">
        <f t="shared" si="2"/>
        <v>6179000</v>
      </c>
      <c r="I19" s="662"/>
      <c r="J19" s="619" t="s">
        <v>55</v>
      </c>
      <c r="K19" s="619" t="s">
        <v>2750</v>
      </c>
    </row>
    <row r="20" spans="2:11">
      <c r="B20" s="620" t="s">
        <v>2759</v>
      </c>
      <c r="C20" s="620" t="s">
        <v>2760</v>
      </c>
      <c r="D20" s="620" t="s">
        <v>5276</v>
      </c>
      <c r="E20" s="615">
        <v>1000000</v>
      </c>
      <c r="F20" s="616">
        <f t="shared" si="1"/>
        <v>7179000</v>
      </c>
      <c r="G20" s="617">
        <f t="shared" si="0"/>
        <v>1000000</v>
      </c>
      <c r="H20" s="618">
        <f t="shared" si="2"/>
        <v>7179000</v>
      </c>
      <c r="I20" s="662"/>
      <c r="J20" s="619" t="s">
        <v>55</v>
      </c>
      <c r="K20" s="619" t="s">
        <v>2750</v>
      </c>
    </row>
    <row r="21" spans="2:11">
      <c r="B21" s="620" t="s">
        <v>2759</v>
      </c>
      <c r="C21" s="620" t="s">
        <v>2760</v>
      </c>
      <c r="D21" s="620" t="s">
        <v>5428</v>
      </c>
      <c r="E21" s="615">
        <v>274000</v>
      </c>
      <c r="F21" s="616">
        <f t="shared" si="1"/>
        <v>7453000</v>
      </c>
      <c r="G21" s="617">
        <f t="shared" si="0"/>
        <v>274000</v>
      </c>
      <c r="H21" s="618">
        <f t="shared" si="2"/>
        <v>7453000</v>
      </c>
      <c r="I21" s="662"/>
      <c r="J21" s="619" t="s">
        <v>55</v>
      </c>
      <c r="K21" s="619" t="s">
        <v>2750</v>
      </c>
    </row>
    <row r="22" spans="2:11">
      <c r="B22" s="620" t="s">
        <v>2759</v>
      </c>
      <c r="C22" s="620" t="s">
        <v>2760</v>
      </c>
      <c r="D22" s="620" t="s">
        <v>5143</v>
      </c>
      <c r="E22" s="615">
        <v>196000</v>
      </c>
      <c r="F22" s="616">
        <f t="shared" si="1"/>
        <v>7649000</v>
      </c>
      <c r="G22" s="617">
        <f t="shared" si="0"/>
        <v>196000</v>
      </c>
      <c r="H22" s="618">
        <f t="shared" si="2"/>
        <v>7649000</v>
      </c>
      <c r="I22" s="662"/>
      <c r="J22" s="619" t="s">
        <v>55</v>
      </c>
      <c r="K22" s="619" t="s">
        <v>2750</v>
      </c>
    </row>
    <row r="23" spans="2:11">
      <c r="B23" s="620" t="s">
        <v>2759</v>
      </c>
      <c r="C23" s="620" t="s">
        <v>2760</v>
      </c>
      <c r="D23" s="620" t="s">
        <v>5142</v>
      </c>
      <c r="E23" s="615">
        <v>16000</v>
      </c>
      <c r="F23" s="616">
        <f t="shared" si="1"/>
        <v>7665000</v>
      </c>
      <c r="G23" s="617">
        <f t="shared" si="0"/>
        <v>16000</v>
      </c>
      <c r="H23" s="618">
        <f t="shared" si="2"/>
        <v>7665000</v>
      </c>
      <c r="I23" s="662"/>
      <c r="J23" s="619" t="s">
        <v>55</v>
      </c>
      <c r="K23" s="619" t="s">
        <v>2750</v>
      </c>
    </row>
    <row r="24" spans="2:11">
      <c r="B24" s="620" t="s">
        <v>2759</v>
      </c>
      <c r="C24" s="620" t="s">
        <v>2760</v>
      </c>
      <c r="D24" s="620" t="s">
        <v>6045</v>
      </c>
      <c r="E24" s="615">
        <v>11000</v>
      </c>
      <c r="F24" s="616">
        <f t="shared" si="1"/>
        <v>7676000</v>
      </c>
      <c r="G24" s="617">
        <f t="shared" si="0"/>
        <v>11000</v>
      </c>
      <c r="H24" s="618">
        <f t="shared" si="2"/>
        <v>7676000</v>
      </c>
      <c r="I24" s="662"/>
      <c r="J24" s="619" t="s">
        <v>55</v>
      </c>
      <c r="K24" s="619" t="s">
        <v>2750</v>
      </c>
    </row>
    <row r="25" spans="2:11">
      <c r="B25" s="620" t="s">
        <v>2759</v>
      </c>
      <c r="C25" s="620" t="s">
        <v>2760</v>
      </c>
      <c r="D25" s="620" t="s">
        <v>5194</v>
      </c>
      <c r="E25" s="615">
        <v>32000</v>
      </c>
      <c r="F25" s="616">
        <f t="shared" si="1"/>
        <v>7708000</v>
      </c>
      <c r="G25" s="617">
        <f t="shared" si="0"/>
        <v>32000</v>
      </c>
      <c r="H25" s="618">
        <f t="shared" si="2"/>
        <v>7708000</v>
      </c>
      <c r="I25" s="662"/>
      <c r="J25" s="619" t="s">
        <v>55</v>
      </c>
      <c r="K25" s="619" t="s">
        <v>2750</v>
      </c>
    </row>
    <row r="26" spans="2:11">
      <c r="B26" s="620" t="s">
        <v>2759</v>
      </c>
      <c r="C26" s="620" t="s">
        <v>2760</v>
      </c>
      <c r="D26" s="620" t="s">
        <v>6044</v>
      </c>
      <c r="E26" s="615">
        <v>563000</v>
      </c>
      <c r="F26" s="616">
        <f t="shared" si="1"/>
        <v>8271000</v>
      </c>
      <c r="G26" s="617">
        <f t="shared" si="0"/>
        <v>563000</v>
      </c>
      <c r="H26" s="618">
        <f t="shared" si="2"/>
        <v>8271000</v>
      </c>
      <c r="I26" s="662"/>
      <c r="J26" s="619" t="s">
        <v>55</v>
      </c>
      <c r="K26" s="619" t="s">
        <v>2750</v>
      </c>
    </row>
    <row r="27" spans="2:11">
      <c r="B27" s="620" t="s">
        <v>2759</v>
      </c>
      <c r="C27" s="620" t="s">
        <v>2760</v>
      </c>
      <c r="D27" s="620" t="s">
        <v>5268</v>
      </c>
      <c r="E27" s="615">
        <v>126000</v>
      </c>
      <c r="F27" s="616">
        <f t="shared" si="1"/>
        <v>8397000</v>
      </c>
      <c r="G27" s="617">
        <f t="shared" si="0"/>
        <v>126000</v>
      </c>
      <c r="H27" s="618">
        <f t="shared" si="2"/>
        <v>8397000</v>
      </c>
      <c r="I27" s="662"/>
      <c r="J27" s="619" t="s">
        <v>55</v>
      </c>
      <c r="K27" s="619" t="s">
        <v>2750</v>
      </c>
    </row>
    <row r="28" spans="2:11">
      <c r="B28" s="620" t="s">
        <v>2759</v>
      </c>
      <c r="C28" s="620" t="s">
        <v>2760</v>
      </c>
      <c r="D28" s="620" t="s">
        <v>5140</v>
      </c>
      <c r="E28" s="615">
        <v>266000</v>
      </c>
      <c r="F28" s="616">
        <f t="shared" si="1"/>
        <v>8663000</v>
      </c>
      <c r="G28" s="617">
        <f t="shared" si="0"/>
        <v>266000</v>
      </c>
      <c r="H28" s="618">
        <f t="shared" si="2"/>
        <v>8663000</v>
      </c>
      <c r="I28" s="662"/>
      <c r="J28" s="619" t="s">
        <v>55</v>
      </c>
      <c r="K28" s="619" t="s">
        <v>2750</v>
      </c>
    </row>
    <row r="29" spans="2:11">
      <c r="B29" s="620" t="s">
        <v>2759</v>
      </c>
      <c r="C29" s="620" t="s">
        <v>2760</v>
      </c>
      <c r="D29" s="620" t="s">
        <v>5139</v>
      </c>
      <c r="E29" s="615">
        <v>695000</v>
      </c>
      <c r="F29" s="616">
        <f t="shared" si="1"/>
        <v>9358000</v>
      </c>
      <c r="G29" s="617">
        <f t="shared" si="0"/>
        <v>695000</v>
      </c>
      <c r="H29" s="618">
        <f t="shared" si="2"/>
        <v>9358000</v>
      </c>
      <c r="I29" s="662"/>
      <c r="J29" s="619" t="s">
        <v>55</v>
      </c>
      <c r="K29" s="619" t="s">
        <v>2750</v>
      </c>
    </row>
    <row r="30" spans="2:11">
      <c r="B30" s="620" t="s">
        <v>2759</v>
      </c>
      <c r="C30" s="620" t="s">
        <v>2760</v>
      </c>
      <c r="D30" s="620" t="s">
        <v>5138</v>
      </c>
      <c r="E30" s="615">
        <v>1521000</v>
      </c>
      <c r="F30" s="616">
        <f t="shared" si="1"/>
        <v>10879000</v>
      </c>
      <c r="G30" s="617">
        <f t="shared" si="0"/>
        <v>1521000</v>
      </c>
      <c r="H30" s="618">
        <f t="shared" si="2"/>
        <v>10879000</v>
      </c>
      <c r="I30" s="662"/>
      <c r="J30" s="619" t="s">
        <v>55</v>
      </c>
      <c r="K30" s="619" t="s">
        <v>2750</v>
      </c>
    </row>
    <row r="31" spans="2:11">
      <c r="B31" s="620" t="s">
        <v>2759</v>
      </c>
      <c r="C31" s="620" t="s">
        <v>2760</v>
      </c>
      <c r="D31" s="620" t="s">
        <v>6043</v>
      </c>
      <c r="E31" s="615">
        <v>21000</v>
      </c>
      <c r="F31" s="616">
        <f t="shared" si="1"/>
        <v>10900000</v>
      </c>
      <c r="G31" s="617">
        <f t="shared" si="0"/>
        <v>21000</v>
      </c>
      <c r="H31" s="618">
        <f t="shared" si="2"/>
        <v>10900000</v>
      </c>
      <c r="I31" s="662"/>
      <c r="J31" s="619" t="s">
        <v>55</v>
      </c>
      <c r="K31" s="619" t="s">
        <v>2750</v>
      </c>
    </row>
    <row r="32" spans="2:11">
      <c r="B32" s="620" t="s">
        <v>2759</v>
      </c>
      <c r="C32" s="620" t="s">
        <v>2760</v>
      </c>
      <c r="D32" s="620" t="s">
        <v>6042</v>
      </c>
      <c r="E32" s="615">
        <v>4000</v>
      </c>
      <c r="F32" s="616">
        <f t="shared" si="1"/>
        <v>10904000</v>
      </c>
      <c r="G32" s="617">
        <f t="shared" si="0"/>
        <v>4000</v>
      </c>
      <c r="H32" s="618">
        <f t="shared" si="2"/>
        <v>10904000</v>
      </c>
      <c r="I32" s="662"/>
      <c r="J32" s="619" t="s">
        <v>55</v>
      </c>
      <c r="K32" s="619" t="s">
        <v>2750</v>
      </c>
    </row>
    <row r="33" spans="2:11">
      <c r="B33" s="620" t="s">
        <v>2759</v>
      </c>
      <c r="C33" s="620" t="s">
        <v>2760</v>
      </c>
      <c r="D33" s="620" t="s">
        <v>5264</v>
      </c>
      <c r="E33" s="615">
        <v>581000</v>
      </c>
      <c r="F33" s="616">
        <f t="shared" si="1"/>
        <v>11485000</v>
      </c>
      <c r="G33" s="617">
        <f t="shared" si="0"/>
        <v>581000</v>
      </c>
      <c r="H33" s="618">
        <f t="shared" si="2"/>
        <v>11485000</v>
      </c>
      <c r="I33" s="662"/>
      <c r="J33" s="619" t="s">
        <v>55</v>
      </c>
      <c r="K33" s="619" t="s">
        <v>2750</v>
      </c>
    </row>
    <row r="34" spans="2:11">
      <c r="B34" s="620" t="s">
        <v>2759</v>
      </c>
      <c r="C34" s="620" t="s">
        <v>2760</v>
      </c>
      <c r="D34" s="620" t="s">
        <v>5136</v>
      </c>
      <c r="E34" s="615">
        <v>4000</v>
      </c>
      <c r="F34" s="616">
        <f t="shared" si="1"/>
        <v>11489000</v>
      </c>
      <c r="G34" s="617">
        <f t="shared" si="0"/>
        <v>4000</v>
      </c>
      <c r="H34" s="618">
        <f t="shared" si="2"/>
        <v>11489000</v>
      </c>
      <c r="I34" s="662"/>
      <c r="J34" s="619" t="s">
        <v>55</v>
      </c>
      <c r="K34" s="619" t="s">
        <v>2750</v>
      </c>
    </row>
    <row r="35" spans="2:11">
      <c r="B35" s="620" t="s">
        <v>2759</v>
      </c>
      <c r="C35" s="620" t="s">
        <v>2760</v>
      </c>
      <c r="D35" s="620" t="s">
        <v>5600</v>
      </c>
      <c r="E35" s="615">
        <v>11000</v>
      </c>
      <c r="F35" s="616">
        <f t="shared" si="1"/>
        <v>11500000</v>
      </c>
      <c r="G35" s="617">
        <f t="shared" si="0"/>
        <v>11000</v>
      </c>
      <c r="H35" s="618">
        <f t="shared" si="2"/>
        <v>11500000</v>
      </c>
      <c r="I35" s="662"/>
      <c r="J35" s="619" t="s">
        <v>55</v>
      </c>
      <c r="K35" s="619" t="s">
        <v>2750</v>
      </c>
    </row>
    <row r="36" spans="2:11">
      <c r="B36" s="620" t="s">
        <v>2759</v>
      </c>
      <c r="C36" s="620" t="s">
        <v>2760</v>
      </c>
      <c r="D36" s="620" t="s">
        <v>5263</v>
      </c>
      <c r="E36" s="615">
        <v>117000</v>
      </c>
      <c r="F36" s="616">
        <f t="shared" si="1"/>
        <v>11617000</v>
      </c>
      <c r="G36" s="617">
        <f t="shared" si="0"/>
        <v>117000</v>
      </c>
      <c r="H36" s="618">
        <f t="shared" si="2"/>
        <v>11617000</v>
      </c>
      <c r="I36" s="662"/>
      <c r="J36" s="619" t="s">
        <v>55</v>
      </c>
      <c r="K36" s="619" t="s">
        <v>2750</v>
      </c>
    </row>
    <row r="37" spans="2:11">
      <c r="B37" s="620" t="s">
        <v>2759</v>
      </c>
      <c r="C37" s="620" t="s">
        <v>2760</v>
      </c>
      <c r="D37" s="620" t="s">
        <v>6041</v>
      </c>
      <c r="E37" s="615">
        <v>6000</v>
      </c>
      <c r="F37" s="616">
        <f t="shared" si="1"/>
        <v>11623000</v>
      </c>
      <c r="G37" s="617">
        <f t="shared" si="0"/>
        <v>6000</v>
      </c>
      <c r="H37" s="618">
        <f t="shared" si="2"/>
        <v>11623000</v>
      </c>
      <c r="I37" s="662"/>
      <c r="J37" s="619" t="s">
        <v>55</v>
      </c>
      <c r="K37" s="619" t="s">
        <v>2750</v>
      </c>
    </row>
    <row r="38" spans="2:11">
      <c r="B38" s="620" t="s">
        <v>2759</v>
      </c>
      <c r="C38" s="620" t="s">
        <v>2760</v>
      </c>
      <c r="D38" s="620" t="s">
        <v>6040</v>
      </c>
      <c r="E38" s="615">
        <v>1304000</v>
      </c>
      <c r="F38" s="616">
        <f t="shared" si="1"/>
        <v>12927000</v>
      </c>
      <c r="G38" s="617">
        <f t="shared" si="0"/>
        <v>1304000</v>
      </c>
      <c r="H38" s="618">
        <f t="shared" si="2"/>
        <v>12927000</v>
      </c>
      <c r="I38" s="662"/>
      <c r="J38" s="619" t="s">
        <v>55</v>
      </c>
      <c r="K38" s="619" t="s">
        <v>2750</v>
      </c>
    </row>
    <row r="39" spans="2:11">
      <c r="B39" s="620" t="s">
        <v>2759</v>
      </c>
      <c r="C39" s="620" t="s">
        <v>2760</v>
      </c>
      <c r="D39" s="620" t="s">
        <v>5135</v>
      </c>
      <c r="E39" s="615">
        <v>3000</v>
      </c>
      <c r="F39" s="616">
        <f t="shared" si="1"/>
        <v>12930000</v>
      </c>
      <c r="G39" s="617">
        <f t="shared" si="0"/>
        <v>3000</v>
      </c>
      <c r="H39" s="618">
        <f t="shared" si="2"/>
        <v>12930000</v>
      </c>
      <c r="I39" s="662"/>
      <c r="J39" s="619" t="s">
        <v>55</v>
      </c>
      <c r="K39" s="619" t="s">
        <v>2750</v>
      </c>
    </row>
    <row r="40" spans="2:11">
      <c r="B40" s="620" t="s">
        <v>2759</v>
      </c>
      <c r="C40" s="620" t="s">
        <v>2760</v>
      </c>
      <c r="D40" s="620" t="s">
        <v>5262</v>
      </c>
      <c r="E40" s="615">
        <v>13000</v>
      </c>
      <c r="F40" s="616">
        <f t="shared" si="1"/>
        <v>12943000</v>
      </c>
      <c r="G40" s="617">
        <f t="shared" si="0"/>
        <v>13000</v>
      </c>
      <c r="H40" s="618">
        <f t="shared" si="2"/>
        <v>12943000</v>
      </c>
      <c r="I40" s="662"/>
      <c r="J40" s="619" t="s">
        <v>55</v>
      </c>
      <c r="K40" s="619" t="s">
        <v>2750</v>
      </c>
    </row>
    <row r="41" spans="2:11">
      <c r="B41" s="620" t="s">
        <v>2759</v>
      </c>
      <c r="C41" s="620" t="s">
        <v>2760</v>
      </c>
      <c r="D41" s="620" t="s">
        <v>5444</v>
      </c>
      <c r="E41" s="615">
        <v>8000</v>
      </c>
      <c r="F41" s="616">
        <f t="shared" si="1"/>
        <v>12951000</v>
      </c>
      <c r="G41" s="617">
        <f t="shared" si="0"/>
        <v>8000</v>
      </c>
      <c r="H41" s="618">
        <f t="shared" si="2"/>
        <v>12951000</v>
      </c>
      <c r="I41" s="662"/>
      <c r="J41" s="619" t="s">
        <v>55</v>
      </c>
      <c r="K41" s="619" t="s">
        <v>2750</v>
      </c>
    </row>
    <row r="42" spans="2:11">
      <c r="B42" s="620" t="s">
        <v>2759</v>
      </c>
      <c r="C42" s="620" t="s">
        <v>2760</v>
      </c>
      <c r="D42" s="620" t="s">
        <v>5134</v>
      </c>
      <c r="E42" s="615">
        <v>132000</v>
      </c>
      <c r="F42" s="616">
        <f t="shared" si="1"/>
        <v>13083000</v>
      </c>
      <c r="G42" s="617">
        <f t="shared" si="0"/>
        <v>132000</v>
      </c>
      <c r="H42" s="618">
        <f t="shared" si="2"/>
        <v>13083000</v>
      </c>
      <c r="I42" s="662"/>
      <c r="J42" s="619" t="s">
        <v>55</v>
      </c>
      <c r="K42" s="619" t="s">
        <v>2750</v>
      </c>
    </row>
    <row r="43" spans="2:11">
      <c r="B43" s="620" t="s">
        <v>2759</v>
      </c>
      <c r="C43" s="620" t="s">
        <v>2760</v>
      </c>
      <c r="D43" s="620" t="s">
        <v>6039</v>
      </c>
      <c r="E43" s="615">
        <v>1304000</v>
      </c>
      <c r="F43" s="616">
        <f t="shared" si="1"/>
        <v>14387000</v>
      </c>
      <c r="G43" s="617">
        <f t="shared" si="0"/>
        <v>1304000</v>
      </c>
      <c r="H43" s="618">
        <f t="shared" si="2"/>
        <v>14387000</v>
      </c>
      <c r="I43" s="662"/>
      <c r="J43" s="619" t="s">
        <v>55</v>
      </c>
      <c r="K43" s="619" t="s">
        <v>2750</v>
      </c>
    </row>
    <row r="44" spans="2:11">
      <c r="B44" s="620" t="s">
        <v>2759</v>
      </c>
      <c r="C44" s="620" t="s">
        <v>2760</v>
      </c>
      <c r="D44" s="620" t="s">
        <v>6038</v>
      </c>
      <c r="E44" s="615">
        <v>62000</v>
      </c>
      <c r="F44" s="616">
        <f t="shared" si="1"/>
        <v>14449000</v>
      </c>
      <c r="G44" s="617">
        <f t="shared" si="0"/>
        <v>62000</v>
      </c>
      <c r="H44" s="618">
        <f t="shared" si="2"/>
        <v>14449000</v>
      </c>
      <c r="I44" s="662"/>
      <c r="J44" s="619" t="s">
        <v>55</v>
      </c>
      <c r="K44" s="619" t="s">
        <v>2750</v>
      </c>
    </row>
    <row r="45" spans="2:11">
      <c r="B45" s="620" t="s">
        <v>2759</v>
      </c>
      <c r="C45" s="620" t="s">
        <v>2760</v>
      </c>
      <c r="D45" s="620" t="s">
        <v>5132</v>
      </c>
      <c r="E45" s="615">
        <v>266000</v>
      </c>
      <c r="F45" s="616">
        <f t="shared" si="1"/>
        <v>14715000</v>
      </c>
      <c r="G45" s="617">
        <f t="shared" si="0"/>
        <v>266000</v>
      </c>
      <c r="H45" s="618">
        <f t="shared" si="2"/>
        <v>14715000</v>
      </c>
      <c r="I45" s="662"/>
      <c r="J45" s="619" t="s">
        <v>55</v>
      </c>
      <c r="K45" s="619" t="s">
        <v>2750</v>
      </c>
    </row>
    <row r="46" spans="2:11">
      <c r="B46" s="620" t="s">
        <v>2759</v>
      </c>
      <c r="C46" s="620" t="s">
        <v>2778</v>
      </c>
      <c r="D46" s="620" t="s">
        <v>6037</v>
      </c>
      <c r="E46" s="615">
        <v>38190</v>
      </c>
      <c r="F46" s="616">
        <f t="shared" si="1"/>
        <v>14753190</v>
      </c>
      <c r="G46" s="617">
        <f t="shared" si="0"/>
        <v>38190</v>
      </c>
      <c r="H46" s="618">
        <f t="shared" si="2"/>
        <v>14753190</v>
      </c>
      <c r="I46" s="662"/>
      <c r="J46" s="619" t="s">
        <v>55</v>
      </c>
      <c r="K46" s="619" t="s">
        <v>2750</v>
      </c>
    </row>
    <row r="47" spans="2:11">
      <c r="B47" s="620" t="s">
        <v>2759</v>
      </c>
      <c r="C47" s="620" t="s">
        <v>2778</v>
      </c>
      <c r="D47" s="620" t="s">
        <v>6036</v>
      </c>
      <c r="E47" s="615">
        <v>29000</v>
      </c>
      <c r="F47" s="616">
        <f t="shared" si="1"/>
        <v>14782190</v>
      </c>
      <c r="G47" s="617">
        <f t="shared" si="0"/>
        <v>29000</v>
      </c>
      <c r="H47" s="618">
        <f t="shared" si="2"/>
        <v>14782190</v>
      </c>
      <c r="I47" s="662"/>
      <c r="J47" s="619" t="s">
        <v>55</v>
      </c>
      <c r="K47" s="619" t="s">
        <v>2750</v>
      </c>
    </row>
    <row r="48" spans="2:11">
      <c r="B48" s="620" t="s">
        <v>2759</v>
      </c>
      <c r="C48" s="620" t="s">
        <v>2778</v>
      </c>
      <c r="D48" s="620" t="s">
        <v>2790</v>
      </c>
      <c r="E48" s="615">
        <v>19000</v>
      </c>
      <c r="F48" s="616">
        <f t="shared" si="1"/>
        <v>14801190</v>
      </c>
      <c r="G48" s="617">
        <f t="shared" si="0"/>
        <v>19000</v>
      </c>
      <c r="H48" s="618">
        <f t="shared" si="2"/>
        <v>14801190</v>
      </c>
      <c r="I48" s="662"/>
      <c r="J48" s="619" t="s">
        <v>55</v>
      </c>
      <c r="K48" s="619" t="s">
        <v>2750</v>
      </c>
    </row>
    <row r="49" spans="2:11">
      <c r="B49" s="620" t="s">
        <v>2759</v>
      </c>
      <c r="C49" s="620" t="s">
        <v>2778</v>
      </c>
      <c r="D49" s="620" t="s">
        <v>2791</v>
      </c>
      <c r="E49" s="615">
        <v>3000</v>
      </c>
      <c r="F49" s="616">
        <f t="shared" si="1"/>
        <v>14804190</v>
      </c>
      <c r="G49" s="617">
        <f t="shared" si="0"/>
        <v>3000</v>
      </c>
      <c r="H49" s="618">
        <f t="shared" si="2"/>
        <v>14804190</v>
      </c>
      <c r="I49" s="662"/>
      <c r="J49" s="619" t="s">
        <v>55</v>
      </c>
      <c r="K49" s="619" t="s">
        <v>2750</v>
      </c>
    </row>
    <row r="50" spans="2:11">
      <c r="B50" s="620" t="s">
        <v>2759</v>
      </c>
      <c r="C50" s="620" t="s">
        <v>2778</v>
      </c>
      <c r="D50" s="620" t="s">
        <v>2806</v>
      </c>
      <c r="E50" s="615">
        <v>4000</v>
      </c>
      <c r="F50" s="616">
        <f t="shared" si="1"/>
        <v>14808190</v>
      </c>
      <c r="G50" s="617">
        <f t="shared" si="0"/>
        <v>4000</v>
      </c>
      <c r="H50" s="618">
        <f t="shared" si="2"/>
        <v>14808190</v>
      </c>
      <c r="I50" s="662"/>
      <c r="J50" s="619" t="s">
        <v>55</v>
      </c>
      <c r="K50" s="619" t="s">
        <v>2750</v>
      </c>
    </row>
    <row r="51" spans="2:11">
      <c r="B51" s="620" t="s">
        <v>2759</v>
      </c>
      <c r="C51" s="620" t="s">
        <v>2778</v>
      </c>
      <c r="D51" s="620" t="s">
        <v>2807</v>
      </c>
      <c r="E51" s="615">
        <v>10000</v>
      </c>
      <c r="F51" s="616">
        <f t="shared" si="1"/>
        <v>14818190</v>
      </c>
      <c r="G51" s="617">
        <f t="shared" si="0"/>
        <v>10000</v>
      </c>
      <c r="H51" s="618">
        <f t="shared" si="2"/>
        <v>14818190</v>
      </c>
      <c r="I51" s="662"/>
      <c r="J51" s="619" t="s">
        <v>55</v>
      </c>
      <c r="K51" s="619" t="s">
        <v>2750</v>
      </c>
    </row>
    <row r="52" spans="2:11">
      <c r="B52" s="620" t="s">
        <v>2759</v>
      </c>
      <c r="C52" s="620" t="s">
        <v>2778</v>
      </c>
      <c r="D52" s="620" t="s">
        <v>2809</v>
      </c>
      <c r="E52" s="615">
        <v>3000</v>
      </c>
      <c r="F52" s="616">
        <f t="shared" si="1"/>
        <v>14821190</v>
      </c>
      <c r="G52" s="617">
        <f t="shared" si="0"/>
        <v>3000</v>
      </c>
      <c r="H52" s="618">
        <f t="shared" si="2"/>
        <v>14821190</v>
      </c>
      <c r="I52" s="662"/>
      <c r="J52" s="619" t="s">
        <v>55</v>
      </c>
      <c r="K52" s="619" t="s">
        <v>2750</v>
      </c>
    </row>
    <row r="53" spans="2:11">
      <c r="B53" s="620" t="s">
        <v>2759</v>
      </c>
      <c r="C53" s="620" t="s">
        <v>2778</v>
      </c>
      <c r="D53" s="620" t="s">
        <v>6035</v>
      </c>
      <c r="E53" s="615">
        <v>1000</v>
      </c>
      <c r="F53" s="616">
        <f t="shared" si="1"/>
        <v>14822190</v>
      </c>
      <c r="G53" s="617">
        <f t="shared" si="0"/>
        <v>1000</v>
      </c>
      <c r="H53" s="618">
        <f t="shared" si="2"/>
        <v>14822190</v>
      </c>
      <c r="I53" s="662"/>
      <c r="J53" s="619" t="s">
        <v>55</v>
      </c>
      <c r="K53" s="619" t="s">
        <v>2750</v>
      </c>
    </row>
    <row r="54" spans="2:11">
      <c r="B54" s="620" t="s">
        <v>2759</v>
      </c>
      <c r="C54" s="620" t="s">
        <v>2778</v>
      </c>
      <c r="D54" s="620" t="s">
        <v>2780</v>
      </c>
      <c r="E54" s="615">
        <v>5000</v>
      </c>
      <c r="F54" s="616">
        <f t="shared" si="1"/>
        <v>14827190</v>
      </c>
      <c r="G54" s="617">
        <f t="shared" si="0"/>
        <v>5000</v>
      </c>
      <c r="H54" s="618">
        <f t="shared" si="2"/>
        <v>14827190</v>
      </c>
      <c r="I54" s="662"/>
      <c r="J54" s="619" t="s">
        <v>55</v>
      </c>
      <c r="K54" s="619" t="s">
        <v>2750</v>
      </c>
    </row>
    <row r="55" spans="2:11">
      <c r="B55" s="620" t="s">
        <v>2759</v>
      </c>
      <c r="C55" s="620" t="s">
        <v>2778</v>
      </c>
      <c r="D55" s="620" t="s">
        <v>6034</v>
      </c>
      <c r="E55" s="615">
        <v>5000</v>
      </c>
      <c r="F55" s="616">
        <f t="shared" si="1"/>
        <v>14832190</v>
      </c>
      <c r="G55" s="617">
        <f t="shared" si="0"/>
        <v>5000</v>
      </c>
      <c r="H55" s="618">
        <f t="shared" si="2"/>
        <v>14832190</v>
      </c>
      <c r="I55" s="662"/>
      <c r="J55" s="619" t="s">
        <v>55</v>
      </c>
      <c r="K55" s="619" t="s">
        <v>2750</v>
      </c>
    </row>
    <row r="56" spans="2:11">
      <c r="B56" s="620" t="s">
        <v>2759</v>
      </c>
      <c r="C56" s="620" t="s">
        <v>2778</v>
      </c>
      <c r="D56" s="620" t="s">
        <v>2815</v>
      </c>
      <c r="E56" s="615">
        <v>31000</v>
      </c>
      <c r="F56" s="616">
        <f t="shared" si="1"/>
        <v>14863190</v>
      </c>
      <c r="G56" s="617">
        <f t="shared" si="0"/>
        <v>31000</v>
      </c>
      <c r="H56" s="618">
        <f t="shared" si="2"/>
        <v>14863190</v>
      </c>
      <c r="I56" s="662"/>
      <c r="J56" s="619" t="s">
        <v>55</v>
      </c>
      <c r="K56" s="619" t="s">
        <v>2750</v>
      </c>
    </row>
    <row r="57" spans="2:11">
      <c r="B57" s="620" t="s">
        <v>2759</v>
      </c>
      <c r="C57" s="620" t="s">
        <v>2778</v>
      </c>
      <c r="D57" s="620" t="s">
        <v>5167</v>
      </c>
      <c r="E57" s="615">
        <v>25000</v>
      </c>
      <c r="F57" s="616">
        <f t="shared" si="1"/>
        <v>14888190</v>
      </c>
      <c r="G57" s="617">
        <f t="shared" si="0"/>
        <v>25000</v>
      </c>
      <c r="H57" s="618">
        <f t="shared" si="2"/>
        <v>14888190</v>
      </c>
      <c r="I57" s="662"/>
      <c r="J57" s="619" t="s">
        <v>55</v>
      </c>
      <c r="K57" s="619" t="s">
        <v>2750</v>
      </c>
    </row>
    <row r="58" spans="2:11">
      <c r="B58" s="620" t="s">
        <v>2759</v>
      </c>
      <c r="C58" s="620" t="s">
        <v>2778</v>
      </c>
      <c r="D58" s="620" t="s">
        <v>2829</v>
      </c>
      <c r="E58" s="615">
        <v>1000</v>
      </c>
      <c r="F58" s="616">
        <f t="shared" si="1"/>
        <v>14889190</v>
      </c>
      <c r="G58" s="617">
        <f t="shared" si="0"/>
        <v>1000</v>
      </c>
      <c r="H58" s="618">
        <f t="shared" si="2"/>
        <v>14889190</v>
      </c>
      <c r="I58" s="662"/>
      <c r="J58" s="619" t="s">
        <v>55</v>
      </c>
      <c r="K58" s="619" t="s">
        <v>2750</v>
      </c>
    </row>
    <row r="59" spans="2:11">
      <c r="B59" s="620" t="s">
        <v>2759</v>
      </c>
      <c r="C59" s="620" t="s">
        <v>2781</v>
      </c>
      <c r="D59" s="620" t="s">
        <v>6033</v>
      </c>
      <c r="E59" s="615">
        <v>102000</v>
      </c>
      <c r="F59" s="616">
        <f t="shared" si="1"/>
        <v>14991190</v>
      </c>
      <c r="G59" s="617">
        <f t="shared" si="0"/>
        <v>102000</v>
      </c>
      <c r="H59" s="618">
        <f t="shared" si="2"/>
        <v>14991190</v>
      </c>
      <c r="I59" s="662"/>
      <c r="J59" s="619" t="s">
        <v>55</v>
      </c>
      <c r="K59" s="619" t="s">
        <v>2750</v>
      </c>
    </row>
    <row r="60" spans="2:11">
      <c r="B60" s="620" t="s">
        <v>2759</v>
      </c>
      <c r="C60" s="620" t="s">
        <v>2781</v>
      </c>
      <c r="D60" s="620" t="s">
        <v>6032</v>
      </c>
      <c r="E60" s="615">
        <v>20000</v>
      </c>
      <c r="F60" s="616">
        <f t="shared" si="1"/>
        <v>15011190</v>
      </c>
      <c r="G60" s="617">
        <f t="shared" si="0"/>
        <v>20000</v>
      </c>
      <c r="H60" s="618">
        <f t="shared" si="2"/>
        <v>15011190</v>
      </c>
      <c r="I60" s="662"/>
      <c r="J60" s="619" t="s">
        <v>55</v>
      </c>
      <c r="K60" s="619" t="s">
        <v>2750</v>
      </c>
    </row>
    <row r="61" spans="2:11">
      <c r="B61" s="620" t="s">
        <v>2759</v>
      </c>
      <c r="C61" s="620" t="s">
        <v>2781</v>
      </c>
      <c r="D61" s="620" t="s">
        <v>2785</v>
      </c>
      <c r="E61" s="615">
        <v>48000</v>
      </c>
      <c r="F61" s="616">
        <f t="shared" si="1"/>
        <v>15059190</v>
      </c>
      <c r="G61" s="617">
        <f t="shared" si="0"/>
        <v>48000</v>
      </c>
      <c r="H61" s="618">
        <f t="shared" si="2"/>
        <v>15059190</v>
      </c>
      <c r="I61" s="662"/>
      <c r="J61" s="619" t="s">
        <v>55</v>
      </c>
      <c r="K61" s="619" t="s">
        <v>2750</v>
      </c>
    </row>
    <row r="62" spans="2:11">
      <c r="B62" s="620" t="s">
        <v>2759</v>
      </c>
      <c r="C62" s="620" t="s">
        <v>2781</v>
      </c>
      <c r="D62" s="620" t="s">
        <v>2833</v>
      </c>
      <c r="E62" s="615">
        <v>16000</v>
      </c>
      <c r="F62" s="616">
        <f t="shared" si="1"/>
        <v>15075190</v>
      </c>
      <c r="G62" s="617">
        <f t="shared" si="0"/>
        <v>16000</v>
      </c>
      <c r="H62" s="618">
        <f t="shared" si="2"/>
        <v>15075190</v>
      </c>
      <c r="I62" s="662"/>
      <c r="J62" s="619" t="s">
        <v>55</v>
      </c>
      <c r="K62" s="619" t="s">
        <v>2750</v>
      </c>
    </row>
    <row r="63" spans="2:11">
      <c r="B63" s="620" t="s">
        <v>2759</v>
      </c>
      <c r="C63" s="620" t="s">
        <v>2781</v>
      </c>
      <c r="D63" s="620" t="s">
        <v>6031</v>
      </c>
      <c r="E63" s="615">
        <v>773000</v>
      </c>
      <c r="F63" s="616">
        <f t="shared" si="1"/>
        <v>15848190</v>
      </c>
      <c r="G63" s="617">
        <f t="shared" si="0"/>
        <v>773000</v>
      </c>
      <c r="H63" s="618">
        <f t="shared" si="2"/>
        <v>15848190</v>
      </c>
      <c r="I63" s="662"/>
      <c r="J63" s="619" t="s">
        <v>55</v>
      </c>
      <c r="K63" s="619" t="s">
        <v>2750</v>
      </c>
    </row>
    <row r="64" spans="2:11">
      <c r="B64" s="620" t="s">
        <v>2759</v>
      </c>
      <c r="C64" s="620" t="s">
        <v>2781</v>
      </c>
      <c r="D64" s="620" t="s">
        <v>6030</v>
      </c>
      <c r="E64" s="615">
        <v>5000</v>
      </c>
      <c r="F64" s="616">
        <f t="shared" si="1"/>
        <v>15853190</v>
      </c>
      <c r="G64" s="617">
        <f t="shared" si="0"/>
        <v>5000</v>
      </c>
      <c r="H64" s="618">
        <f t="shared" si="2"/>
        <v>15853190</v>
      </c>
      <c r="I64" s="662"/>
      <c r="J64" s="619" t="s">
        <v>55</v>
      </c>
      <c r="K64" s="619" t="s">
        <v>2750</v>
      </c>
    </row>
    <row r="65" spans="2:11">
      <c r="B65" s="620" t="s">
        <v>2759</v>
      </c>
      <c r="C65" s="620" t="s">
        <v>2781</v>
      </c>
      <c r="D65" s="620" t="s">
        <v>6029</v>
      </c>
      <c r="E65" s="615">
        <v>5000</v>
      </c>
      <c r="F65" s="616">
        <f t="shared" si="1"/>
        <v>15858190</v>
      </c>
      <c r="G65" s="617">
        <f t="shared" si="0"/>
        <v>5000</v>
      </c>
      <c r="H65" s="618">
        <f t="shared" si="2"/>
        <v>15858190</v>
      </c>
      <c r="I65" s="662"/>
      <c r="J65" s="619" t="s">
        <v>55</v>
      </c>
      <c r="K65" s="619" t="s">
        <v>2750</v>
      </c>
    </row>
    <row r="66" spans="2:11">
      <c r="B66" s="620" t="s">
        <v>2759</v>
      </c>
      <c r="C66" s="620" t="s">
        <v>2781</v>
      </c>
      <c r="D66" s="620" t="s">
        <v>2932</v>
      </c>
      <c r="E66" s="615">
        <v>8000</v>
      </c>
      <c r="F66" s="616">
        <f t="shared" si="1"/>
        <v>15866190</v>
      </c>
      <c r="G66" s="617">
        <f t="shared" si="0"/>
        <v>8000</v>
      </c>
      <c r="H66" s="618">
        <f t="shared" si="2"/>
        <v>15866190</v>
      </c>
      <c r="I66" s="662"/>
      <c r="J66" s="619" t="s">
        <v>55</v>
      </c>
      <c r="K66" s="619" t="s">
        <v>2750</v>
      </c>
    </row>
    <row r="67" spans="2:11">
      <c r="B67" s="620" t="s">
        <v>2759</v>
      </c>
      <c r="C67" s="620" t="s">
        <v>2781</v>
      </c>
      <c r="D67" s="620" t="s">
        <v>2787</v>
      </c>
      <c r="E67" s="615">
        <v>156000</v>
      </c>
      <c r="F67" s="616">
        <f t="shared" si="1"/>
        <v>16022190</v>
      </c>
      <c r="G67" s="617">
        <f t="shared" si="0"/>
        <v>156000</v>
      </c>
      <c r="H67" s="618">
        <f t="shared" si="2"/>
        <v>16022190</v>
      </c>
      <c r="I67" s="662"/>
      <c r="J67" s="619" t="s">
        <v>55</v>
      </c>
      <c r="K67" s="619" t="s">
        <v>2750</v>
      </c>
    </row>
    <row r="68" spans="2:11">
      <c r="B68" s="620" t="s">
        <v>2759</v>
      </c>
      <c r="C68" s="620" t="s">
        <v>2781</v>
      </c>
      <c r="D68" s="620" t="s">
        <v>2788</v>
      </c>
      <c r="E68" s="615">
        <v>44000</v>
      </c>
      <c r="F68" s="616">
        <f t="shared" si="1"/>
        <v>16066190</v>
      </c>
      <c r="G68" s="617">
        <f t="shared" si="0"/>
        <v>44000</v>
      </c>
      <c r="H68" s="618">
        <f t="shared" si="2"/>
        <v>16066190</v>
      </c>
      <c r="I68" s="662"/>
      <c r="J68" s="619" t="s">
        <v>55</v>
      </c>
      <c r="K68" s="619" t="s">
        <v>2750</v>
      </c>
    </row>
    <row r="69" spans="2:11">
      <c r="B69" s="620" t="s">
        <v>2759</v>
      </c>
      <c r="C69" s="620" t="s">
        <v>2781</v>
      </c>
      <c r="D69" s="620" t="s">
        <v>6028</v>
      </c>
      <c r="E69" s="615">
        <v>125000</v>
      </c>
      <c r="F69" s="616">
        <f t="shared" si="1"/>
        <v>16191190</v>
      </c>
      <c r="G69" s="617">
        <f t="shared" si="0"/>
        <v>125000</v>
      </c>
      <c r="H69" s="618">
        <f t="shared" si="2"/>
        <v>16191190</v>
      </c>
      <c r="I69" s="662"/>
      <c r="J69" s="619" t="s">
        <v>55</v>
      </c>
      <c r="K69" s="619" t="s">
        <v>2750</v>
      </c>
    </row>
    <row r="70" spans="2:11">
      <c r="B70" s="620" t="s">
        <v>2759</v>
      </c>
      <c r="C70" s="620" t="s">
        <v>2781</v>
      </c>
      <c r="D70" s="620" t="s">
        <v>6027</v>
      </c>
      <c r="E70" s="615">
        <v>125000</v>
      </c>
      <c r="F70" s="616">
        <f t="shared" si="1"/>
        <v>16316190</v>
      </c>
      <c r="G70" s="617">
        <f t="shared" si="0"/>
        <v>125000</v>
      </c>
      <c r="H70" s="618">
        <f t="shared" si="2"/>
        <v>16316190</v>
      </c>
      <c r="I70" s="662"/>
      <c r="J70" s="619" t="s">
        <v>55</v>
      </c>
      <c r="K70" s="619" t="s">
        <v>2750</v>
      </c>
    </row>
    <row r="71" spans="2:11">
      <c r="B71" s="620" t="s">
        <v>2759</v>
      </c>
      <c r="C71" s="620" t="s">
        <v>2781</v>
      </c>
      <c r="D71" s="620" t="s">
        <v>6026</v>
      </c>
      <c r="E71" s="615">
        <v>125000</v>
      </c>
      <c r="F71" s="616">
        <f t="shared" si="1"/>
        <v>16441190</v>
      </c>
      <c r="G71" s="617">
        <f t="shared" ref="G71:G134" si="3">E71</f>
        <v>125000</v>
      </c>
      <c r="H71" s="618">
        <f t="shared" si="2"/>
        <v>16441190</v>
      </c>
      <c r="I71" s="662"/>
      <c r="J71" s="619" t="s">
        <v>55</v>
      </c>
      <c r="K71" s="619" t="s">
        <v>2750</v>
      </c>
    </row>
    <row r="72" spans="2:11">
      <c r="B72" s="620" t="s">
        <v>2759</v>
      </c>
      <c r="C72" s="620" t="s">
        <v>2781</v>
      </c>
      <c r="D72" s="620" t="s">
        <v>6025</v>
      </c>
      <c r="E72" s="615">
        <v>1058000</v>
      </c>
      <c r="F72" s="616">
        <f t="shared" ref="F72:F135" si="4">E72+F71</f>
        <v>17499190</v>
      </c>
      <c r="G72" s="617">
        <f t="shared" si="3"/>
        <v>1058000</v>
      </c>
      <c r="H72" s="618">
        <f t="shared" ref="H72:H135" si="5">G72+H71</f>
        <v>17499190</v>
      </c>
      <c r="I72" s="662"/>
      <c r="J72" s="619" t="s">
        <v>55</v>
      </c>
      <c r="K72" s="619" t="s">
        <v>2750</v>
      </c>
    </row>
    <row r="73" spans="2:11">
      <c r="B73" s="620" t="s">
        <v>2759</v>
      </c>
      <c r="C73" s="620" t="s">
        <v>2781</v>
      </c>
      <c r="D73" s="620" t="s">
        <v>6024</v>
      </c>
      <c r="E73" s="615">
        <v>546000</v>
      </c>
      <c r="F73" s="616">
        <f t="shared" si="4"/>
        <v>18045190</v>
      </c>
      <c r="G73" s="617">
        <f t="shared" si="3"/>
        <v>546000</v>
      </c>
      <c r="H73" s="618">
        <f t="shared" si="5"/>
        <v>18045190</v>
      </c>
      <c r="I73" s="662"/>
      <c r="J73" s="619" t="s">
        <v>55</v>
      </c>
      <c r="K73" s="619" t="s">
        <v>2750</v>
      </c>
    </row>
    <row r="74" spans="2:11">
      <c r="B74" s="620" t="s">
        <v>2759</v>
      </c>
      <c r="C74" s="620" t="s">
        <v>2781</v>
      </c>
      <c r="D74" s="620" t="s">
        <v>6023</v>
      </c>
      <c r="E74" s="615">
        <v>546000</v>
      </c>
      <c r="F74" s="616">
        <f t="shared" si="4"/>
        <v>18591190</v>
      </c>
      <c r="G74" s="617">
        <f t="shared" si="3"/>
        <v>546000</v>
      </c>
      <c r="H74" s="618">
        <f t="shared" si="5"/>
        <v>18591190</v>
      </c>
      <c r="I74" s="662"/>
      <c r="J74" s="619" t="s">
        <v>55</v>
      </c>
      <c r="K74" s="619" t="s">
        <v>2750</v>
      </c>
    </row>
    <row r="75" spans="2:11">
      <c r="B75" s="620" t="s">
        <v>2759</v>
      </c>
      <c r="C75" s="620" t="s">
        <v>2781</v>
      </c>
      <c r="D75" s="620" t="s">
        <v>6022</v>
      </c>
      <c r="E75" s="615">
        <v>546000</v>
      </c>
      <c r="F75" s="616">
        <f t="shared" si="4"/>
        <v>19137190</v>
      </c>
      <c r="G75" s="617">
        <f t="shared" si="3"/>
        <v>546000</v>
      </c>
      <c r="H75" s="618">
        <f t="shared" si="5"/>
        <v>19137190</v>
      </c>
      <c r="I75" s="662"/>
      <c r="J75" s="619" t="s">
        <v>55</v>
      </c>
      <c r="K75" s="619" t="s">
        <v>2750</v>
      </c>
    </row>
    <row r="76" spans="2:11">
      <c r="B76" s="620" t="s">
        <v>2759</v>
      </c>
      <c r="C76" s="620" t="s">
        <v>2781</v>
      </c>
      <c r="D76" s="620" t="s">
        <v>6021</v>
      </c>
      <c r="E76" s="615">
        <v>78000</v>
      </c>
      <c r="F76" s="616">
        <f t="shared" si="4"/>
        <v>19215190</v>
      </c>
      <c r="G76" s="617">
        <f t="shared" si="3"/>
        <v>78000</v>
      </c>
      <c r="H76" s="618">
        <f t="shared" si="5"/>
        <v>19215190</v>
      </c>
      <c r="I76" s="662"/>
      <c r="J76" s="619" t="s">
        <v>55</v>
      </c>
      <c r="K76" s="619" t="s">
        <v>2750</v>
      </c>
    </row>
    <row r="77" spans="2:11">
      <c r="B77" s="620" t="s">
        <v>2759</v>
      </c>
      <c r="C77" s="620" t="s">
        <v>2781</v>
      </c>
      <c r="D77" s="620" t="s">
        <v>2789</v>
      </c>
      <c r="E77" s="615">
        <v>25000</v>
      </c>
      <c r="F77" s="616">
        <f t="shared" si="4"/>
        <v>19240190</v>
      </c>
      <c r="G77" s="617">
        <f t="shared" si="3"/>
        <v>25000</v>
      </c>
      <c r="H77" s="618">
        <f t="shared" si="5"/>
        <v>19240190</v>
      </c>
      <c r="I77" s="662"/>
      <c r="J77" s="619" t="s">
        <v>55</v>
      </c>
      <c r="K77" s="619" t="s">
        <v>2750</v>
      </c>
    </row>
    <row r="78" spans="2:11">
      <c r="B78" s="620" t="s">
        <v>2759</v>
      </c>
      <c r="C78" s="620" t="s">
        <v>2781</v>
      </c>
      <c r="D78" s="620" t="s">
        <v>2790</v>
      </c>
      <c r="E78" s="615">
        <v>975000</v>
      </c>
      <c r="F78" s="616">
        <f t="shared" si="4"/>
        <v>20215190</v>
      </c>
      <c r="G78" s="617">
        <f t="shared" si="3"/>
        <v>975000</v>
      </c>
      <c r="H78" s="618">
        <f t="shared" si="5"/>
        <v>20215190</v>
      </c>
      <c r="I78" s="662"/>
      <c r="J78" s="619" t="s">
        <v>55</v>
      </c>
      <c r="K78" s="619" t="s">
        <v>2750</v>
      </c>
    </row>
    <row r="79" spans="2:11">
      <c r="B79" s="620" t="s">
        <v>2759</v>
      </c>
      <c r="C79" s="620" t="s">
        <v>2781</v>
      </c>
      <c r="D79" s="620" t="s">
        <v>2791</v>
      </c>
      <c r="E79" s="615">
        <v>146000</v>
      </c>
      <c r="F79" s="616">
        <f t="shared" si="4"/>
        <v>20361190</v>
      </c>
      <c r="G79" s="617">
        <f t="shared" si="3"/>
        <v>146000</v>
      </c>
      <c r="H79" s="618">
        <f t="shared" si="5"/>
        <v>20361190</v>
      </c>
      <c r="I79" s="662"/>
      <c r="J79" s="619" t="s">
        <v>55</v>
      </c>
      <c r="K79" s="619" t="s">
        <v>2750</v>
      </c>
    </row>
    <row r="80" spans="2:11">
      <c r="B80" s="620" t="s">
        <v>2759</v>
      </c>
      <c r="C80" s="620" t="s">
        <v>2781</v>
      </c>
      <c r="D80" s="620" t="s">
        <v>2792</v>
      </c>
      <c r="E80" s="615">
        <v>244000</v>
      </c>
      <c r="F80" s="616">
        <f t="shared" si="4"/>
        <v>20605190</v>
      </c>
      <c r="G80" s="617">
        <f t="shared" si="3"/>
        <v>244000</v>
      </c>
      <c r="H80" s="618">
        <f t="shared" si="5"/>
        <v>20605190</v>
      </c>
      <c r="I80" s="662"/>
      <c r="J80" s="619" t="s">
        <v>55</v>
      </c>
      <c r="K80" s="619" t="s">
        <v>2750</v>
      </c>
    </row>
    <row r="81" spans="2:11">
      <c r="B81" s="620" t="s">
        <v>2759</v>
      </c>
      <c r="C81" s="620" t="s">
        <v>2781</v>
      </c>
      <c r="D81" s="620" t="s">
        <v>2836</v>
      </c>
      <c r="E81" s="615">
        <v>488000</v>
      </c>
      <c r="F81" s="616">
        <f t="shared" si="4"/>
        <v>21093190</v>
      </c>
      <c r="G81" s="617">
        <f t="shared" si="3"/>
        <v>488000</v>
      </c>
      <c r="H81" s="618">
        <f t="shared" si="5"/>
        <v>21093190</v>
      </c>
      <c r="I81" s="662"/>
      <c r="J81" s="619" t="s">
        <v>55</v>
      </c>
      <c r="K81" s="619" t="s">
        <v>2750</v>
      </c>
    </row>
    <row r="82" spans="2:11">
      <c r="B82" s="620" t="s">
        <v>2759</v>
      </c>
      <c r="C82" s="620" t="s">
        <v>2781</v>
      </c>
      <c r="D82" s="620" t="s">
        <v>6020</v>
      </c>
      <c r="E82" s="615">
        <v>5000</v>
      </c>
      <c r="F82" s="616">
        <f t="shared" si="4"/>
        <v>21098190</v>
      </c>
      <c r="G82" s="617">
        <f t="shared" si="3"/>
        <v>5000</v>
      </c>
      <c r="H82" s="618">
        <f t="shared" si="5"/>
        <v>21098190</v>
      </c>
      <c r="I82" s="662"/>
      <c r="J82" s="619" t="s">
        <v>55</v>
      </c>
      <c r="K82" s="619" t="s">
        <v>2750</v>
      </c>
    </row>
    <row r="83" spans="2:11">
      <c r="B83" s="620" t="s">
        <v>2759</v>
      </c>
      <c r="C83" s="620" t="s">
        <v>2781</v>
      </c>
      <c r="D83" s="620" t="s">
        <v>6019</v>
      </c>
      <c r="E83" s="615">
        <v>39000</v>
      </c>
      <c r="F83" s="616">
        <f t="shared" si="4"/>
        <v>21137190</v>
      </c>
      <c r="G83" s="617">
        <f t="shared" si="3"/>
        <v>39000</v>
      </c>
      <c r="H83" s="618">
        <f t="shared" si="5"/>
        <v>21137190</v>
      </c>
      <c r="I83" s="662"/>
      <c r="J83" s="619" t="s">
        <v>55</v>
      </c>
      <c r="K83" s="619" t="s">
        <v>2750</v>
      </c>
    </row>
    <row r="84" spans="2:11">
      <c r="B84" s="620" t="s">
        <v>2759</v>
      </c>
      <c r="C84" s="620" t="s">
        <v>2781</v>
      </c>
      <c r="D84" s="620" t="s">
        <v>6018</v>
      </c>
      <c r="E84" s="615">
        <v>9000</v>
      </c>
      <c r="F84" s="616">
        <f t="shared" si="4"/>
        <v>21146190</v>
      </c>
      <c r="G84" s="617">
        <f t="shared" si="3"/>
        <v>9000</v>
      </c>
      <c r="H84" s="618">
        <f t="shared" si="5"/>
        <v>21146190</v>
      </c>
      <c r="I84" s="662"/>
      <c r="J84" s="619" t="s">
        <v>55</v>
      </c>
      <c r="K84" s="619" t="s">
        <v>2750</v>
      </c>
    </row>
    <row r="85" spans="2:11">
      <c r="B85" s="620" t="s">
        <v>2759</v>
      </c>
      <c r="C85" s="620" t="s">
        <v>2781</v>
      </c>
      <c r="D85" s="620" t="s">
        <v>2798</v>
      </c>
      <c r="E85" s="615">
        <v>500000</v>
      </c>
      <c r="F85" s="616">
        <f t="shared" si="4"/>
        <v>21646190</v>
      </c>
      <c r="G85" s="617">
        <f t="shared" si="3"/>
        <v>500000</v>
      </c>
      <c r="H85" s="618">
        <f t="shared" si="5"/>
        <v>21646190</v>
      </c>
      <c r="I85" s="662"/>
      <c r="J85" s="619" t="s">
        <v>55</v>
      </c>
      <c r="K85" s="619" t="s">
        <v>2750</v>
      </c>
    </row>
    <row r="86" spans="2:11">
      <c r="B86" s="620" t="s">
        <v>2759</v>
      </c>
      <c r="C86" s="620" t="s">
        <v>2781</v>
      </c>
      <c r="D86" s="620" t="s">
        <v>2934</v>
      </c>
      <c r="E86" s="615">
        <v>35000</v>
      </c>
      <c r="F86" s="616">
        <f t="shared" si="4"/>
        <v>21681190</v>
      </c>
      <c r="G86" s="617">
        <f t="shared" si="3"/>
        <v>35000</v>
      </c>
      <c r="H86" s="618">
        <f t="shared" si="5"/>
        <v>21681190</v>
      </c>
      <c r="I86" s="662"/>
      <c r="J86" s="619" t="s">
        <v>55</v>
      </c>
      <c r="K86" s="619" t="s">
        <v>2750</v>
      </c>
    </row>
    <row r="87" spans="2:11">
      <c r="B87" s="620" t="s">
        <v>2759</v>
      </c>
      <c r="C87" s="620" t="s">
        <v>2781</v>
      </c>
      <c r="D87" s="620" t="s">
        <v>2805</v>
      </c>
      <c r="E87" s="615">
        <v>30000</v>
      </c>
      <c r="F87" s="616">
        <f t="shared" si="4"/>
        <v>21711190</v>
      </c>
      <c r="G87" s="617">
        <f t="shared" si="3"/>
        <v>30000</v>
      </c>
      <c r="H87" s="618">
        <f t="shared" si="5"/>
        <v>21711190</v>
      </c>
      <c r="I87" s="662"/>
      <c r="J87" s="619" t="s">
        <v>55</v>
      </c>
      <c r="K87" s="619" t="s">
        <v>2750</v>
      </c>
    </row>
    <row r="88" spans="2:11">
      <c r="B88" s="620" t="s">
        <v>2759</v>
      </c>
      <c r="C88" s="620" t="s">
        <v>2781</v>
      </c>
      <c r="D88" s="620" t="s">
        <v>2806</v>
      </c>
      <c r="E88" s="615">
        <v>10000</v>
      </c>
      <c r="F88" s="616">
        <f t="shared" si="4"/>
        <v>21721190</v>
      </c>
      <c r="G88" s="617">
        <f t="shared" si="3"/>
        <v>10000</v>
      </c>
      <c r="H88" s="618">
        <f t="shared" si="5"/>
        <v>21721190</v>
      </c>
      <c r="I88" s="662"/>
      <c r="J88" s="619" t="s">
        <v>55</v>
      </c>
      <c r="K88" s="619" t="s">
        <v>2750</v>
      </c>
    </row>
    <row r="89" spans="2:11">
      <c r="B89" s="620" t="s">
        <v>2759</v>
      </c>
      <c r="C89" s="620" t="s">
        <v>2781</v>
      </c>
      <c r="D89" s="620" t="s">
        <v>2807</v>
      </c>
      <c r="E89" s="615">
        <v>260000</v>
      </c>
      <c r="F89" s="616">
        <f t="shared" si="4"/>
        <v>21981190</v>
      </c>
      <c r="G89" s="617">
        <f t="shared" si="3"/>
        <v>260000</v>
      </c>
      <c r="H89" s="618">
        <f t="shared" si="5"/>
        <v>21981190</v>
      </c>
      <c r="I89" s="662"/>
      <c r="J89" s="619" t="s">
        <v>55</v>
      </c>
      <c r="K89" s="619" t="s">
        <v>2750</v>
      </c>
    </row>
    <row r="90" spans="2:11">
      <c r="B90" s="620" t="s">
        <v>2759</v>
      </c>
      <c r="C90" s="620" t="s">
        <v>2781</v>
      </c>
      <c r="D90" s="620" t="s">
        <v>2809</v>
      </c>
      <c r="E90" s="615">
        <v>203000</v>
      </c>
      <c r="F90" s="616">
        <f t="shared" si="4"/>
        <v>22184190</v>
      </c>
      <c r="G90" s="617">
        <f t="shared" si="3"/>
        <v>203000</v>
      </c>
      <c r="H90" s="618">
        <f t="shared" si="5"/>
        <v>22184190</v>
      </c>
      <c r="I90" s="662"/>
      <c r="J90" s="619" t="s">
        <v>55</v>
      </c>
      <c r="K90" s="619" t="s">
        <v>2750</v>
      </c>
    </row>
    <row r="91" spans="2:11">
      <c r="B91" s="620" t="s">
        <v>2759</v>
      </c>
      <c r="C91" s="620" t="s">
        <v>2781</v>
      </c>
      <c r="D91" s="620" t="s">
        <v>2771</v>
      </c>
      <c r="E91" s="615">
        <v>390000</v>
      </c>
      <c r="F91" s="616">
        <f t="shared" si="4"/>
        <v>22574190</v>
      </c>
      <c r="G91" s="617">
        <f t="shared" si="3"/>
        <v>390000</v>
      </c>
      <c r="H91" s="618">
        <f t="shared" si="5"/>
        <v>22574190</v>
      </c>
      <c r="I91" s="662"/>
      <c r="J91" s="619" t="s">
        <v>55</v>
      </c>
      <c r="K91" s="619" t="s">
        <v>2750</v>
      </c>
    </row>
    <row r="92" spans="2:11">
      <c r="B92" s="620" t="s">
        <v>2759</v>
      </c>
      <c r="C92" s="620" t="s">
        <v>2781</v>
      </c>
      <c r="D92" s="620" t="s">
        <v>6017</v>
      </c>
      <c r="E92" s="615">
        <v>312000</v>
      </c>
      <c r="F92" s="616">
        <f t="shared" si="4"/>
        <v>22886190</v>
      </c>
      <c r="G92" s="617">
        <f t="shared" si="3"/>
        <v>312000</v>
      </c>
      <c r="H92" s="618">
        <f t="shared" si="5"/>
        <v>22886190</v>
      </c>
      <c r="I92" s="662"/>
      <c r="J92" s="619" t="s">
        <v>55</v>
      </c>
      <c r="K92" s="619" t="s">
        <v>2750</v>
      </c>
    </row>
    <row r="93" spans="2:11">
      <c r="B93" s="620" t="s">
        <v>2759</v>
      </c>
      <c r="C93" s="620" t="s">
        <v>2781</v>
      </c>
      <c r="D93" s="620" t="s">
        <v>2853</v>
      </c>
      <c r="E93" s="615">
        <v>15000</v>
      </c>
      <c r="F93" s="616">
        <f t="shared" si="4"/>
        <v>22901190</v>
      </c>
      <c r="G93" s="617">
        <f t="shared" si="3"/>
        <v>15000</v>
      </c>
      <c r="H93" s="618">
        <f t="shared" si="5"/>
        <v>22901190</v>
      </c>
      <c r="I93" s="662"/>
      <c r="J93" s="619" t="s">
        <v>55</v>
      </c>
      <c r="K93" s="619" t="s">
        <v>2750</v>
      </c>
    </row>
    <row r="94" spans="2:11">
      <c r="B94" s="620" t="s">
        <v>2759</v>
      </c>
      <c r="C94" s="620" t="s">
        <v>2781</v>
      </c>
      <c r="D94" s="620" t="s">
        <v>5081</v>
      </c>
      <c r="E94" s="615">
        <v>300000</v>
      </c>
      <c r="F94" s="616">
        <f t="shared" si="4"/>
        <v>23201190</v>
      </c>
      <c r="G94" s="617">
        <f t="shared" si="3"/>
        <v>300000</v>
      </c>
      <c r="H94" s="618">
        <f t="shared" si="5"/>
        <v>23201190</v>
      </c>
      <c r="I94" s="662"/>
      <c r="J94" s="619" t="s">
        <v>55</v>
      </c>
      <c r="K94" s="619" t="s">
        <v>2750</v>
      </c>
    </row>
    <row r="95" spans="2:11">
      <c r="B95" s="620" t="s">
        <v>2759</v>
      </c>
      <c r="C95" s="620" t="s">
        <v>2781</v>
      </c>
      <c r="D95" s="620" t="s">
        <v>6016</v>
      </c>
      <c r="E95" s="615">
        <v>2000</v>
      </c>
      <c r="F95" s="616">
        <f t="shared" si="4"/>
        <v>23203190</v>
      </c>
      <c r="G95" s="617">
        <f t="shared" si="3"/>
        <v>2000</v>
      </c>
      <c r="H95" s="618">
        <f t="shared" si="5"/>
        <v>23203190</v>
      </c>
      <c r="I95" s="662"/>
      <c r="J95" s="619" t="s">
        <v>55</v>
      </c>
      <c r="K95" s="619" t="s">
        <v>2750</v>
      </c>
    </row>
    <row r="96" spans="2:11">
      <c r="B96" s="620" t="s">
        <v>2759</v>
      </c>
      <c r="C96" s="620" t="s">
        <v>2781</v>
      </c>
      <c r="D96" s="620" t="s">
        <v>2780</v>
      </c>
      <c r="E96" s="615">
        <v>880000</v>
      </c>
      <c r="F96" s="616">
        <f t="shared" si="4"/>
        <v>24083190</v>
      </c>
      <c r="G96" s="617">
        <f t="shared" si="3"/>
        <v>880000</v>
      </c>
      <c r="H96" s="618">
        <f t="shared" si="5"/>
        <v>24083190</v>
      </c>
      <c r="I96" s="662"/>
      <c r="J96" s="619" t="s">
        <v>55</v>
      </c>
      <c r="K96" s="619" t="s">
        <v>2750</v>
      </c>
    </row>
    <row r="97" spans="2:11">
      <c r="B97" s="620" t="s">
        <v>2759</v>
      </c>
      <c r="C97" s="620" t="s">
        <v>2781</v>
      </c>
      <c r="D97" s="620" t="s">
        <v>6015</v>
      </c>
      <c r="E97" s="615">
        <v>9000</v>
      </c>
      <c r="F97" s="616">
        <f t="shared" si="4"/>
        <v>24092190</v>
      </c>
      <c r="G97" s="617">
        <f t="shared" si="3"/>
        <v>9000</v>
      </c>
      <c r="H97" s="618">
        <f t="shared" si="5"/>
        <v>24092190</v>
      </c>
      <c r="I97" s="662"/>
      <c r="J97" s="619" t="s">
        <v>55</v>
      </c>
      <c r="K97" s="619" t="s">
        <v>2750</v>
      </c>
    </row>
    <row r="98" spans="2:11">
      <c r="B98" s="620" t="s">
        <v>2759</v>
      </c>
      <c r="C98" s="620" t="s">
        <v>2781</v>
      </c>
      <c r="D98" s="620" t="s">
        <v>6014</v>
      </c>
      <c r="E98" s="615">
        <v>9000</v>
      </c>
      <c r="F98" s="616">
        <f t="shared" si="4"/>
        <v>24101190</v>
      </c>
      <c r="G98" s="617">
        <f t="shared" si="3"/>
        <v>9000</v>
      </c>
      <c r="H98" s="618">
        <f t="shared" si="5"/>
        <v>24101190</v>
      </c>
      <c r="I98" s="662"/>
      <c r="J98" s="619" t="s">
        <v>55</v>
      </c>
      <c r="K98" s="619" t="s">
        <v>2750</v>
      </c>
    </row>
    <row r="99" spans="2:11">
      <c r="B99" s="620" t="s">
        <v>2759</v>
      </c>
      <c r="C99" s="620" t="s">
        <v>2781</v>
      </c>
      <c r="D99" s="620" t="s">
        <v>6013</v>
      </c>
      <c r="E99" s="615">
        <v>5000</v>
      </c>
      <c r="F99" s="616">
        <f t="shared" si="4"/>
        <v>24106190</v>
      </c>
      <c r="G99" s="617">
        <f t="shared" si="3"/>
        <v>5000</v>
      </c>
      <c r="H99" s="618">
        <f t="shared" si="5"/>
        <v>24106190</v>
      </c>
      <c r="I99" s="662"/>
      <c r="J99" s="619" t="s">
        <v>55</v>
      </c>
      <c r="K99" s="619" t="s">
        <v>2750</v>
      </c>
    </row>
    <row r="100" spans="2:11">
      <c r="B100" s="620" t="s">
        <v>2759</v>
      </c>
      <c r="C100" s="620" t="s">
        <v>2781</v>
      </c>
      <c r="D100" s="620" t="s">
        <v>6012</v>
      </c>
      <c r="E100" s="615">
        <v>5000</v>
      </c>
      <c r="F100" s="616">
        <f t="shared" si="4"/>
        <v>24111190</v>
      </c>
      <c r="G100" s="617">
        <f t="shared" si="3"/>
        <v>5000</v>
      </c>
      <c r="H100" s="618">
        <f t="shared" si="5"/>
        <v>24111190</v>
      </c>
      <c r="I100" s="662"/>
      <c r="J100" s="619" t="s">
        <v>55</v>
      </c>
      <c r="K100" s="619" t="s">
        <v>2750</v>
      </c>
    </row>
    <row r="101" spans="2:11">
      <c r="B101" s="620" t="s">
        <v>2759</v>
      </c>
      <c r="C101" s="620" t="s">
        <v>2781</v>
      </c>
      <c r="D101" s="620" t="s">
        <v>2815</v>
      </c>
      <c r="E101" s="615">
        <v>172000</v>
      </c>
      <c r="F101" s="616">
        <f t="shared" si="4"/>
        <v>24283190</v>
      </c>
      <c r="G101" s="617">
        <f t="shared" si="3"/>
        <v>172000</v>
      </c>
      <c r="H101" s="618">
        <f t="shared" si="5"/>
        <v>24283190</v>
      </c>
      <c r="I101" s="662"/>
      <c r="J101" s="619" t="s">
        <v>55</v>
      </c>
      <c r="K101" s="619" t="s">
        <v>2750</v>
      </c>
    </row>
    <row r="102" spans="2:11">
      <c r="B102" s="620" t="s">
        <v>2759</v>
      </c>
      <c r="C102" s="620" t="s">
        <v>2781</v>
      </c>
      <c r="D102" s="620" t="s">
        <v>2816</v>
      </c>
      <c r="E102" s="615">
        <v>916000</v>
      </c>
      <c r="F102" s="616">
        <f t="shared" si="4"/>
        <v>25199190</v>
      </c>
      <c r="G102" s="617">
        <f t="shared" si="3"/>
        <v>916000</v>
      </c>
      <c r="H102" s="618">
        <f t="shared" si="5"/>
        <v>25199190</v>
      </c>
      <c r="I102" s="662"/>
      <c r="J102" s="619" t="s">
        <v>55</v>
      </c>
      <c r="K102" s="619" t="s">
        <v>2750</v>
      </c>
    </row>
    <row r="103" spans="2:11">
      <c r="B103" s="620" t="s">
        <v>2759</v>
      </c>
      <c r="C103" s="620" t="s">
        <v>2781</v>
      </c>
      <c r="D103" s="620" t="s">
        <v>6011</v>
      </c>
      <c r="E103" s="615">
        <v>5000</v>
      </c>
      <c r="F103" s="616">
        <f t="shared" si="4"/>
        <v>25204190</v>
      </c>
      <c r="G103" s="617">
        <f t="shared" si="3"/>
        <v>5000</v>
      </c>
      <c r="H103" s="618">
        <f t="shared" si="5"/>
        <v>25204190</v>
      </c>
      <c r="I103" s="662"/>
      <c r="J103" s="619" t="s">
        <v>55</v>
      </c>
      <c r="K103" s="619" t="s">
        <v>2750</v>
      </c>
    </row>
    <row r="104" spans="2:11">
      <c r="B104" s="620" t="s">
        <v>2759</v>
      </c>
      <c r="C104" s="620" t="s">
        <v>2781</v>
      </c>
      <c r="D104" s="620" t="s">
        <v>2817</v>
      </c>
      <c r="E104" s="615">
        <v>975000</v>
      </c>
      <c r="F104" s="616">
        <f t="shared" si="4"/>
        <v>26179190</v>
      </c>
      <c r="G104" s="617">
        <f t="shared" si="3"/>
        <v>975000</v>
      </c>
      <c r="H104" s="618">
        <f t="shared" si="5"/>
        <v>26179190</v>
      </c>
      <c r="I104" s="662"/>
      <c r="J104" s="619" t="s">
        <v>55</v>
      </c>
      <c r="K104" s="619" t="s">
        <v>2750</v>
      </c>
    </row>
    <row r="105" spans="2:11">
      <c r="B105" s="620" t="s">
        <v>2759</v>
      </c>
      <c r="C105" s="620" t="s">
        <v>2781</v>
      </c>
      <c r="D105" s="620" t="s">
        <v>6010</v>
      </c>
      <c r="E105" s="615">
        <v>5000</v>
      </c>
      <c r="F105" s="616">
        <f t="shared" si="4"/>
        <v>26184190</v>
      </c>
      <c r="G105" s="617">
        <f t="shared" si="3"/>
        <v>5000</v>
      </c>
      <c r="H105" s="618">
        <f t="shared" si="5"/>
        <v>26184190</v>
      </c>
      <c r="I105" s="662"/>
      <c r="J105" s="619" t="s">
        <v>55</v>
      </c>
      <c r="K105" s="619" t="s">
        <v>2750</v>
      </c>
    </row>
    <row r="106" spans="2:11">
      <c r="B106" s="620" t="s">
        <v>2759</v>
      </c>
      <c r="C106" s="620" t="s">
        <v>2781</v>
      </c>
      <c r="D106" s="620" t="s">
        <v>6009</v>
      </c>
      <c r="E106" s="615">
        <v>25000</v>
      </c>
      <c r="F106" s="616">
        <f t="shared" si="4"/>
        <v>26209190</v>
      </c>
      <c r="G106" s="617">
        <f t="shared" si="3"/>
        <v>25000</v>
      </c>
      <c r="H106" s="618">
        <f t="shared" si="5"/>
        <v>26209190</v>
      </c>
      <c r="I106" s="662"/>
      <c r="J106" s="619" t="s">
        <v>55</v>
      </c>
      <c r="K106" s="619" t="s">
        <v>2750</v>
      </c>
    </row>
    <row r="107" spans="2:11">
      <c r="B107" s="620" t="s">
        <v>2759</v>
      </c>
      <c r="C107" s="620" t="s">
        <v>2781</v>
      </c>
      <c r="D107" s="620" t="s">
        <v>6008</v>
      </c>
      <c r="E107" s="615">
        <v>125000</v>
      </c>
      <c r="F107" s="616">
        <f t="shared" si="4"/>
        <v>26334190</v>
      </c>
      <c r="G107" s="617">
        <f t="shared" si="3"/>
        <v>125000</v>
      </c>
      <c r="H107" s="618">
        <f t="shared" si="5"/>
        <v>26334190</v>
      </c>
      <c r="I107" s="662"/>
      <c r="J107" s="619" t="s">
        <v>55</v>
      </c>
      <c r="K107" s="619" t="s">
        <v>2750</v>
      </c>
    </row>
    <row r="108" spans="2:11">
      <c r="B108" s="620" t="s">
        <v>2759</v>
      </c>
      <c r="C108" s="620" t="s">
        <v>2781</v>
      </c>
      <c r="D108" s="620" t="s">
        <v>6007</v>
      </c>
      <c r="E108" s="615">
        <v>125000</v>
      </c>
      <c r="F108" s="616">
        <f t="shared" si="4"/>
        <v>26459190</v>
      </c>
      <c r="G108" s="617">
        <f t="shared" si="3"/>
        <v>125000</v>
      </c>
      <c r="H108" s="618">
        <f t="shared" si="5"/>
        <v>26459190</v>
      </c>
      <c r="I108" s="662"/>
      <c r="J108" s="619" t="s">
        <v>55</v>
      </c>
      <c r="K108" s="619" t="s">
        <v>2750</v>
      </c>
    </row>
    <row r="109" spans="2:11">
      <c r="B109" s="620" t="s">
        <v>2759</v>
      </c>
      <c r="C109" s="620" t="s">
        <v>2781</v>
      </c>
      <c r="D109" s="620" t="s">
        <v>2819</v>
      </c>
      <c r="E109" s="615">
        <v>125000</v>
      </c>
      <c r="F109" s="616">
        <f t="shared" si="4"/>
        <v>26584190</v>
      </c>
      <c r="G109" s="617">
        <f t="shared" si="3"/>
        <v>125000</v>
      </c>
      <c r="H109" s="618">
        <f t="shared" si="5"/>
        <v>26584190</v>
      </c>
      <c r="I109" s="662"/>
      <c r="J109" s="619" t="s">
        <v>55</v>
      </c>
      <c r="K109" s="619" t="s">
        <v>2750</v>
      </c>
    </row>
    <row r="110" spans="2:11">
      <c r="B110" s="620" t="s">
        <v>2759</v>
      </c>
      <c r="C110" s="620" t="s">
        <v>2781</v>
      </c>
      <c r="D110" s="620" t="s">
        <v>6006</v>
      </c>
      <c r="E110" s="615">
        <v>5000</v>
      </c>
      <c r="F110" s="616">
        <f t="shared" si="4"/>
        <v>26589190</v>
      </c>
      <c r="G110" s="617">
        <f t="shared" si="3"/>
        <v>5000</v>
      </c>
      <c r="H110" s="618">
        <f t="shared" si="5"/>
        <v>26589190</v>
      </c>
      <c r="I110" s="662"/>
      <c r="J110" s="619" t="s">
        <v>55</v>
      </c>
      <c r="K110" s="619" t="s">
        <v>2750</v>
      </c>
    </row>
    <row r="111" spans="2:11">
      <c r="B111" s="620" t="s">
        <v>2759</v>
      </c>
      <c r="C111" s="620" t="s">
        <v>2781</v>
      </c>
      <c r="D111" s="620" t="s">
        <v>6005</v>
      </c>
      <c r="E111" s="615">
        <v>5000</v>
      </c>
      <c r="F111" s="616">
        <f t="shared" si="4"/>
        <v>26594190</v>
      </c>
      <c r="G111" s="617">
        <f t="shared" si="3"/>
        <v>5000</v>
      </c>
      <c r="H111" s="618">
        <f t="shared" si="5"/>
        <v>26594190</v>
      </c>
      <c r="I111" s="662"/>
      <c r="J111" s="619" t="s">
        <v>55</v>
      </c>
      <c r="K111" s="619" t="s">
        <v>2750</v>
      </c>
    </row>
    <row r="112" spans="2:11">
      <c r="B112" s="620" t="s">
        <v>2759</v>
      </c>
      <c r="C112" s="620" t="s">
        <v>2781</v>
      </c>
      <c r="D112" s="620" t="s">
        <v>2829</v>
      </c>
      <c r="E112" s="615">
        <v>61000</v>
      </c>
      <c r="F112" s="616">
        <f t="shared" si="4"/>
        <v>26655190</v>
      </c>
      <c r="G112" s="617">
        <f t="shared" si="3"/>
        <v>61000</v>
      </c>
      <c r="H112" s="618">
        <f t="shared" si="5"/>
        <v>26655190</v>
      </c>
      <c r="I112" s="662"/>
      <c r="J112" s="619" t="s">
        <v>55</v>
      </c>
      <c r="K112" s="619" t="s">
        <v>2750</v>
      </c>
    </row>
    <row r="113" spans="2:11">
      <c r="B113" s="620" t="s">
        <v>2759</v>
      </c>
      <c r="C113" s="620" t="s">
        <v>2781</v>
      </c>
      <c r="D113" s="620" t="s">
        <v>2821</v>
      </c>
      <c r="E113" s="615">
        <v>1138000</v>
      </c>
      <c r="F113" s="616">
        <f t="shared" si="4"/>
        <v>27793190</v>
      </c>
      <c r="G113" s="617">
        <f t="shared" si="3"/>
        <v>1138000</v>
      </c>
      <c r="H113" s="618">
        <f t="shared" si="5"/>
        <v>27793190</v>
      </c>
      <c r="I113" s="662"/>
      <c r="J113" s="619" t="s">
        <v>55</v>
      </c>
      <c r="K113" s="619" t="s">
        <v>2750</v>
      </c>
    </row>
    <row r="114" spans="2:11">
      <c r="B114" s="620" t="s">
        <v>2759</v>
      </c>
      <c r="C114" s="620" t="s">
        <v>2781</v>
      </c>
      <c r="D114" s="620" t="s">
        <v>6004</v>
      </c>
      <c r="E114" s="615">
        <v>5000</v>
      </c>
      <c r="F114" s="616">
        <f t="shared" si="4"/>
        <v>27798190</v>
      </c>
      <c r="G114" s="617">
        <f t="shared" si="3"/>
        <v>5000</v>
      </c>
      <c r="H114" s="618">
        <f t="shared" si="5"/>
        <v>27798190</v>
      </c>
      <c r="I114" s="662"/>
      <c r="J114" s="619" t="s">
        <v>55</v>
      </c>
      <c r="K114" s="619" t="s">
        <v>2750</v>
      </c>
    </row>
    <row r="115" spans="2:11">
      <c r="B115" s="620" t="s">
        <v>2759</v>
      </c>
      <c r="C115" s="620" t="s">
        <v>2781</v>
      </c>
      <c r="D115" s="620" t="s">
        <v>5086</v>
      </c>
      <c r="E115" s="615">
        <v>364000</v>
      </c>
      <c r="F115" s="616">
        <f t="shared" si="4"/>
        <v>28162190</v>
      </c>
      <c r="G115" s="617">
        <f t="shared" si="3"/>
        <v>364000</v>
      </c>
      <c r="H115" s="618">
        <f t="shared" si="5"/>
        <v>28162190</v>
      </c>
      <c r="I115" s="662"/>
      <c r="J115" s="619" t="s">
        <v>55</v>
      </c>
      <c r="K115" s="619" t="s">
        <v>2750</v>
      </c>
    </row>
    <row r="116" spans="2:11">
      <c r="B116" s="620" t="s">
        <v>2759</v>
      </c>
      <c r="C116" s="620" t="s">
        <v>2781</v>
      </c>
      <c r="D116" s="620" t="s">
        <v>2823</v>
      </c>
      <c r="E116" s="615">
        <v>813000</v>
      </c>
      <c r="F116" s="616">
        <f t="shared" si="4"/>
        <v>28975190</v>
      </c>
      <c r="G116" s="617">
        <f t="shared" si="3"/>
        <v>813000</v>
      </c>
      <c r="H116" s="618">
        <f t="shared" si="5"/>
        <v>28975190</v>
      </c>
      <c r="I116" s="662"/>
      <c r="J116" s="619" t="s">
        <v>55</v>
      </c>
      <c r="K116" s="619" t="s">
        <v>2750</v>
      </c>
    </row>
    <row r="117" spans="2:11">
      <c r="B117" s="620" t="s">
        <v>2759</v>
      </c>
      <c r="C117" s="620" t="s">
        <v>2781</v>
      </c>
      <c r="D117" s="620" t="s">
        <v>6003</v>
      </c>
      <c r="E117" s="615">
        <v>9000</v>
      </c>
      <c r="F117" s="616">
        <f t="shared" si="4"/>
        <v>28984190</v>
      </c>
      <c r="G117" s="617">
        <f t="shared" si="3"/>
        <v>9000</v>
      </c>
      <c r="H117" s="618">
        <f t="shared" si="5"/>
        <v>28984190</v>
      </c>
      <c r="I117" s="662"/>
      <c r="J117" s="619" t="s">
        <v>55</v>
      </c>
      <c r="K117" s="619" t="s">
        <v>2750</v>
      </c>
    </row>
    <row r="118" spans="2:11">
      <c r="B118" s="620" t="s">
        <v>2759</v>
      </c>
      <c r="C118" s="620" t="s">
        <v>2781</v>
      </c>
      <c r="D118" s="620" t="s">
        <v>6002</v>
      </c>
      <c r="E118" s="615">
        <v>170000</v>
      </c>
      <c r="F118" s="616">
        <f t="shared" si="4"/>
        <v>29154190</v>
      </c>
      <c r="G118" s="617">
        <f t="shared" si="3"/>
        <v>170000</v>
      </c>
      <c r="H118" s="618">
        <f t="shared" si="5"/>
        <v>29154190</v>
      </c>
      <c r="I118" s="662"/>
      <c r="J118" s="619" t="s">
        <v>55</v>
      </c>
      <c r="K118" s="619" t="s">
        <v>2750</v>
      </c>
    </row>
    <row r="119" spans="2:11">
      <c r="B119" s="620" t="s">
        <v>2759</v>
      </c>
      <c r="C119" s="620" t="s">
        <v>2781</v>
      </c>
      <c r="D119" s="620" t="s">
        <v>2830</v>
      </c>
      <c r="E119" s="615">
        <v>52000</v>
      </c>
      <c r="F119" s="616">
        <f t="shared" si="4"/>
        <v>29206190</v>
      </c>
      <c r="G119" s="617">
        <f t="shared" si="3"/>
        <v>52000</v>
      </c>
      <c r="H119" s="618">
        <f t="shared" si="5"/>
        <v>29206190</v>
      </c>
      <c r="I119" s="662"/>
      <c r="J119" s="619" t="s">
        <v>55</v>
      </c>
      <c r="K119" s="619" t="s">
        <v>2750</v>
      </c>
    </row>
    <row r="120" spans="2:11">
      <c r="B120" s="620" t="s">
        <v>2759</v>
      </c>
      <c r="C120" s="620" t="s">
        <v>2783</v>
      </c>
      <c r="D120" s="620" t="s">
        <v>6001</v>
      </c>
      <c r="E120" s="615">
        <v>33500</v>
      </c>
      <c r="F120" s="616">
        <f t="shared" si="4"/>
        <v>29239690</v>
      </c>
      <c r="G120" s="617">
        <f t="shared" si="3"/>
        <v>33500</v>
      </c>
      <c r="H120" s="618">
        <f t="shared" si="5"/>
        <v>29239690</v>
      </c>
      <c r="I120" s="662"/>
      <c r="J120" s="619" t="s">
        <v>55</v>
      </c>
      <c r="K120" s="619" t="s">
        <v>2750</v>
      </c>
    </row>
    <row r="121" spans="2:11">
      <c r="B121" s="620" t="s">
        <v>2759</v>
      </c>
      <c r="C121" s="620" t="s">
        <v>2783</v>
      </c>
      <c r="D121" s="620" t="s">
        <v>6000</v>
      </c>
      <c r="E121" s="615">
        <v>13000</v>
      </c>
      <c r="F121" s="616">
        <f t="shared" si="4"/>
        <v>29252690</v>
      </c>
      <c r="G121" s="617">
        <f t="shared" si="3"/>
        <v>13000</v>
      </c>
      <c r="H121" s="618">
        <f t="shared" si="5"/>
        <v>29252690</v>
      </c>
      <c r="I121" s="662"/>
      <c r="J121" s="619" t="s">
        <v>55</v>
      </c>
      <c r="K121" s="619" t="s">
        <v>2750</v>
      </c>
    </row>
    <row r="122" spans="2:11">
      <c r="B122" s="620" t="s">
        <v>2759</v>
      </c>
      <c r="C122" s="620" t="s">
        <v>2783</v>
      </c>
      <c r="D122" s="620" t="s">
        <v>5999</v>
      </c>
      <c r="E122" s="615">
        <v>13000</v>
      </c>
      <c r="F122" s="616">
        <f t="shared" si="4"/>
        <v>29265690</v>
      </c>
      <c r="G122" s="617">
        <f t="shared" si="3"/>
        <v>13000</v>
      </c>
      <c r="H122" s="618">
        <f t="shared" si="5"/>
        <v>29265690</v>
      </c>
      <c r="I122" s="662"/>
      <c r="J122" s="619" t="s">
        <v>55</v>
      </c>
      <c r="K122" s="619" t="s">
        <v>2750</v>
      </c>
    </row>
    <row r="123" spans="2:11">
      <c r="B123" s="620" t="s">
        <v>2759</v>
      </c>
      <c r="C123" s="620" t="s">
        <v>2783</v>
      </c>
      <c r="D123" s="620" t="s">
        <v>5998</v>
      </c>
      <c r="E123" s="615">
        <v>13000</v>
      </c>
      <c r="F123" s="616">
        <f t="shared" si="4"/>
        <v>29278690</v>
      </c>
      <c r="G123" s="617">
        <f t="shared" si="3"/>
        <v>13000</v>
      </c>
      <c r="H123" s="618">
        <f t="shared" si="5"/>
        <v>29278690</v>
      </c>
      <c r="I123" s="662"/>
      <c r="J123" s="619" t="s">
        <v>55</v>
      </c>
      <c r="K123" s="619" t="s">
        <v>2750</v>
      </c>
    </row>
    <row r="124" spans="2:11">
      <c r="B124" s="620" t="s">
        <v>2759</v>
      </c>
      <c r="C124" s="620" t="s">
        <v>2783</v>
      </c>
      <c r="D124" s="620" t="s">
        <v>5997</v>
      </c>
      <c r="E124" s="615">
        <v>13000</v>
      </c>
      <c r="F124" s="616">
        <f t="shared" si="4"/>
        <v>29291690</v>
      </c>
      <c r="G124" s="617">
        <f t="shared" si="3"/>
        <v>13000</v>
      </c>
      <c r="H124" s="618">
        <f t="shared" si="5"/>
        <v>29291690</v>
      </c>
      <c r="I124" s="662"/>
      <c r="J124" s="619" t="s">
        <v>55</v>
      </c>
      <c r="K124" s="619" t="s">
        <v>2750</v>
      </c>
    </row>
    <row r="125" spans="2:11">
      <c r="B125" s="620" t="s">
        <v>2759</v>
      </c>
      <c r="C125" s="620" t="s">
        <v>2783</v>
      </c>
      <c r="D125" s="620" t="s">
        <v>5996</v>
      </c>
      <c r="E125" s="615">
        <v>13000</v>
      </c>
      <c r="F125" s="616">
        <f t="shared" si="4"/>
        <v>29304690</v>
      </c>
      <c r="G125" s="617">
        <f t="shared" si="3"/>
        <v>13000</v>
      </c>
      <c r="H125" s="618">
        <f t="shared" si="5"/>
        <v>29304690</v>
      </c>
      <c r="I125" s="662"/>
      <c r="J125" s="619" t="s">
        <v>55</v>
      </c>
      <c r="K125" s="619" t="s">
        <v>2750</v>
      </c>
    </row>
    <row r="126" spans="2:11">
      <c r="B126" s="620" t="s">
        <v>2759</v>
      </c>
      <c r="C126" s="620" t="s">
        <v>2783</v>
      </c>
      <c r="D126" s="620" t="s">
        <v>5995</v>
      </c>
      <c r="E126" s="615">
        <v>13000</v>
      </c>
      <c r="F126" s="616">
        <f t="shared" si="4"/>
        <v>29317690</v>
      </c>
      <c r="G126" s="617">
        <f t="shared" si="3"/>
        <v>13000</v>
      </c>
      <c r="H126" s="618">
        <f t="shared" si="5"/>
        <v>29317690</v>
      </c>
      <c r="I126" s="662"/>
      <c r="J126" s="619" t="s">
        <v>55</v>
      </c>
      <c r="K126" s="619" t="s">
        <v>2750</v>
      </c>
    </row>
    <row r="127" spans="2:11">
      <c r="B127" s="620" t="s">
        <v>2759</v>
      </c>
      <c r="C127" s="620" t="s">
        <v>2783</v>
      </c>
      <c r="D127" s="620" t="s">
        <v>5994</v>
      </c>
      <c r="E127" s="615">
        <v>13000</v>
      </c>
      <c r="F127" s="616">
        <f t="shared" si="4"/>
        <v>29330690</v>
      </c>
      <c r="G127" s="617">
        <f t="shared" si="3"/>
        <v>13000</v>
      </c>
      <c r="H127" s="618">
        <f t="shared" si="5"/>
        <v>29330690</v>
      </c>
      <c r="I127" s="662"/>
      <c r="J127" s="619" t="s">
        <v>55</v>
      </c>
      <c r="K127" s="619" t="s">
        <v>2750</v>
      </c>
    </row>
    <row r="128" spans="2:11">
      <c r="B128" s="620" t="s">
        <v>2759</v>
      </c>
      <c r="C128" s="620" t="s">
        <v>2783</v>
      </c>
      <c r="D128" s="620" t="s">
        <v>5993</v>
      </c>
      <c r="E128" s="615">
        <v>13000</v>
      </c>
      <c r="F128" s="616">
        <f t="shared" si="4"/>
        <v>29343690</v>
      </c>
      <c r="G128" s="617">
        <f t="shared" si="3"/>
        <v>13000</v>
      </c>
      <c r="H128" s="618">
        <f t="shared" si="5"/>
        <v>29343690</v>
      </c>
      <c r="I128" s="662"/>
      <c r="J128" s="619" t="s">
        <v>55</v>
      </c>
      <c r="K128" s="619" t="s">
        <v>2750</v>
      </c>
    </row>
    <row r="129" spans="2:11">
      <c r="B129" s="620" t="s">
        <v>2759</v>
      </c>
      <c r="C129" s="620" t="s">
        <v>2783</v>
      </c>
      <c r="D129" s="620" t="s">
        <v>5992</v>
      </c>
      <c r="E129" s="615">
        <v>13000</v>
      </c>
      <c r="F129" s="616">
        <f t="shared" si="4"/>
        <v>29356690</v>
      </c>
      <c r="G129" s="617">
        <f t="shared" si="3"/>
        <v>13000</v>
      </c>
      <c r="H129" s="618">
        <f t="shared" si="5"/>
        <v>29356690</v>
      </c>
      <c r="I129" s="662"/>
      <c r="J129" s="619" t="s">
        <v>55</v>
      </c>
      <c r="K129" s="619" t="s">
        <v>2750</v>
      </c>
    </row>
    <row r="130" spans="2:11">
      <c r="B130" s="620" t="s">
        <v>2759</v>
      </c>
      <c r="C130" s="620" t="s">
        <v>2783</v>
      </c>
      <c r="D130" s="620" t="s">
        <v>5991</v>
      </c>
      <c r="E130" s="615">
        <v>13000</v>
      </c>
      <c r="F130" s="616">
        <f t="shared" si="4"/>
        <v>29369690</v>
      </c>
      <c r="G130" s="617">
        <f t="shared" si="3"/>
        <v>13000</v>
      </c>
      <c r="H130" s="618">
        <f t="shared" si="5"/>
        <v>29369690</v>
      </c>
      <c r="I130" s="662"/>
      <c r="J130" s="619" t="s">
        <v>55</v>
      </c>
      <c r="K130" s="619" t="s">
        <v>2750</v>
      </c>
    </row>
    <row r="131" spans="2:11">
      <c r="B131" s="620" t="s">
        <v>2759</v>
      </c>
      <c r="C131" s="620" t="s">
        <v>2783</v>
      </c>
      <c r="D131" s="620" t="s">
        <v>5990</v>
      </c>
      <c r="E131" s="615">
        <v>13000</v>
      </c>
      <c r="F131" s="616">
        <f t="shared" si="4"/>
        <v>29382690</v>
      </c>
      <c r="G131" s="617">
        <f t="shared" si="3"/>
        <v>13000</v>
      </c>
      <c r="H131" s="618">
        <f t="shared" si="5"/>
        <v>29382690</v>
      </c>
      <c r="I131" s="662"/>
      <c r="J131" s="619" t="s">
        <v>55</v>
      </c>
      <c r="K131" s="619" t="s">
        <v>2750</v>
      </c>
    </row>
    <row r="132" spans="2:11">
      <c r="B132" s="620" t="s">
        <v>2759</v>
      </c>
      <c r="C132" s="620" t="s">
        <v>2783</v>
      </c>
      <c r="D132" s="620" t="s">
        <v>5989</v>
      </c>
      <c r="E132" s="615">
        <v>13000</v>
      </c>
      <c r="F132" s="616">
        <f t="shared" si="4"/>
        <v>29395690</v>
      </c>
      <c r="G132" s="617">
        <f t="shared" si="3"/>
        <v>13000</v>
      </c>
      <c r="H132" s="618">
        <f t="shared" si="5"/>
        <v>29395690</v>
      </c>
      <c r="I132" s="662"/>
      <c r="J132" s="619" t="s">
        <v>55</v>
      </c>
      <c r="K132" s="619" t="s">
        <v>2750</v>
      </c>
    </row>
    <row r="133" spans="2:11">
      <c r="B133" s="620" t="s">
        <v>2759</v>
      </c>
      <c r="C133" s="620" t="s">
        <v>2783</v>
      </c>
      <c r="D133" s="620" t="s">
        <v>5939</v>
      </c>
      <c r="E133" s="615">
        <v>13000</v>
      </c>
      <c r="F133" s="616">
        <f t="shared" si="4"/>
        <v>29408690</v>
      </c>
      <c r="G133" s="617">
        <f t="shared" si="3"/>
        <v>13000</v>
      </c>
      <c r="H133" s="618">
        <f t="shared" si="5"/>
        <v>29408690</v>
      </c>
      <c r="I133" s="662"/>
      <c r="J133" s="619" t="s">
        <v>55</v>
      </c>
      <c r="K133" s="619" t="s">
        <v>2750</v>
      </c>
    </row>
    <row r="134" spans="2:11">
      <c r="B134" s="620" t="s">
        <v>2759</v>
      </c>
      <c r="C134" s="620" t="s">
        <v>2783</v>
      </c>
      <c r="D134" s="620" t="s">
        <v>5988</v>
      </c>
      <c r="E134" s="615">
        <v>500000</v>
      </c>
      <c r="F134" s="616">
        <f t="shared" si="4"/>
        <v>29908690</v>
      </c>
      <c r="G134" s="617">
        <f t="shared" si="3"/>
        <v>500000</v>
      </c>
      <c r="H134" s="618">
        <f t="shared" si="5"/>
        <v>29908690</v>
      </c>
      <c r="I134" s="662"/>
      <c r="J134" s="619" t="s">
        <v>55</v>
      </c>
      <c r="K134" s="619" t="s">
        <v>2750</v>
      </c>
    </row>
    <row r="135" spans="2:11">
      <c r="B135" s="620" t="s">
        <v>2759</v>
      </c>
      <c r="C135" s="620" t="s">
        <v>2783</v>
      </c>
      <c r="D135" s="620" t="s">
        <v>5987</v>
      </c>
      <c r="E135" s="615">
        <v>500000</v>
      </c>
      <c r="F135" s="616">
        <f t="shared" si="4"/>
        <v>30408690</v>
      </c>
      <c r="G135" s="617">
        <f t="shared" ref="G135:G198" si="6">E135</f>
        <v>500000</v>
      </c>
      <c r="H135" s="618">
        <f t="shared" si="5"/>
        <v>30408690</v>
      </c>
      <c r="I135" s="662"/>
      <c r="J135" s="619" t="s">
        <v>55</v>
      </c>
      <c r="K135" s="619" t="s">
        <v>2750</v>
      </c>
    </row>
    <row r="136" spans="2:11">
      <c r="B136" s="620" t="s">
        <v>2759</v>
      </c>
      <c r="C136" s="620" t="s">
        <v>2783</v>
      </c>
      <c r="D136" s="620" t="s">
        <v>5986</v>
      </c>
      <c r="E136" s="615">
        <v>500000</v>
      </c>
      <c r="F136" s="616">
        <f t="shared" ref="F136:F199" si="7">E136+F135</f>
        <v>30908690</v>
      </c>
      <c r="G136" s="617">
        <f t="shared" si="6"/>
        <v>500000</v>
      </c>
      <c r="H136" s="618">
        <f t="shared" ref="H136:H199" si="8">G136+H135</f>
        <v>30908690</v>
      </c>
      <c r="I136" s="662"/>
      <c r="J136" s="619" t="s">
        <v>55</v>
      </c>
      <c r="K136" s="619" t="s">
        <v>2750</v>
      </c>
    </row>
    <row r="137" spans="2:11">
      <c r="B137" s="620" t="s">
        <v>2759</v>
      </c>
      <c r="C137" s="620" t="s">
        <v>2783</v>
      </c>
      <c r="D137" s="620" t="s">
        <v>5985</v>
      </c>
      <c r="E137" s="615">
        <v>5000</v>
      </c>
      <c r="F137" s="616">
        <f t="shared" si="7"/>
        <v>30913690</v>
      </c>
      <c r="G137" s="617">
        <f t="shared" si="6"/>
        <v>5000</v>
      </c>
      <c r="H137" s="618">
        <f t="shared" si="8"/>
        <v>30913690</v>
      </c>
      <c r="I137" s="662"/>
      <c r="J137" s="619" t="s">
        <v>55</v>
      </c>
      <c r="K137" s="619" t="s">
        <v>2750</v>
      </c>
    </row>
    <row r="138" spans="2:11">
      <c r="B138" s="620" t="s">
        <v>2759</v>
      </c>
      <c r="C138" s="620" t="s">
        <v>2783</v>
      </c>
      <c r="D138" s="620" t="s">
        <v>5984</v>
      </c>
      <c r="E138" s="615">
        <v>5000</v>
      </c>
      <c r="F138" s="616">
        <f t="shared" si="7"/>
        <v>30918690</v>
      </c>
      <c r="G138" s="617">
        <f t="shared" si="6"/>
        <v>5000</v>
      </c>
      <c r="H138" s="618">
        <f t="shared" si="8"/>
        <v>30918690</v>
      </c>
      <c r="I138" s="662"/>
      <c r="J138" s="619" t="s">
        <v>55</v>
      </c>
      <c r="K138" s="619" t="s">
        <v>2750</v>
      </c>
    </row>
    <row r="139" spans="2:11">
      <c r="B139" s="620" t="s">
        <v>2759</v>
      </c>
      <c r="C139" s="620" t="s">
        <v>2783</v>
      </c>
      <c r="D139" s="620" t="s">
        <v>5983</v>
      </c>
      <c r="E139" s="615">
        <v>5000</v>
      </c>
      <c r="F139" s="616">
        <f t="shared" si="7"/>
        <v>30923690</v>
      </c>
      <c r="G139" s="617">
        <f t="shared" si="6"/>
        <v>5000</v>
      </c>
      <c r="H139" s="618">
        <f t="shared" si="8"/>
        <v>30923690</v>
      </c>
      <c r="I139" s="662"/>
      <c r="J139" s="619" t="s">
        <v>55</v>
      </c>
      <c r="K139" s="619" t="s">
        <v>2750</v>
      </c>
    </row>
    <row r="140" spans="2:11">
      <c r="B140" s="620" t="s">
        <v>2759</v>
      </c>
      <c r="C140" s="620" t="s">
        <v>2783</v>
      </c>
      <c r="D140" s="620" t="s">
        <v>5982</v>
      </c>
      <c r="E140" s="615">
        <v>5000</v>
      </c>
      <c r="F140" s="616">
        <f t="shared" si="7"/>
        <v>30928690</v>
      </c>
      <c r="G140" s="617">
        <f t="shared" si="6"/>
        <v>5000</v>
      </c>
      <c r="H140" s="618">
        <f t="shared" si="8"/>
        <v>30928690</v>
      </c>
      <c r="I140" s="662"/>
      <c r="J140" s="619" t="s">
        <v>55</v>
      </c>
      <c r="K140" s="619" t="s">
        <v>2750</v>
      </c>
    </row>
    <row r="141" spans="2:11">
      <c r="B141" s="620" t="s">
        <v>2759</v>
      </c>
      <c r="C141" s="620" t="s">
        <v>2783</v>
      </c>
      <c r="D141" s="620" t="s">
        <v>5981</v>
      </c>
      <c r="E141" s="615">
        <v>5000</v>
      </c>
      <c r="F141" s="616">
        <f t="shared" si="7"/>
        <v>30933690</v>
      </c>
      <c r="G141" s="617">
        <f t="shared" si="6"/>
        <v>5000</v>
      </c>
      <c r="H141" s="618">
        <f t="shared" si="8"/>
        <v>30933690</v>
      </c>
      <c r="I141" s="662"/>
      <c r="J141" s="619" t="s">
        <v>55</v>
      </c>
      <c r="K141" s="619" t="s">
        <v>2750</v>
      </c>
    </row>
    <row r="142" spans="2:11">
      <c r="B142" s="620" t="s">
        <v>2759</v>
      </c>
      <c r="C142" s="620" t="s">
        <v>2783</v>
      </c>
      <c r="D142" s="620" t="s">
        <v>5980</v>
      </c>
      <c r="E142" s="615">
        <v>5000</v>
      </c>
      <c r="F142" s="616">
        <f t="shared" si="7"/>
        <v>30938690</v>
      </c>
      <c r="G142" s="617">
        <f t="shared" si="6"/>
        <v>5000</v>
      </c>
      <c r="H142" s="618">
        <f t="shared" si="8"/>
        <v>30938690</v>
      </c>
      <c r="I142" s="662"/>
      <c r="J142" s="619" t="s">
        <v>55</v>
      </c>
      <c r="K142" s="619" t="s">
        <v>2750</v>
      </c>
    </row>
    <row r="143" spans="2:11">
      <c r="B143" s="620" t="s">
        <v>2759</v>
      </c>
      <c r="C143" s="620" t="s">
        <v>2783</v>
      </c>
      <c r="D143" s="620" t="s">
        <v>5979</v>
      </c>
      <c r="E143" s="615">
        <v>5000</v>
      </c>
      <c r="F143" s="616">
        <f t="shared" si="7"/>
        <v>30943690</v>
      </c>
      <c r="G143" s="617">
        <f t="shared" si="6"/>
        <v>5000</v>
      </c>
      <c r="H143" s="618">
        <f t="shared" si="8"/>
        <v>30943690</v>
      </c>
      <c r="I143" s="662"/>
      <c r="J143" s="619" t="s">
        <v>55</v>
      </c>
      <c r="K143" s="619" t="s">
        <v>2750</v>
      </c>
    </row>
    <row r="144" spans="2:11">
      <c r="B144" s="620" t="s">
        <v>2759</v>
      </c>
      <c r="C144" s="620" t="s">
        <v>2783</v>
      </c>
      <c r="D144" s="620" t="s">
        <v>5978</v>
      </c>
      <c r="E144" s="615">
        <v>5000</v>
      </c>
      <c r="F144" s="616">
        <f t="shared" si="7"/>
        <v>30948690</v>
      </c>
      <c r="G144" s="617">
        <f t="shared" si="6"/>
        <v>5000</v>
      </c>
      <c r="H144" s="618">
        <f t="shared" si="8"/>
        <v>30948690</v>
      </c>
      <c r="I144" s="662"/>
      <c r="J144" s="619" t="s">
        <v>55</v>
      </c>
      <c r="K144" s="619" t="s">
        <v>2750</v>
      </c>
    </row>
    <row r="145" spans="2:11">
      <c r="B145" s="620" t="s">
        <v>2759</v>
      </c>
      <c r="C145" s="620" t="s">
        <v>2783</v>
      </c>
      <c r="D145" s="620" t="s">
        <v>5977</v>
      </c>
      <c r="E145" s="615">
        <v>5000</v>
      </c>
      <c r="F145" s="616">
        <f t="shared" si="7"/>
        <v>30953690</v>
      </c>
      <c r="G145" s="617">
        <f t="shared" si="6"/>
        <v>5000</v>
      </c>
      <c r="H145" s="618">
        <f t="shared" si="8"/>
        <v>30953690</v>
      </c>
      <c r="I145" s="662"/>
      <c r="J145" s="619" t="s">
        <v>55</v>
      </c>
      <c r="K145" s="619" t="s">
        <v>2750</v>
      </c>
    </row>
    <row r="146" spans="2:11">
      <c r="B146" s="620" t="s">
        <v>2759</v>
      </c>
      <c r="C146" s="620" t="s">
        <v>2783</v>
      </c>
      <c r="D146" s="620" t="s">
        <v>5976</v>
      </c>
      <c r="E146" s="615">
        <v>5000</v>
      </c>
      <c r="F146" s="616">
        <f t="shared" si="7"/>
        <v>30958690</v>
      </c>
      <c r="G146" s="617">
        <f t="shared" si="6"/>
        <v>5000</v>
      </c>
      <c r="H146" s="618">
        <f t="shared" si="8"/>
        <v>30958690</v>
      </c>
      <c r="I146" s="662"/>
      <c r="J146" s="619" t="s">
        <v>55</v>
      </c>
      <c r="K146" s="619" t="s">
        <v>2750</v>
      </c>
    </row>
    <row r="147" spans="2:11">
      <c r="B147" s="620" t="s">
        <v>2759</v>
      </c>
      <c r="C147" s="620" t="s">
        <v>2783</v>
      </c>
      <c r="D147" s="620" t="s">
        <v>5975</v>
      </c>
      <c r="E147" s="615">
        <v>5000</v>
      </c>
      <c r="F147" s="616">
        <f t="shared" si="7"/>
        <v>30963690</v>
      </c>
      <c r="G147" s="617">
        <f t="shared" si="6"/>
        <v>5000</v>
      </c>
      <c r="H147" s="618">
        <f t="shared" si="8"/>
        <v>30963690</v>
      </c>
      <c r="I147" s="662"/>
      <c r="J147" s="619" t="s">
        <v>55</v>
      </c>
      <c r="K147" s="619" t="s">
        <v>2750</v>
      </c>
    </row>
    <row r="148" spans="2:11">
      <c r="B148" s="620" t="s">
        <v>2759</v>
      </c>
      <c r="C148" s="620" t="s">
        <v>2783</v>
      </c>
      <c r="D148" s="620" t="s">
        <v>5974</v>
      </c>
      <c r="E148" s="615">
        <v>5000</v>
      </c>
      <c r="F148" s="616">
        <f t="shared" si="7"/>
        <v>30968690</v>
      </c>
      <c r="G148" s="617">
        <f t="shared" si="6"/>
        <v>5000</v>
      </c>
      <c r="H148" s="618">
        <f t="shared" si="8"/>
        <v>30968690</v>
      </c>
      <c r="I148" s="662"/>
      <c r="J148" s="619" t="s">
        <v>55</v>
      </c>
      <c r="K148" s="619" t="s">
        <v>2750</v>
      </c>
    </row>
    <row r="149" spans="2:11">
      <c r="B149" s="620" t="s">
        <v>2759</v>
      </c>
      <c r="C149" s="620" t="s">
        <v>2783</v>
      </c>
      <c r="D149" s="620" t="s">
        <v>5973</v>
      </c>
      <c r="E149" s="615">
        <v>13000</v>
      </c>
      <c r="F149" s="616">
        <f t="shared" si="7"/>
        <v>30981690</v>
      </c>
      <c r="G149" s="617">
        <f t="shared" si="6"/>
        <v>13000</v>
      </c>
      <c r="H149" s="618">
        <f t="shared" si="8"/>
        <v>30981690</v>
      </c>
      <c r="I149" s="662"/>
      <c r="J149" s="619" t="s">
        <v>55</v>
      </c>
      <c r="K149" s="619" t="s">
        <v>2750</v>
      </c>
    </row>
    <row r="150" spans="2:11">
      <c r="B150" s="620" t="s">
        <v>2759</v>
      </c>
      <c r="C150" s="620" t="s">
        <v>2783</v>
      </c>
      <c r="D150" s="620" t="s">
        <v>5972</v>
      </c>
      <c r="E150" s="615">
        <v>13000</v>
      </c>
      <c r="F150" s="616">
        <f t="shared" si="7"/>
        <v>30994690</v>
      </c>
      <c r="G150" s="617">
        <f t="shared" si="6"/>
        <v>13000</v>
      </c>
      <c r="H150" s="618">
        <f t="shared" si="8"/>
        <v>30994690</v>
      </c>
      <c r="I150" s="662"/>
      <c r="J150" s="619" t="s">
        <v>55</v>
      </c>
      <c r="K150" s="619" t="s">
        <v>2750</v>
      </c>
    </row>
    <row r="151" spans="2:11">
      <c r="B151" s="620" t="s">
        <v>2759</v>
      </c>
      <c r="C151" s="620" t="s">
        <v>2783</v>
      </c>
      <c r="D151" s="620" t="s">
        <v>2807</v>
      </c>
      <c r="E151" s="615">
        <v>1960000</v>
      </c>
      <c r="F151" s="616">
        <f t="shared" si="7"/>
        <v>32954690</v>
      </c>
      <c r="G151" s="617">
        <f t="shared" si="6"/>
        <v>1960000</v>
      </c>
      <c r="H151" s="618">
        <f t="shared" si="8"/>
        <v>32954690</v>
      </c>
      <c r="I151" s="662"/>
      <c r="J151" s="619" t="s">
        <v>55</v>
      </c>
      <c r="K151" s="619" t="s">
        <v>2750</v>
      </c>
    </row>
    <row r="152" spans="2:11">
      <c r="B152" s="620" t="s">
        <v>2759</v>
      </c>
      <c r="C152" s="620" t="s">
        <v>2783</v>
      </c>
      <c r="D152" s="620" t="s">
        <v>2809</v>
      </c>
      <c r="E152" s="615">
        <v>264000</v>
      </c>
      <c r="F152" s="616">
        <f t="shared" si="7"/>
        <v>33218690</v>
      </c>
      <c r="G152" s="617">
        <f t="shared" si="6"/>
        <v>264000</v>
      </c>
      <c r="H152" s="618">
        <f t="shared" si="8"/>
        <v>33218690</v>
      </c>
      <c r="I152" s="662"/>
      <c r="J152" s="619" t="s">
        <v>55</v>
      </c>
      <c r="K152" s="619" t="s">
        <v>2750</v>
      </c>
    </row>
    <row r="153" spans="2:11">
      <c r="B153" s="620" t="s">
        <v>2759</v>
      </c>
      <c r="C153" s="620" t="s">
        <v>2783</v>
      </c>
      <c r="D153" s="620" t="s">
        <v>5971</v>
      </c>
      <c r="E153" s="615">
        <v>13000</v>
      </c>
      <c r="F153" s="616">
        <f t="shared" si="7"/>
        <v>33231690</v>
      </c>
      <c r="G153" s="617">
        <f t="shared" si="6"/>
        <v>13000</v>
      </c>
      <c r="H153" s="618">
        <f t="shared" si="8"/>
        <v>33231690</v>
      </c>
      <c r="I153" s="662"/>
      <c r="J153" s="619" t="s">
        <v>55</v>
      </c>
      <c r="K153" s="619" t="s">
        <v>2750</v>
      </c>
    </row>
    <row r="154" spans="2:11">
      <c r="B154" s="620" t="s">
        <v>2759</v>
      </c>
      <c r="C154" s="620" t="s">
        <v>2783</v>
      </c>
      <c r="D154" s="620" t="s">
        <v>5970</v>
      </c>
      <c r="E154" s="615">
        <v>13000</v>
      </c>
      <c r="F154" s="616">
        <f t="shared" si="7"/>
        <v>33244690</v>
      </c>
      <c r="G154" s="617">
        <f t="shared" si="6"/>
        <v>13000</v>
      </c>
      <c r="H154" s="618">
        <f t="shared" si="8"/>
        <v>33244690</v>
      </c>
      <c r="I154" s="662"/>
      <c r="J154" s="619" t="s">
        <v>55</v>
      </c>
      <c r="K154" s="619" t="s">
        <v>2750</v>
      </c>
    </row>
    <row r="155" spans="2:11">
      <c r="B155" s="620" t="s">
        <v>2759</v>
      </c>
      <c r="C155" s="620" t="s">
        <v>2783</v>
      </c>
      <c r="D155" s="620" t="s">
        <v>5969</v>
      </c>
      <c r="E155" s="615">
        <v>13000</v>
      </c>
      <c r="F155" s="616">
        <f t="shared" si="7"/>
        <v>33257690</v>
      </c>
      <c r="G155" s="617">
        <f t="shared" si="6"/>
        <v>13000</v>
      </c>
      <c r="H155" s="618">
        <f t="shared" si="8"/>
        <v>33257690</v>
      </c>
      <c r="I155" s="662"/>
      <c r="J155" s="619" t="s">
        <v>55</v>
      </c>
      <c r="K155" s="619" t="s">
        <v>2750</v>
      </c>
    </row>
    <row r="156" spans="2:11">
      <c r="B156" s="620" t="s">
        <v>2759</v>
      </c>
      <c r="C156" s="620" t="s">
        <v>2783</v>
      </c>
      <c r="D156" s="620" t="s">
        <v>5968</v>
      </c>
      <c r="E156" s="615">
        <v>13000</v>
      </c>
      <c r="F156" s="616">
        <f t="shared" si="7"/>
        <v>33270690</v>
      </c>
      <c r="G156" s="617">
        <f t="shared" si="6"/>
        <v>13000</v>
      </c>
      <c r="H156" s="618">
        <f t="shared" si="8"/>
        <v>33270690</v>
      </c>
      <c r="I156" s="662"/>
      <c r="J156" s="619" t="s">
        <v>55</v>
      </c>
      <c r="K156" s="619" t="s">
        <v>2750</v>
      </c>
    </row>
    <row r="157" spans="2:11">
      <c r="B157" s="620" t="s">
        <v>2759</v>
      </c>
      <c r="C157" s="620" t="s">
        <v>2783</v>
      </c>
      <c r="D157" s="620" t="s">
        <v>5967</v>
      </c>
      <c r="E157" s="615">
        <v>13000</v>
      </c>
      <c r="F157" s="616">
        <f t="shared" si="7"/>
        <v>33283690</v>
      </c>
      <c r="G157" s="617">
        <f t="shared" si="6"/>
        <v>13000</v>
      </c>
      <c r="H157" s="618">
        <f t="shared" si="8"/>
        <v>33283690</v>
      </c>
      <c r="I157" s="662"/>
      <c r="J157" s="619" t="s">
        <v>55</v>
      </c>
      <c r="K157" s="619" t="s">
        <v>2750</v>
      </c>
    </row>
    <row r="158" spans="2:11">
      <c r="B158" s="620" t="s">
        <v>2759</v>
      </c>
      <c r="C158" s="620" t="s">
        <v>2783</v>
      </c>
      <c r="D158" s="620" t="s">
        <v>5966</v>
      </c>
      <c r="E158" s="615">
        <v>13000</v>
      </c>
      <c r="F158" s="616">
        <f t="shared" si="7"/>
        <v>33296690</v>
      </c>
      <c r="G158" s="617">
        <f t="shared" si="6"/>
        <v>13000</v>
      </c>
      <c r="H158" s="618">
        <f t="shared" si="8"/>
        <v>33296690</v>
      </c>
      <c r="I158" s="662"/>
      <c r="J158" s="619" t="s">
        <v>55</v>
      </c>
      <c r="K158" s="619" t="s">
        <v>2750</v>
      </c>
    </row>
    <row r="159" spans="2:11">
      <c r="B159" s="620" t="s">
        <v>2759</v>
      </c>
      <c r="C159" s="620" t="s">
        <v>2783</v>
      </c>
      <c r="D159" s="620" t="s">
        <v>5965</v>
      </c>
      <c r="E159" s="615">
        <v>13000</v>
      </c>
      <c r="F159" s="616">
        <f t="shared" si="7"/>
        <v>33309690</v>
      </c>
      <c r="G159" s="617">
        <f t="shared" si="6"/>
        <v>13000</v>
      </c>
      <c r="H159" s="618">
        <f t="shared" si="8"/>
        <v>33309690</v>
      </c>
      <c r="I159" s="662"/>
      <c r="J159" s="619" t="s">
        <v>55</v>
      </c>
      <c r="K159" s="619" t="s">
        <v>2750</v>
      </c>
    </row>
    <row r="160" spans="2:11">
      <c r="B160" s="620" t="s">
        <v>2759</v>
      </c>
      <c r="C160" s="620" t="s">
        <v>2783</v>
      </c>
      <c r="D160" s="620" t="s">
        <v>5964</v>
      </c>
      <c r="E160" s="615">
        <v>13000</v>
      </c>
      <c r="F160" s="616">
        <f t="shared" si="7"/>
        <v>33322690</v>
      </c>
      <c r="G160" s="617">
        <f t="shared" si="6"/>
        <v>13000</v>
      </c>
      <c r="H160" s="618">
        <f t="shared" si="8"/>
        <v>33322690</v>
      </c>
      <c r="I160" s="662"/>
      <c r="J160" s="619" t="s">
        <v>55</v>
      </c>
      <c r="K160" s="619" t="s">
        <v>2750</v>
      </c>
    </row>
    <row r="161" spans="2:11">
      <c r="B161" s="620" t="s">
        <v>2759</v>
      </c>
      <c r="C161" s="620" t="s">
        <v>2783</v>
      </c>
      <c r="D161" s="620" t="s">
        <v>5963</v>
      </c>
      <c r="E161" s="615">
        <v>13000</v>
      </c>
      <c r="F161" s="616">
        <f t="shared" si="7"/>
        <v>33335690</v>
      </c>
      <c r="G161" s="617">
        <f t="shared" si="6"/>
        <v>13000</v>
      </c>
      <c r="H161" s="618">
        <f t="shared" si="8"/>
        <v>33335690</v>
      </c>
      <c r="I161" s="662"/>
      <c r="J161" s="619" t="s">
        <v>55</v>
      </c>
      <c r="K161" s="619" t="s">
        <v>2750</v>
      </c>
    </row>
    <row r="162" spans="2:11">
      <c r="B162" s="620" t="s">
        <v>2759</v>
      </c>
      <c r="C162" s="620" t="s">
        <v>2783</v>
      </c>
      <c r="D162" s="620" t="s">
        <v>5962</v>
      </c>
      <c r="E162" s="615">
        <v>13000</v>
      </c>
      <c r="F162" s="616">
        <f t="shared" si="7"/>
        <v>33348690</v>
      </c>
      <c r="G162" s="617">
        <f t="shared" si="6"/>
        <v>13000</v>
      </c>
      <c r="H162" s="618">
        <f t="shared" si="8"/>
        <v>33348690</v>
      </c>
      <c r="I162" s="662"/>
      <c r="J162" s="619" t="s">
        <v>55</v>
      </c>
      <c r="K162" s="619" t="s">
        <v>2750</v>
      </c>
    </row>
    <row r="163" spans="2:11">
      <c r="B163" s="620" t="s">
        <v>2759</v>
      </c>
      <c r="C163" s="620" t="s">
        <v>2783</v>
      </c>
      <c r="D163" s="620" t="s">
        <v>5961</v>
      </c>
      <c r="E163" s="615">
        <v>13000</v>
      </c>
      <c r="F163" s="616">
        <f t="shared" si="7"/>
        <v>33361690</v>
      </c>
      <c r="G163" s="617">
        <f t="shared" si="6"/>
        <v>13000</v>
      </c>
      <c r="H163" s="618">
        <f t="shared" si="8"/>
        <v>33361690</v>
      </c>
      <c r="I163" s="662"/>
      <c r="J163" s="619" t="s">
        <v>55</v>
      </c>
      <c r="K163" s="619" t="s">
        <v>2750</v>
      </c>
    </row>
    <row r="164" spans="2:11">
      <c r="B164" s="620" t="s">
        <v>2759</v>
      </c>
      <c r="C164" s="620" t="s">
        <v>2783</v>
      </c>
      <c r="D164" s="620" t="s">
        <v>5960</v>
      </c>
      <c r="E164" s="615">
        <v>13000</v>
      </c>
      <c r="F164" s="616">
        <f t="shared" si="7"/>
        <v>33374690</v>
      </c>
      <c r="G164" s="617">
        <f t="shared" si="6"/>
        <v>13000</v>
      </c>
      <c r="H164" s="618">
        <f t="shared" si="8"/>
        <v>33374690</v>
      </c>
      <c r="I164" s="662"/>
      <c r="J164" s="619" t="s">
        <v>55</v>
      </c>
      <c r="K164" s="619" t="s">
        <v>2750</v>
      </c>
    </row>
    <row r="165" spans="2:11">
      <c r="B165" s="620" t="s">
        <v>2759</v>
      </c>
      <c r="C165" s="620" t="s">
        <v>2783</v>
      </c>
      <c r="D165" s="620" t="s">
        <v>5959</v>
      </c>
      <c r="E165" s="615">
        <v>13000</v>
      </c>
      <c r="F165" s="616">
        <f t="shared" si="7"/>
        <v>33387690</v>
      </c>
      <c r="G165" s="617">
        <f t="shared" si="6"/>
        <v>13000</v>
      </c>
      <c r="H165" s="618">
        <f t="shared" si="8"/>
        <v>33387690</v>
      </c>
      <c r="I165" s="662"/>
      <c r="J165" s="619" t="s">
        <v>55</v>
      </c>
      <c r="K165" s="619" t="s">
        <v>2750</v>
      </c>
    </row>
    <row r="166" spans="2:11">
      <c r="B166" s="620" t="s">
        <v>2759</v>
      </c>
      <c r="C166" s="620" t="s">
        <v>2783</v>
      </c>
      <c r="D166" s="620" t="s">
        <v>5958</v>
      </c>
      <c r="E166" s="615">
        <v>40000</v>
      </c>
      <c r="F166" s="616">
        <f t="shared" si="7"/>
        <v>33427690</v>
      </c>
      <c r="G166" s="617">
        <f t="shared" si="6"/>
        <v>40000</v>
      </c>
      <c r="H166" s="618">
        <f t="shared" si="8"/>
        <v>33427690</v>
      </c>
      <c r="I166" s="662"/>
      <c r="J166" s="619" t="s">
        <v>55</v>
      </c>
      <c r="K166" s="619" t="s">
        <v>2750</v>
      </c>
    </row>
    <row r="167" spans="2:11">
      <c r="B167" s="620" t="s">
        <v>2759</v>
      </c>
      <c r="C167" s="620" t="s">
        <v>2783</v>
      </c>
      <c r="D167" s="620" t="s">
        <v>5957</v>
      </c>
      <c r="E167" s="615">
        <v>55000</v>
      </c>
      <c r="F167" s="616">
        <f t="shared" si="7"/>
        <v>33482690</v>
      </c>
      <c r="G167" s="617">
        <f t="shared" si="6"/>
        <v>55000</v>
      </c>
      <c r="H167" s="618">
        <f t="shared" si="8"/>
        <v>33482690</v>
      </c>
      <c r="I167" s="662"/>
      <c r="J167" s="619" t="s">
        <v>55</v>
      </c>
      <c r="K167" s="619" t="s">
        <v>2750</v>
      </c>
    </row>
    <row r="168" spans="2:11">
      <c r="B168" s="620" t="s">
        <v>2759</v>
      </c>
      <c r="C168" s="620" t="s">
        <v>2783</v>
      </c>
      <c r="D168" s="620" t="s">
        <v>5956</v>
      </c>
      <c r="E168" s="615">
        <v>5000</v>
      </c>
      <c r="F168" s="616">
        <f t="shared" si="7"/>
        <v>33487690</v>
      </c>
      <c r="G168" s="617">
        <f t="shared" si="6"/>
        <v>5000</v>
      </c>
      <c r="H168" s="618">
        <f t="shared" si="8"/>
        <v>33487690</v>
      </c>
      <c r="I168" s="662"/>
      <c r="J168" s="619" t="s">
        <v>55</v>
      </c>
      <c r="K168" s="619" t="s">
        <v>2750</v>
      </c>
    </row>
    <row r="169" spans="2:11">
      <c r="B169" s="620" t="s">
        <v>2759</v>
      </c>
      <c r="C169" s="620" t="s">
        <v>2783</v>
      </c>
      <c r="D169" s="620" t="s">
        <v>5955</v>
      </c>
      <c r="E169" s="615">
        <v>5000</v>
      </c>
      <c r="F169" s="616">
        <f t="shared" si="7"/>
        <v>33492690</v>
      </c>
      <c r="G169" s="617">
        <f t="shared" si="6"/>
        <v>5000</v>
      </c>
      <c r="H169" s="618">
        <f t="shared" si="8"/>
        <v>33492690</v>
      </c>
      <c r="I169" s="662"/>
      <c r="J169" s="619" t="s">
        <v>55</v>
      </c>
      <c r="K169" s="619" t="s">
        <v>2750</v>
      </c>
    </row>
    <row r="170" spans="2:11">
      <c r="B170" s="620" t="s">
        <v>2759</v>
      </c>
      <c r="C170" s="620" t="s">
        <v>2783</v>
      </c>
      <c r="D170" s="620" t="s">
        <v>5954</v>
      </c>
      <c r="E170" s="615">
        <v>5000</v>
      </c>
      <c r="F170" s="616">
        <f t="shared" si="7"/>
        <v>33497690</v>
      </c>
      <c r="G170" s="617">
        <f t="shared" si="6"/>
        <v>5000</v>
      </c>
      <c r="H170" s="618">
        <f t="shared" si="8"/>
        <v>33497690</v>
      </c>
      <c r="I170" s="662"/>
      <c r="J170" s="619" t="s">
        <v>55</v>
      </c>
      <c r="K170" s="619" t="s">
        <v>2750</v>
      </c>
    </row>
    <row r="171" spans="2:11">
      <c r="B171" s="620" t="s">
        <v>2759</v>
      </c>
      <c r="C171" s="620" t="s">
        <v>2783</v>
      </c>
      <c r="D171" s="620" t="s">
        <v>5953</v>
      </c>
      <c r="E171" s="615">
        <v>5000</v>
      </c>
      <c r="F171" s="616">
        <f t="shared" si="7"/>
        <v>33502690</v>
      </c>
      <c r="G171" s="617">
        <f t="shared" si="6"/>
        <v>5000</v>
      </c>
      <c r="H171" s="618">
        <f t="shared" si="8"/>
        <v>33502690</v>
      </c>
      <c r="I171" s="662"/>
      <c r="J171" s="619" t="s">
        <v>55</v>
      </c>
      <c r="K171" s="619" t="s">
        <v>2750</v>
      </c>
    </row>
    <row r="172" spans="2:11">
      <c r="B172" s="620" t="s">
        <v>2759</v>
      </c>
      <c r="C172" s="620" t="s">
        <v>2783</v>
      </c>
      <c r="D172" s="620" t="s">
        <v>5952</v>
      </c>
      <c r="E172" s="615">
        <v>500000</v>
      </c>
      <c r="F172" s="616">
        <f t="shared" si="7"/>
        <v>34002690</v>
      </c>
      <c r="G172" s="617">
        <f t="shared" si="6"/>
        <v>500000</v>
      </c>
      <c r="H172" s="618">
        <f t="shared" si="8"/>
        <v>34002690</v>
      </c>
      <c r="I172" s="662"/>
      <c r="J172" s="619" t="s">
        <v>55</v>
      </c>
      <c r="K172" s="619" t="s">
        <v>2750</v>
      </c>
    </row>
    <row r="173" spans="2:11">
      <c r="B173" s="620" t="s">
        <v>2759</v>
      </c>
      <c r="C173" s="620" t="s">
        <v>2783</v>
      </c>
      <c r="D173" s="620" t="s">
        <v>5951</v>
      </c>
      <c r="E173" s="615">
        <v>13000</v>
      </c>
      <c r="F173" s="616">
        <f t="shared" si="7"/>
        <v>34015690</v>
      </c>
      <c r="G173" s="617">
        <f t="shared" si="6"/>
        <v>13000</v>
      </c>
      <c r="H173" s="618">
        <f t="shared" si="8"/>
        <v>34015690</v>
      </c>
      <c r="I173" s="662"/>
      <c r="J173" s="619" t="s">
        <v>55</v>
      </c>
      <c r="K173" s="619" t="s">
        <v>2750</v>
      </c>
    </row>
    <row r="174" spans="2:11">
      <c r="B174" s="620" t="s">
        <v>2759</v>
      </c>
      <c r="C174" s="620" t="s">
        <v>2783</v>
      </c>
      <c r="D174" s="620" t="s">
        <v>5950</v>
      </c>
      <c r="E174" s="615">
        <v>13000</v>
      </c>
      <c r="F174" s="616">
        <f t="shared" si="7"/>
        <v>34028690</v>
      </c>
      <c r="G174" s="617">
        <f t="shared" si="6"/>
        <v>13000</v>
      </c>
      <c r="H174" s="618">
        <f t="shared" si="8"/>
        <v>34028690</v>
      </c>
      <c r="I174" s="662"/>
      <c r="J174" s="619" t="s">
        <v>55</v>
      </c>
      <c r="K174" s="619" t="s">
        <v>2750</v>
      </c>
    </row>
    <row r="175" spans="2:11">
      <c r="B175" s="620" t="s">
        <v>2759</v>
      </c>
      <c r="C175" s="620" t="s">
        <v>2783</v>
      </c>
      <c r="D175" s="620" t="s">
        <v>5949</v>
      </c>
      <c r="E175" s="615">
        <v>13000</v>
      </c>
      <c r="F175" s="616">
        <f t="shared" si="7"/>
        <v>34041690</v>
      </c>
      <c r="G175" s="617">
        <f t="shared" si="6"/>
        <v>13000</v>
      </c>
      <c r="H175" s="618">
        <f t="shared" si="8"/>
        <v>34041690</v>
      </c>
      <c r="I175" s="662"/>
      <c r="J175" s="619" t="s">
        <v>55</v>
      </c>
      <c r="K175" s="619" t="s">
        <v>2750</v>
      </c>
    </row>
    <row r="176" spans="2:11">
      <c r="B176" s="620" t="s">
        <v>2759</v>
      </c>
      <c r="C176" s="620" t="s">
        <v>2783</v>
      </c>
      <c r="D176" s="620" t="s">
        <v>5948</v>
      </c>
      <c r="E176" s="615">
        <v>13000</v>
      </c>
      <c r="F176" s="616">
        <f t="shared" si="7"/>
        <v>34054690</v>
      </c>
      <c r="G176" s="617">
        <f t="shared" si="6"/>
        <v>13000</v>
      </c>
      <c r="H176" s="618">
        <f t="shared" si="8"/>
        <v>34054690</v>
      </c>
      <c r="I176" s="662"/>
      <c r="J176" s="619" t="s">
        <v>55</v>
      </c>
      <c r="K176" s="619" t="s">
        <v>2750</v>
      </c>
    </row>
    <row r="177" spans="2:11">
      <c r="B177" s="620" t="s">
        <v>2759</v>
      </c>
      <c r="C177" s="620" t="s">
        <v>2783</v>
      </c>
      <c r="D177" s="620" t="s">
        <v>5947</v>
      </c>
      <c r="E177" s="615">
        <v>500000</v>
      </c>
      <c r="F177" s="616">
        <f t="shared" si="7"/>
        <v>34554690</v>
      </c>
      <c r="G177" s="617">
        <f t="shared" si="6"/>
        <v>500000</v>
      </c>
      <c r="H177" s="618">
        <f t="shared" si="8"/>
        <v>34554690</v>
      </c>
      <c r="I177" s="662"/>
      <c r="J177" s="619" t="s">
        <v>55</v>
      </c>
      <c r="K177" s="619" t="s">
        <v>2750</v>
      </c>
    </row>
    <row r="178" spans="2:11">
      <c r="B178" s="620" t="s">
        <v>2759</v>
      </c>
      <c r="C178" s="620" t="s">
        <v>2783</v>
      </c>
      <c r="D178" s="620" t="s">
        <v>5946</v>
      </c>
      <c r="E178" s="615">
        <v>5000</v>
      </c>
      <c r="F178" s="616">
        <f t="shared" si="7"/>
        <v>34559690</v>
      </c>
      <c r="G178" s="617">
        <f t="shared" si="6"/>
        <v>5000</v>
      </c>
      <c r="H178" s="618">
        <f t="shared" si="8"/>
        <v>34559690</v>
      </c>
      <c r="I178" s="662"/>
      <c r="J178" s="619" t="s">
        <v>55</v>
      </c>
      <c r="K178" s="619" t="s">
        <v>2750</v>
      </c>
    </row>
    <row r="179" spans="2:11">
      <c r="B179" s="620" t="s">
        <v>2759</v>
      </c>
      <c r="C179" s="620" t="s">
        <v>2783</v>
      </c>
      <c r="D179" s="620" t="s">
        <v>5086</v>
      </c>
      <c r="E179" s="615">
        <v>1372000</v>
      </c>
      <c r="F179" s="616">
        <f t="shared" si="7"/>
        <v>35931690</v>
      </c>
      <c r="G179" s="617">
        <f t="shared" si="6"/>
        <v>1372000</v>
      </c>
      <c r="H179" s="618">
        <f t="shared" si="8"/>
        <v>35931690</v>
      </c>
      <c r="I179" s="662"/>
      <c r="J179" s="619" t="s">
        <v>55</v>
      </c>
      <c r="K179" s="619" t="s">
        <v>2750</v>
      </c>
    </row>
    <row r="180" spans="2:11">
      <c r="B180" s="620" t="s">
        <v>2759</v>
      </c>
      <c r="C180" s="620" t="s">
        <v>2784</v>
      </c>
      <c r="D180" s="620" t="s">
        <v>5945</v>
      </c>
      <c r="E180" s="615">
        <v>24000</v>
      </c>
      <c r="F180" s="616">
        <f t="shared" si="7"/>
        <v>35955690</v>
      </c>
      <c r="G180" s="617">
        <f t="shared" si="6"/>
        <v>24000</v>
      </c>
      <c r="H180" s="618">
        <f t="shared" si="8"/>
        <v>35955690</v>
      </c>
      <c r="I180" s="662"/>
      <c r="J180" s="619" t="s">
        <v>55</v>
      </c>
      <c r="K180" s="619" t="s">
        <v>2750</v>
      </c>
    </row>
    <row r="181" spans="2:11">
      <c r="B181" s="620" t="s">
        <v>2759</v>
      </c>
      <c r="C181" s="620" t="s">
        <v>2784</v>
      </c>
      <c r="D181" s="620" t="s">
        <v>2785</v>
      </c>
      <c r="E181" s="615">
        <v>38000</v>
      </c>
      <c r="F181" s="616">
        <f t="shared" si="7"/>
        <v>35993690</v>
      </c>
      <c r="G181" s="617">
        <f t="shared" si="6"/>
        <v>38000</v>
      </c>
      <c r="H181" s="618">
        <f t="shared" si="8"/>
        <v>35993690</v>
      </c>
      <c r="I181" s="662"/>
      <c r="J181" s="619" t="s">
        <v>55</v>
      </c>
      <c r="K181" s="619" t="s">
        <v>2750</v>
      </c>
    </row>
    <row r="182" spans="2:11">
      <c r="B182" s="620" t="s">
        <v>2759</v>
      </c>
      <c r="C182" s="620" t="s">
        <v>2784</v>
      </c>
      <c r="D182" s="620" t="s">
        <v>2787</v>
      </c>
      <c r="E182" s="615">
        <v>156000</v>
      </c>
      <c r="F182" s="616">
        <f t="shared" si="7"/>
        <v>36149690</v>
      </c>
      <c r="G182" s="617">
        <f t="shared" si="6"/>
        <v>156000</v>
      </c>
      <c r="H182" s="618">
        <f t="shared" si="8"/>
        <v>36149690</v>
      </c>
      <c r="I182" s="662"/>
      <c r="J182" s="619" t="s">
        <v>55</v>
      </c>
      <c r="K182" s="619" t="s">
        <v>2750</v>
      </c>
    </row>
    <row r="183" spans="2:11">
      <c r="B183" s="620" t="s">
        <v>2759</v>
      </c>
      <c r="C183" s="620" t="s">
        <v>2784</v>
      </c>
      <c r="D183" s="620" t="s">
        <v>2788</v>
      </c>
      <c r="E183" s="615">
        <v>44000</v>
      </c>
      <c r="F183" s="616">
        <f t="shared" si="7"/>
        <v>36193690</v>
      </c>
      <c r="G183" s="617">
        <f t="shared" si="6"/>
        <v>44000</v>
      </c>
      <c r="H183" s="618">
        <f t="shared" si="8"/>
        <v>36193690</v>
      </c>
      <c r="I183" s="662"/>
      <c r="J183" s="619" t="s">
        <v>55</v>
      </c>
      <c r="K183" s="619" t="s">
        <v>2750</v>
      </c>
    </row>
    <row r="184" spans="2:11">
      <c r="B184" s="620" t="s">
        <v>2759</v>
      </c>
      <c r="C184" s="620" t="s">
        <v>2784</v>
      </c>
      <c r="D184" s="620" t="s">
        <v>2789</v>
      </c>
      <c r="E184" s="615">
        <v>25000</v>
      </c>
      <c r="F184" s="616">
        <f t="shared" si="7"/>
        <v>36218690</v>
      </c>
      <c r="G184" s="617">
        <f t="shared" si="6"/>
        <v>25000</v>
      </c>
      <c r="H184" s="618">
        <f t="shared" si="8"/>
        <v>36218690</v>
      </c>
      <c r="I184" s="662"/>
      <c r="J184" s="619" t="s">
        <v>55</v>
      </c>
      <c r="K184" s="619" t="s">
        <v>2750</v>
      </c>
    </row>
    <row r="185" spans="2:11">
      <c r="B185" s="620" t="s">
        <v>2759</v>
      </c>
      <c r="C185" s="620" t="s">
        <v>2784</v>
      </c>
      <c r="D185" s="620" t="s">
        <v>2790</v>
      </c>
      <c r="E185" s="615">
        <v>254000</v>
      </c>
      <c r="F185" s="616">
        <f t="shared" si="7"/>
        <v>36472690</v>
      </c>
      <c r="G185" s="617">
        <f t="shared" si="6"/>
        <v>254000</v>
      </c>
      <c r="H185" s="618">
        <f t="shared" si="8"/>
        <v>36472690</v>
      </c>
      <c r="I185" s="662"/>
      <c r="J185" s="619" t="s">
        <v>55</v>
      </c>
      <c r="K185" s="619" t="s">
        <v>2750</v>
      </c>
    </row>
    <row r="186" spans="2:11">
      <c r="B186" s="620" t="s">
        <v>2759</v>
      </c>
      <c r="C186" s="620" t="s">
        <v>2784</v>
      </c>
      <c r="D186" s="620" t="s">
        <v>2791</v>
      </c>
      <c r="E186" s="615">
        <v>38000</v>
      </c>
      <c r="F186" s="616">
        <f t="shared" si="7"/>
        <v>36510690</v>
      </c>
      <c r="G186" s="617">
        <f t="shared" si="6"/>
        <v>38000</v>
      </c>
      <c r="H186" s="618">
        <f t="shared" si="8"/>
        <v>36510690</v>
      </c>
      <c r="I186" s="662"/>
      <c r="J186" s="619" t="s">
        <v>55</v>
      </c>
      <c r="K186" s="619" t="s">
        <v>2750</v>
      </c>
    </row>
    <row r="187" spans="2:11">
      <c r="B187" s="620" t="s">
        <v>2759</v>
      </c>
      <c r="C187" s="620" t="s">
        <v>2784</v>
      </c>
      <c r="D187" s="620" t="s">
        <v>2792</v>
      </c>
      <c r="E187" s="615">
        <v>127000</v>
      </c>
      <c r="F187" s="616">
        <f t="shared" si="7"/>
        <v>36637690</v>
      </c>
      <c r="G187" s="617">
        <f t="shared" si="6"/>
        <v>127000</v>
      </c>
      <c r="H187" s="618">
        <f t="shared" si="8"/>
        <v>36637690</v>
      </c>
      <c r="I187" s="662"/>
      <c r="J187" s="619" t="s">
        <v>55</v>
      </c>
      <c r="K187" s="619" t="s">
        <v>2750</v>
      </c>
    </row>
    <row r="188" spans="2:11">
      <c r="B188" s="620" t="s">
        <v>2759</v>
      </c>
      <c r="C188" s="620" t="s">
        <v>2784</v>
      </c>
      <c r="D188" s="620" t="s">
        <v>2793</v>
      </c>
      <c r="E188" s="615">
        <v>39000</v>
      </c>
      <c r="F188" s="616">
        <f t="shared" si="7"/>
        <v>36676690</v>
      </c>
      <c r="G188" s="617">
        <f t="shared" si="6"/>
        <v>39000</v>
      </c>
      <c r="H188" s="618">
        <f t="shared" si="8"/>
        <v>36676690</v>
      </c>
      <c r="I188" s="662"/>
      <c r="J188" s="619" t="s">
        <v>55</v>
      </c>
      <c r="K188" s="619" t="s">
        <v>2750</v>
      </c>
    </row>
    <row r="189" spans="2:11">
      <c r="B189" s="620" t="s">
        <v>2759</v>
      </c>
      <c r="C189" s="620" t="s">
        <v>2784</v>
      </c>
      <c r="D189" s="620" t="s">
        <v>5944</v>
      </c>
      <c r="E189" s="615">
        <v>60000</v>
      </c>
      <c r="F189" s="616">
        <f t="shared" si="7"/>
        <v>36736690</v>
      </c>
      <c r="G189" s="617">
        <f t="shared" si="6"/>
        <v>60000</v>
      </c>
      <c r="H189" s="618">
        <f t="shared" si="8"/>
        <v>36736690</v>
      </c>
      <c r="I189" s="662"/>
      <c r="J189" s="619" t="s">
        <v>55</v>
      </c>
      <c r="K189" s="619" t="s">
        <v>2750</v>
      </c>
    </row>
    <row r="190" spans="2:11">
      <c r="B190" s="620" t="s">
        <v>2759</v>
      </c>
      <c r="C190" s="620" t="s">
        <v>2784</v>
      </c>
      <c r="D190" s="620" t="s">
        <v>2798</v>
      </c>
      <c r="E190" s="615">
        <v>500000</v>
      </c>
      <c r="F190" s="616">
        <f t="shared" si="7"/>
        <v>37236690</v>
      </c>
      <c r="G190" s="617">
        <f t="shared" si="6"/>
        <v>500000</v>
      </c>
      <c r="H190" s="618">
        <f t="shared" si="8"/>
        <v>37236690</v>
      </c>
      <c r="I190" s="662"/>
      <c r="J190" s="619" t="s">
        <v>55</v>
      </c>
      <c r="K190" s="619" t="s">
        <v>2750</v>
      </c>
    </row>
    <row r="191" spans="2:11">
      <c r="B191" s="620" t="s">
        <v>2759</v>
      </c>
      <c r="C191" s="620" t="s">
        <v>2784</v>
      </c>
      <c r="D191" s="620" t="s">
        <v>2799</v>
      </c>
      <c r="E191" s="615">
        <v>133000</v>
      </c>
      <c r="F191" s="616">
        <f t="shared" si="7"/>
        <v>37369690</v>
      </c>
      <c r="G191" s="617">
        <f t="shared" si="6"/>
        <v>133000</v>
      </c>
      <c r="H191" s="618">
        <f t="shared" si="8"/>
        <v>37369690</v>
      </c>
      <c r="I191" s="662"/>
      <c r="J191" s="619" t="s">
        <v>55</v>
      </c>
      <c r="K191" s="619" t="s">
        <v>2750</v>
      </c>
    </row>
    <row r="192" spans="2:11">
      <c r="B192" s="620" t="s">
        <v>2759</v>
      </c>
      <c r="C192" s="620" t="s">
        <v>2784</v>
      </c>
      <c r="D192" s="620" t="s">
        <v>2800</v>
      </c>
      <c r="E192" s="615">
        <v>297000</v>
      </c>
      <c r="F192" s="616">
        <f t="shared" si="7"/>
        <v>37666690</v>
      </c>
      <c r="G192" s="617">
        <f t="shared" si="6"/>
        <v>297000</v>
      </c>
      <c r="H192" s="618">
        <f t="shared" si="8"/>
        <v>37666690</v>
      </c>
      <c r="I192" s="662"/>
      <c r="J192" s="619" t="s">
        <v>55</v>
      </c>
      <c r="K192" s="619" t="s">
        <v>2750</v>
      </c>
    </row>
    <row r="193" spans="2:11">
      <c r="B193" s="620" t="s">
        <v>2759</v>
      </c>
      <c r="C193" s="620" t="s">
        <v>2784</v>
      </c>
      <c r="D193" s="620" t="s">
        <v>2802</v>
      </c>
      <c r="E193" s="615">
        <v>133000</v>
      </c>
      <c r="F193" s="616">
        <f t="shared" si="7"/>
        <v>37799690</v>
      </c>
      <c r="G193" s="617">
        <f t="shared" si="6"/>
        <v>133000</v>
      </c>
      <c r="H193" s="618">
        <f t="shared" si="8"/>
        <v>37799690</v>
      </c>
      <c r="I193" s="662"/>
      <c r="J193" s="619" t="s">
        <v>55</v>
      </c>
      <c r="K193" s="619" t="s">
        <v>2750</v>
      </c>
    </row>
    <row r="194" spans="2:11">
      <c r="B194" s="620" t="s">
        <v>2759</v>
      </c>
      <c r="C194" s="620" t="s">
        <v>2784</v>
      </c>
      <c r="D194" s="620" t="s">
        <v>2803</v>
      </c>
      <c r="E194" s="615">
        <v>133000</v>
      </c>
      <c r="F194" s="616">
        <f t="shared" si="7"/>
        <v>37932690</v>
      </c>
      <c r="G194" s="617">
        <f t="shared" si="6"/>
        <v>133000</v>
      </c>
      <c r="H194" s="618">
        <f t="shared" si="8"/>
        <v>37932690</v>
      </c>
      <c r="I194" s="662"/>
      <c r="J194" s="619" t="s">
        <v>55</v>
      </c>
      <c r="K194" s="619" t="s">
        <v>2750</v>
      </c>
    </row>
    <row r="195" spans="2:11">
      <c r="B195" s="620" t="s">
        <v>2759</v>
      </c>
      <c r="C195" s="620" t="s">
        <v>2784</v>
      </c>
      <c r="D195" s="620" t="s">
        <v>2804</v>
      </c>
      <c r="E195" s="615">
        <v>266000</v>
      </c>
      <c r="F195" s="616">
        <f t="shared" si="7"/>
        <v>38198690</v>
      </c>
      <c r="G195" s="617">
        <f t="shared" si="6"/>
        <v>266000</v>
      </c>
      <c r="H195" s="618">
        <f t="shared" si="8"/>
        <v>38198690</v>
      </c>
      <c r="I195" s="662"/>
      <c r="J195" s="619" t="s">
        <v>55</v>
      </c>
      <c r="K195" s="619" t="s">
        <v>2750</v>
      </c>
    </row>
    <row r="196" spans="2:11">
      <c r="B196" s="620" t="s">
        <v>2759</v>
      </c>
      <c r="C196" s="620" t="s">
        <v>2784</v>
      </c>
      <c r="D196" s="620" t="s">
        <v>2806</v>
      </c>
      <c r="E196" s="615">
        <v>4000</v>
      </c>
      <c r="F196" s="616">
        <f t="shared" si="7"/>
        <v>38202690</v>
      </c>
      <c r="G196" s="617">
        <f t="shared" si="6"/>
        <v>4000</v>
      </c>
      <c r="H196" s="618">
        <f t="shared" si="8"/>
        <v>38202690</v>
      </c>
      <c r="I196" s="662"/>
      <c r="J196" s="619" t="s">
        <v>55</v>
      </c>
      <c r="K196" s="619" t="s">
        <v>2750</v>
      </c>
    </row>
    <row r="197" spans="2:11">
      <c r="B197" s="620" t="s">
        <v>2759</v>
      </c>
      <c r="C197" s="620" t="s">
        <v>2784</v>
      </c>
      <c r="D197" s="620" t="s">
        <v>5081</v>
      </c>
      <c r="E197" s="615">
        <v>750000</v>
      </c>
      <c r="F197" s="616">
        <f t="shared" si="7"/>
        <v>38952690</v>
      </c>
      <c r="G197" s="617">
        <f t="shared" si="6"/>
        <v>750000</v>
      </c>
      <c r="H197" s="618">
        <f t="shared" si="8"/>
        <v>38952690</v>
      </c>
      <c r="I197" s="662"/>
      <c r="J197" s="619" t="s">
        <v>55</v>
      </c>
      <c r="K197" s="619" t="s">
        <v>2750</v>
      </c>
    </row>
    <row r="198" spans="2:11">
      <c r="B198" s="620" t="s">
        <v>2759</v>
      </c>
      <c r="C198" s="620" t="s">
        <v>2784</v>
      </c>
      <c r="D198" s="620" t="s">
        <v>2812</v>
      </c>
      <c r="E198" s="615">
        <v>16000</v>
      </c>
      <c r="F198" s="616">
        <f t="shared" si="7"/>
        <v>38968690</v>
      </c>
      <c r="G198" s="617">
        <f t="shared" si="6"/>
        <v>16000</v>
      </c>
      <c r="H198" s="618">
        <f t="shared" si="8"/>
        <v>38968690</v>
      </c>
      <c r="I198" s="662"/>
      <c r="J198" s="619" t="s">
        <v>55</v>
      </c>
      <c r="K198" s="619" t="s">
        <v>2750</v>
      </c>
    </row>
    <row r="199" spans="2:11">
      <c r="B199" s="620" t="s">
        <v>2759</v>
      </c>
      <c r="C199" s="620" t="s">
        <v>2784</v>
      </c>
      <c r="D199" s="620" t="s">
        <v>2813</v>
      </c>
      <c r="E199" s="615">
        <v>16000</v>
      </c>
      <c r="F199" s="616">
        <f t="shared" si="7"/>
        <v>38984690</v>
      </c>
      <c r="G199" s="617">
        <f t="shared" ref="G199:G262" si="9">E199</f>
        <v>16000</v>
      </c>
      <c r="H199" s="618">
        <f t="shared" si="8"/>
        <v>38984690</v>
      </c>
      <c r="I199" s="662"/>
      <c r="J199" s="619" t="s">
        <v>55</v>
      </c>
      <c r="K199" s="619" t="s">
        <v>2750</v>
      </c>
    </row>
    <row r="200" spans="2:11">
      <c r="B200" s="620" t="s">
        <v>2759</v>
      </c>
      <c r="C200" s="620" t="s">
        <v>2784</v>
      </c>
      <c r="D200" s="620" t="s">
        <v>2814</v>
      </c>
      <c r="E200" s="615">
        <v>80000</v>
      </c>
      <c r="F200" s="616">
        <f t="shared" ref="F200:F263" si="10">E200+F199</f>
        <v>39064690</v>
      </c>
      <c r="G200" s="617">
        <f t="shared" si="9"/>
        <v>80000</v>
      </c>
      <c r="H200" s="618">
        <f t="shared" ref="H200:H263" si="11">G200+H199</f>
        <v>39064690</v>
      </c>
      <c r="I200" s="662"/>
      <c r="J200" s="619" t="s">
        <v>55</v>
      </c>
      <c r="K200" s="619" t="s">
        <v>2750</v>
      </c>
    </row>
    <row r="201" spans="2:11">
      <c r="B201" s="620" t="s">
        <v>2759</v>
      </c>
      <c r="C201" s="620" t="s">
        <v>2784</v>
      </c>
      <c r="D201" s="620" t="s">
        <v>2815</v>
      </c>
      <c r="E201" s="615">
        <v>94000</v>
      </c>
      <c r="F201" s="616">
        <f t="shared" si="10"/>
        <v>39158690</v>
      </c>
      <c r="G201" s="617">
        <f t="shared" si="9"/>
        <v>94000</v>
      </c>
      <c r="H201" s="618">
        <f t="shared" si="11"/>
        <v>39158690</v>
      </c>
      <c r="I201" s="662"/>
      <c r="J201" s="619" t="s">
        <v>55</v>
      </c>
      <c r="K201" s="619" t="s">
        <v>2750</v>
      </c>
    </row>
    <row r="202" spans="2:11">
      <c r="B202" s="620" t="s">
        <v>2759</v>
      </c>
      <c r="C202" s="620" t="s">
        <v>2784</v>
      </c>
      <c r="D202" s="620" t="s">
        <v>2816</v>
      </c>
      <c r="E202" s="615">
        <v>531000</v>
      </c>
      <c r="F202" s="616">
        <f t="shared" si="10"/>
        <v>39689690</v>
      </c>
      <c r="G202" s="617">
        <f t="shared" si="9"/>
        <v>531000</v>
      </c>
      <c r="H202" s="618">
        <f t="shared" si="11"/>
        <v>39689690</v>
      </c>
      <c r="I202" s="662"/>
      <c r="J202" s="619" t="s">
        <v>55</v>
      </c>
      <c r="K202" s="619" t="s">
        <v>2750</v>
      </c>
    </row>
    <row r="203" spans="2:11">
      <c r="B203" s="620" t="s">
        <v>2759</v>
      </c>
      <c r="C203" s="620" t="s">
        <v>2784</v>
      </c>
      <c r="D203" s="620" t="s">
        <v>2819</v>
      </c>
      <c r="E203" s="615">
        <v>125000</v>
      </c>
      <c r="F203" s="616">
        <f t="shared" si="10"/>
        <v>39814690</v>
      </c>
      <c r="G203" s="617">
        <f t="shared" si="9"/>
        <v>125000</v>
      </c>
      <c r="H203" s="618">
        <f t="shared" si="11"/>
        <v>39814690</v>
      </c>
      <c r="I203" s="662"/>
      <c r="J203" s="619" t="s">
        <v>55</v>
      </c>
      <c r="K203" s="619" t="s">
        <v>2750</v>
      </c>
    </row>
    <row r="204" spans="2:11">
      <c r="B204" s="620" t="s">
        <v>2759</v>
      </c>
      <c r="C204" s="620" t="s">
        <v>2784</v>
      </c>
      <c r="D204" s="620" t="s">
        <v>2820</v>
      </c>
      <c r="E204" s="615">
        <v>78000</v>
      </c>
      <c r="F204" s="616">
        <f t="shared" si="10"/>
        <v>39892690</v>
      </c>
      <c r="G204" s="617">
        <f t="shared" si="9"/>
        <v>78000</v>
      </c>
      <c r="H204" s="618">
        <f t="shared" si="11"/>
        <v>39892690</v>
      </c>
      <c r="I204" s="662"/>
      <c r="J204" s="619" t="s">
        <v>55</v>
      </c>
      <c r="K204" s="619" t="s">
        <v>2750</v>
      </c>
    </row>
    <row r="205" spans="2:11">
      <c r="B205" s="620" t="s">
        <v>2759</v>
      </c>
      <c r="C205" s="620" t="s">
        <v>2784</v>
      </c>
      <c r="D205" s="620" t="s">
        <v>2823</v>
      </c>
      <c r="E205" s="615">
        <v>424000</v>
      </c>
      <c r="F205" s="616">
        <f t="shared" si="10"/>
        <v>40316690</v>
      </c>
      <c r="G205" s="617">
        <f t="shared" si="9"/>
        <v>424000</v>
      </c>
      <c r="H205" s="618">
        <f t="shared" si="11"/>
        <v>40316690</v>
      </c>
      <c r="I205" s="662"/>
      <c r="J205" s="619" t="s">
        <v>55</v>
      </c>
      <c r="K205" s="619" t="s">
        <v>2750</v>
      </c>
    </row>
    <row r="206" spans="2:11">
      <c r="B206" s="620" t="s">
        <v>2759</v>
      </c>
      <c r="C206" s="620" t="s">
        <v>2825</v>
      </c>
      <c r="D206" s="620" t="s">
        <v>5633</v>
      </c>
      <c r="E206" s="615">
        <v>8000</v>
      </c>
      <c r="F206" s="616">
        <f t="shared" si="10"/>
        <v>40324690</v>
      </c>
      <c r="G206" s="617">
        <f t="shared" si="9"/>
        <v>8000</v>
      </c>
      <c r="H206" s="618">
        <f t="shared" si="11"/>
        <v>40324690</v>
      </c>
      <c r="I206" s="662"/>
      <c r="J206" s="619" t="s">
        <v>55</v>
      </c>
      <c r="K206" s="619" t="s">
        <v>2750</v>
      </c>
    </row>
    <row r="207" spans="2:11">
      <c r="B207" s="620" t="s">
        <v>2759</v>
      </c>
      <c r="C207" s="620" t="s">
        <v>2825</v>
      </c>
      <c r="D207" s="620" t="s">
        <v>5943</v>
      </c>
      <c r="E207" s="615">
        <v>4000</v>
      </c>
      <c r="F207" s="616">
        <f t="shared" si="10"/>
        <v>40328690</v>
      </c>
      <c r="G207" s="617">
        <f t="shared" si="9"/>
        <v>4000</v>
      </c>
      <c r="H207" s="618">
        <f t="shared" si="11"/>
        <v>40328690</v>
      </c>
      <c r="I207" s="662"/>
      <c r="J207" s="619" t="s">
        <v>55</v>
      </c>
      <c r="K207" s="619" t="s">
        <v>2750</v>
      </c>
    </row>
    <row r="208" spans="2:11">
      <c r="B208" s="620" t="s">
        <v>2759</v>
      </c>
      <c r="C208" s="620" t="s">
        <v>2825</v>
      </c>
      <c r="D208" s="620" t="s">
        <v>2806</v>
      </c>
      <c r="E208" s="615">
        <v>4000</v>
      </c>
      <c r="F208" s="616">
        <f t="shared" si="10"/>
        <v>40332690</v>
      </c>
      <c r="G208" s="617">
        <f t="shared" si="9"/>
        <v>4000</v>
      </c>
      <c r="H208" s="618">
        <f t="shared" si="11"/>
        <v>40332690</v>
      </c>
      <c r="I208" s="662"/>
      <c r="J208" s="619" t="s">
        <v>55</v>
      </c>
      <c r="K208" s="619" t="s">
        <v>2750</v>
      </c>
    </row>
    <row r="209" spans="2:11">
      <c r="B209" s="620" t="s">
        <v>2759</v>
      </c>
      <c r="C209" s="620" t="s">
        <v>2825</v>
      </c>
      <c r="D209" s="620" t="s">
        <v>2809</v>
      </c>
      <c r="E209" s="615">
        <v>12000</v>
      </c>
      <c r="F209" s="616">
        <f t="shared" si="10"/>
        <v>40344690</v>
      </c>
      <c r="G209" s="617">
        <f t="shared" si="9"/>
        <v>12000</v>
      </c>
      <c r="H209" s="618">
        <f t="shared" si="11"/>
        <v>40344690</v>
      </c>
      <c r="I209" s="662"/>
      <c r="J209" s="619" t="s">
        <v>55</v>
      </c>
      <c r="K209" s="619" t="s">
        <v>2750</v>
      </c>
    </row>
    <row r="210" spans="2:11">
      <c r="B210" s="620" t="s">
        <v>2759</v>
      </c>
      <c r="C210" s="620" t="s">
        <v>2825</v>
      </c>
      <c r="D210" s="620" t="s">
        <v>5081</v>
      </c>
      <c r="E210" s="615">
        <v>100000</v>
      </c>
      <c r="F210" s="616">
        <f t="shared" si="10"/>
        <v>40444690</v>
      </c>
      <c r="G210" s="617">
        <f t="shared" si="9"/>
        <v>100000</v>
      </c>
      <c r="H210" s="618">
        <f t="shared" si="11"/>
        <v>40444690</v>
      </c>
      <c r="I210" s="662"/>
      <c r="J210" s="619" t="s">
        <v>55</v>
      </c>
      <c r="K210" s="619" t="s">
        <v>2750</v>
      </c>
    </row>
    <row r="211" spans="2:11">
      <c r="B211" s="620" t="s">
        <v>2759</v>
      </c>
      <c r="C211" s="620" t="s">
        <v>2825</v>
      </c>
      <c r="D211" s="620" t="s">
        <v>5942</v>
      </c>
      <c r="E211" s="615">
        <v>24000</v>
      </c>
      <c r="F211" s="616">
        <f t="shared" si="10"/>
        <v>40468690</v>
      </c>
      <c r="G211" s="617">
        <f t="shared" si="9"/>
        <v>24000</v>
      </c>
      <c r="H211" s="618">
        <f t="shared" si="11"/>
        <v>40468690</v>
      </c>
      <c r="I211" s="662"/>
      <c r="J211" s="619" t="s">
        <v>55</v>
      </c>
      <c r="K211" s="619" t="s">
        <v>2750</v>
      </c>
    </row>
    <row r="212" spans="2:11">
      <c r="B212" s="620" t="s">
        <v>2759</v>
      </c>
      <c r="C212" s="620" t="s">
        <v>2825</v>
      </c>
      <c r="D212" s="620" t="s">
        <v>2815</v>
      </c>
      <c r="E212" s="615">
        <v>63000</v>
      </c>
      <c r="F212" s="616">
        <f t="shared" si="10"/>
        <v>40531690</v>
      </c>
      <c r="G212" s="617">
        <f t="shared" si="9"/>
        <v>63000</v>
      </c>
      <c r="H212" s="618">
        <f t="shared" si="11"/>
        <v>40531690</v>
      </c>
      <c r="I212" s="662"/>
      <c r="J212" s="619" t="s">
        <v>55</v>
      </c>
      <c r="K212" s="619" t="s">
        <v>2750</v>
      </c>
    </row>
    <row r="213" spans="2:11">
      <c r="B213" s="620" t="s">
        <v>2759</v>
      </c>
      <c r="C213" s="620" t="s">
        <v>2825</v>
      </c>
      <c r="D213" s="620" t="s">
        <v>2821</v>
      </c>
      <c r="E213" s="615">
        <v>35000</v>
      </c>
      <c r="F213" s="616">
        <f t="shared" si="10"/>
        <v>40566690</v>
      </c>
      <c r="G213" s="617">
        <f t="shared" si="9"/>
        <v>35000</v>
      </c>
      <c r="H213" s="618">
        <f t="shared" si="11"/>
        <v>40566690</v>
      </c>
      <c r="I213" s="662"/>
      <c r="J213" s="619" t="s">
        <v>55</v>
      </c>
      <c r="K213" s="619" t="s">
        <v>2750</v>
      </c>
    </row>
    <row r="214" spans="2:11">
      <c r="B214" s="620" t="s">
        <v>2759</v>
      </c>
      <c r="C214" s="620" t="s">
        <v>2826</v>
      </c>
      <c r="D214" s="620" t="s">
        <v>5941</v>
      </c>
      <c r="E214" s="615">
        <v>31000</v>
      </c>
      <c r="F214" s="616">
        <f t="shared" si="10"/>
        <v>40597690</v>
      </c>
      <c r="G214" s="617">
        <f t="shared" si="9"/>
        <v>31000</v>
      </c>
      <c r="H214" s="618">
        <f t="shared" si="11"/>
        <v>40597690</v>
      </c>
      <c r="I214" s="662"/>
      <c r="J214" s="619" t="s">
        <v>55</v>
      </c>
      <c r="K214" s="619" t="s">
        <v>2750</v>
      </c>
    </row>
    <row r="215" spans="2:11">
      <c r="B215" s="620" t="s">
        <v>2759</v>
      </c>
      <c r="C215" s="620" t="s">
        <v>2826</v>
      </c>
      <c r="D215" s="620" t="s">
        <v>2785</v>
      </c>
      <c r="E215" s="615">
        <v>11000</v>
      </c>
      <c r="F215" s="616">
        <f t="shared" si="10"/>
        <v>40608690</v>
      </c>
      <c r="G215" s="617">
        <f t="shared" si="9"/>
        <v>11000</v>
      </c>
      <c r="H215" s="618">
        <f t="shared" si="11"/>
        <v>40608690</v>
      </c>
      <c r="I215" s="662"/>
      <c r="J215" s="619" t="s">
        <v>55</v>
      </c>
      <c r="K215" s="619" t="s">
        <v>2750</v>
      </c>
    </row>
    <row r="216" spans="2:11">
      <c r="B216" s="620" t="s">
        <v>2759</v>
      </c>
      <c r="C216" s="620" t="s">
        <v>2826</v>
      </c>
      <c r="D216" s="620" t="s">
        <v>5379</v>
      </c>
      <c r="E216" s="615">
        <v>13000</v>
      </c>
      <c r="F216" s="616">
        <f t="shared" si="10"/>
        <v>40621690</v>
      </c>
      <c r="G216" s="617">
        <f t="shared" si="9"/>
        <v>13000</v>
      </c>
      <c r="H216" s="618">
        <f t="shared" si="11"/>
        <v>40621690</v>
      </c>
      <c r="I216" s="662"/>
      <c r="J216" s="619" t="s">
        <v>55</v>
      </c>
      <c r="K216" s="619" t="s">
        <v>2750</v>
      </c>
    </row>
    <row r="217" spans="2:11">
      <c r="B217" s="620" t="s">
        <v>2759</v>
      </c>
      <c r="C217" s="620" t="s">
        <v>2826</v>
      </c>
      <c r="D217" s="620" t="s">
        <v>2932</v>
      </c>
      <c r="E217" s="615">
        <v>8000</v>
      </c>
      <c r="F217" s="616">
        <f t="shared" si="10"/>
        <v>40629690</v>
      </c>
      <c r="G217" s="617">
        <f t="shared" si="9"/>
        <v>8000</v>
      </c>
      <c r="H217" s="618">
        <f t="shared" si="11"/>
        <v>40629690</v>
      </c>
      <c r="I217" s="662"/>
      <c r="J217" s="619" t="s">
        <v>55</v>
      </c>
      <c r="K217" s="619" t="s">
        <v>2750</v>
      </c>
    </row>
    <row r="218" spans="2:11">
      <c r="B218" s="620" t="s">
        <v>2759</v>
      </c>
      <c r="C218" s="620" t="s">
        <v>2826</v>
      </c>
      <c r="D218" s="620" t="s">
        <v>2788</v>
      </c>
      <c r="E218" s="615">
        <v>88000</v>
      </c>
      <c r="F218" s="616">
        <f t="shared" si="10"/>
        <v>40717690</v>
      </c>
      <c r="G218" s="617">
        <f t="shared" si="9"/>
        <v>88000</v>
      </c>
      <c r="H218" s="618">
        <f t="shared" si="11"/>
        <v>40717690</v>
      </c>
      <c r="I218" s="662"/>
      <c r="J218" s="619" t="s">
        <v>55</v>
      </c>
      <c r="K218" s="619" t="s">
        <v>2750</v>
      </c>
    </row>
    <row r="219" spans="2:11">
      <c r="B219" s="620" t="s">
        <v>2759</v>
      </c>
      <c r="C219" s="620" t="s">
        <v>2826</v>
      </c>
      <c r="D219" s="620" t="s">
        <v>5940</v>
      </c>
      <c r="E219" s="615">
        <v>5000</v>
      </c>
      <c r="F219" s="616">
        <f t="shared" si="10"/>
        <v>40722690</v>
      </c>
      <c r="G219" s="617">
        <f t="shared" si="9"/>
        <v>5000</v>
      </c>
      <c r="H219" s="618">
        <f t="shared" si="11"/>
        <v>40722690</v>
      </c>
      <c r="I219" s="662"/>
      <c r="J219" s="619" t="s">
        <v>55</v>
      </c>
      <c r="K219" s="619" t="s">
        <v>2750</v>
      </c>
    </row>
    <row r="220" spans="2:11">
      <c r="B220" s="620" t="s">
        <v>2759</v>
      </c>
      <c r="C220" s="620" t="s">
        <v>2826</v>
      </c>
      <c r="D220" s="620" t="s">
        <v>5939</v>
      </c>
      <c r="E220" s="615">
        <v>13000</v>
      </c>
      <c r="F220" s="616">
        <f t="shared" si="10"/>
        <v>40735690</v>
      </c>
      <c r="G220" s="617">
        <f t="shared" si="9"/>
        <v>13000</v>
      </c>
      <c r="H220" s="618">
        <f t="shared" si="11"/>
        <v>40735690</v>
      </c>
      <c r="I220" s="662"/>
      <c r="J220" s="619" t="s">
        <v>55</v>
      </c>
      <c r="K220" s="619" t="s">
        <v>2750</v>
      </c>
    </row>
    <row r="221" spans="2:11">
      <c r="B221" s="620" t="s">
        <v>2759</v>
      </c>
      <c r="C221" s="620" t="s">
        <v>2826</v>
      </c>
      <c r="D221" s="620" t="s">
        <v>5938</v>
      </c>
      <c r="E221" s="615">
        <v>29000</v>
      </c>
      <c r="F221" s="616">
        <f t="shared" si="10"/>
        <v>40764690</v>
      </c>
      <c r="G221" s="617">
        <f t="shared" si="9"/>
        <v>29000</v>
      </c>
      <c r="H221" s="618">
        <f t="shared" si="11"/>
        <v>40764690</v>
      </c>
      <c r="I221" s="662"/>
      <c r="J221" s="619" t="s">
        <v>55</v>
      </c>
      <c r="K221" s="619" t="s">
        <v>2750</v>
      </c>
    </row>
    <row r="222" spans="2:11">
      <c r="B222" s="620" t="s">
        <v>2759</v>
      </c>
      <c r="C222" s="620" t="s">
        <v>2826</v>
      </c>
      <c r="D222" s="620" t="s">
        <v>5937</v>
      </c>
      <c r="E222" s="615">
        <v>5000</v>
      </c>
      <c r="F222" s="616">
        <f t="shared" si="10"/>
        <v>40769690</v>
      </c>
      <c r="G222" s="617">
        <f t="shared" si="9"/>
        <v>5000</v>
      </c>
      <c r="H222" s="618">
        <f t="shared" si="11"/>
        <v>40769690</v>
      </c>
      <c r="I222" s="662"/>
      <c r="J222" s="619" t="s">
        <v>55</v>
      </c>
      <c r="K222" s="619" t="s">
        <v>2750</v>
      </c>
    </row>
    <row r="223" spans="2:11">
      <c r="B223" s="620" t="s">
        <v>2759</v>
      </c>
      <c r="C223" s="620" t="s">
        <v>2826</v>
      </c>
      <c r="D223" s="620" t="s">
        <v>2798</v>
      </c>
      <c r="E223" s="615">
        <v>500000</v>
      </c>
      <c r="F223" s="616">
        <f t="shared" si="10"/>
        <v>41269690</v>
      </c>
      <c r="G223" s="617">
        <f t="shared" si="9"/>
        <v>500000</v>
      </c>
      <c r="H223" s="618">
        <f t="shared" si="11"/>
        <v>41269690</v>
      </c>
      <c r="I223" s="662"/>
      <c r="J223" s="619" t="s">
        <v>55</v>
      </c>
      <c r="K223" s="619" t="s">
        <v>2750</v>
      </c>
    </row>
    <row r="224" spans="2:11">
      <c r="B224" s="620" t="s">
        <v>2759</v>
      </c>
      <c r="C224" s="620" t="s">
        <v>2826</v>
      </c>
      <c r="D224" s="620" t="s">
        <v>5936</v>
      </c>
      <c r="E224" s="615">
        <v>133000</v>
      </c>
      <c r="F224" s="616">
        <f t="shared" si="10"/>
        <v>41402690</v>
      </c>
      <c r="G224" s="617">
        <f t="shared" si="9"/>
        <v>133000</v>
      </c>
      <c r="H224" s="618">
        <f t="shared" si="11"/>
        <v>41402690</v>
      </c>
      <c r="I224" s="662"/>
      <c r="J224" s="619" t="s">
        <v>55</v>
      </c>
      <c r="K224" s="619" t="s">
        <v>2750</v>
      </c>
    </row>
    <row r="225" spans="2:11">
      <c r="B225" s="620" t="s">
        <v>2759</v>
      </c>
      <c r="C225" s="620" t="s">
        <v>2826</v>
      </c>
      <c r="D225" s="620" t="s">
        <v>5420</v>
      </c>
      <c r="E225" s="615">
        <v>23000</v>
      </c>
      <c r="F225" s="616">
        <f t="shared" si="10"/>
        <v>41425690</v>
      </c>
      <c r="G225" s="617">
        <f t="shared" si="9"/>
        <v>23000</v>
      </c>
      <c r="H225" s="618">
        <f t="shared" si="11"/>
        <v>41425690</v>
      </c>
      <c r="I225" s="662"/>
      <c r="J225" s="619" t="s">
        <v>55</v>
      </c>
      <c r="K225" s="619" t="s">
        <v>2750</v>
      </c>
    </row>
    <row r="226" spans="2:11">
      <c r="B226" s="620" t="s">
        <v>2759</v>
      </c>
      <c r="C226" s="620" t="s">
        <v>2826</v>
      </c>
      <c r="D226" s="620" t="s">
        <v>5104</v>
      </c>
      <c r="E226" s="615">
        <v>23000</v>
      </c>
      <c r="F226" s="616">
        <f t="shared" si="10"/>
        <v>41448690</v>
      </c>
      <c r="G226" s="617">
        <f t="shared" si="9"/>
        <v>23000</v>
      </c>
      <c r="H226" s="618">
        <f t="shared" si="11"/>
        <v>41448690</v>
      </c>
      <c r="I226" s="662"/>
      <c r="J226" s="619" t="s">
        <v>55</v>
      </c>
      <c r="K226" s="619" t="s">
        <v>2750</v>
      </c>
    </row>
    <row r="227" spans="2:11">
      <c r="B227" s="620" t="s">
        <v>2759</v>
      </c>
      <c r="C227" s="620" t="s">
        <v>2826</v>
      </c>
      <c r="D227" s="620" t="s">
        <v>2804</v>
      </c>
      <c r="E227" s="615">
        <v>133000</v>
      </c>
      <c r="F227" s="616">
        <f t="shared" si="10"/>
        <v>41581690</v>
      </c>
      <c r="G227" s="617">
        <f t="shared" si="9"/>
        <v>133000</v>
      </c>
      <c r="H227" s="618">
        <f t="shared" si="11"/>
        <v>41581690</v>
      </c>
      <c r="I227" s="662"/>
      <c r="J227" s="619" t="s">
        <v>55</v>
      </c>
      <c r="K227" s="619" t="s">
        <v>2750</v>
      </c>
    </row>
    <row r="228" spans="2:11">
      <c r="B228" s="620" t="s">
        <v>2759</v>
      </c>
      <c r="C228" s="620" t="s">
        <v>2826</v>
      </c>
      <c r="D228" s="620" t="s">
        <v>2805</v>
      </c>
      <c r="E228" s="615">
        <v>40000</v>
      </c>
      <c r="F228" s="616">
        <f t="shared" si="10"/>
        <v>41621690</v>
      </c>
      <c r="G228" s="617">
        <f t="shared" si="9"/>
        <v>40000</v>
      </c>
      <c r="H228" s="618">
        <f t="shared" si="11"/>
        <v>41621690</v>
      </c>
      <c r="I228" s="662"/>
      <c r="J228" s="619" t="s">
        <v>55</v>
      </c>
      <c r="K228" s="619" t="s">
        <v>2750</v>
      </c>
    </row>
    <row r="229" spans="2:11">
      <c r="B229" s="620" t="s">
        <v>2759</v>
      </c>
      <c r="C229" s="620" t="s">
        <v>2826</v>
      </c>
      <c r="D229" s="620" t="s">
        <v>2806</v>
      </c>
      <c r="E229" s="615">
        <v>4000</v>
      </c>
      <c r="F229" s="616">
        <f t="shared" si="10"/>
        <v>41625690</v>
      </c>
      <c r="G229" s="617">
        <f t="shared" si="9"/>
        <v>4000</v>
      </c>
      <c r="H229" s="618">
        <f t="shared" si="11"/>
        <v>41625690</v>
      </c>
      <c r="I229" s="662"/>
      <c r="J229" s="619" t="s">
        <v>55</v>
      </c>
      <c r="K229" s="619" t="s">
        <v>2750</v>
      </c>
    </row>
    <row r="230" spans="2:11">
      <c r="B230" s="620" t="s">
        <v>2759</v>
      </c>
      <c r="C230" s="620" t="s">
        <v>2826</v>
      </c>
      <c r="D230" s="620" t="s">
        <v>2807</v>
      </c>
      <c r="E230" s="615">
        <v>127000</v>
      </c>
      <c r="F230" s="616">
        <f t="shared" si="10"/>
        <v>41752690</v>
      </c>
      <c r="G230" s="617">
        <f t="shared" si="9"/>
        <v>127000</v>
      </c>
      <c r="H230" s="618">
        <f t="shared" si="11"/>
        <v>41752690</v>
      </c>
      <c r="I230" s="662"/>
      <c r="J230" s="619" t="s">
        <v>55</v>
      </c>
      <c r="K230" s="619" t="s">
        <v>2750</v>
      </c>
    </row>
    <row r="231" spans="2:11">
      <c r="B231" s="620" t="s">
        <v>2759</v>
      </c>
      <c r="C231" s="620" t="s">
        <v>2826</v>
      </c>
      <c r="D231" s="620" t="s">
        <v>2809</v>
      </c>
      <c r="E231" s="615">
        <v>51000</v>
      </c>
      <c r="F231" s="616">
        <f t="shared" si="10"/>
        <v>41803690</v>
      </c>
      <c r="G231" s="617">
        <f t="shared" si="9"/>
        <v>51000</v>
      </c>
      <c r="H231" s="618">
        <f t="shared" si="11"/>
        <v>41803690</v>
      </c>
      <c r="I231" s="662"/>
      <c r="J231" s="619" t="s">
        <v>55</v>
      </c>
      <c r="K231" s="619" t="s">
        <v>2750</v>
      </c>
    </row>
    <row r="232" spans="2:11">
      <c r="B232" s="620" t="s">
        <v>2759</v>
      </c>
      <c r="C232" s="620" t="s">
        <v>2826</v>
      </c>
      <c r="D232" s="620" t="s">
        <v>2771</v>
      </c>
      <c r="E232" s="615">
        <v>153000</v>
      </c>
      <c r="F232" s="616">
        <f t="shared" si="10"/>
        <v>41956690</v>
      </c>
      <c r="G232" s="617">
        <f t="shared" si="9"/>
        <v>153000</v>
      </c>
      <c r="H232" s="618">
        <f t="shared" si="11"/>
        <v>41956690</v>
      </c>
      <c r="I232" s="662"/>
      <c r="J232" s="619" t="s">
        <v>55</v>
      </c>
      <c r="K232" s="619" t="s">
        <v>2750</v>
      </c>
    </row>
    <row r="233" spans="2:11">
      <c r="B233" s="620" t="s">
        <v>2759</v>
      </c>
      <c r="C233" s="620" t="s">
        <v>2826</v>
      </c>
      <c r="D233" s="620" t="s">
        <v>5102</v>
      </c>
      <c r="E233" s="615">
        <v>15000</v>
      </c>
      <c r="F233" s="616">
        <f t="shared" si="10"/>
        <v>41971690</v>
      </c>
      <c r="G233" s="617">
        <f t="shared" si="9"/>
        <v>15000</v>
      </c>
      <c r="H233" s="618">
        <f t="shared" si="11"/>
        <v>41971690</v>
      </c>
      <c r="I233" s="662"/>
      <c r="J233" s="619" t="s">
        <v>55</v>
      </c>
      <c r="K233" s="619" t="s">
        <v>2750</v>
      </c>
    </row>
    <row r="234" spans="2:11">
      <c r="B234" s="620" t="s">
        <v>2759</v>
      </c>
      <c r="C234" s="620" t="s">
        <v>2826</v>
      </c>
      <c r="D234" s="620" t="s">
        <v>3045</v>
      </c>
      <c r="E234" s="615">
        <v>5000</v>
      </c>
      <c r="F234" s="616">
        <f t="shared" si="10"/>
        <v>41976690</v>
      </c>
      <c r="G234" s="617">
        <f t="shared" si="9"/>
        <v>5000</v>
      </c>
      <c r="H234" s="618">
        <f t="shared" si="11"/>
        <v>41976690</v>
      </c>
      <c r="I234" s="662"/>
      <c r="J234" s="619" t="s">
        <v>55</v>
      </c>
      <c r="K234" s="619" t="s">
        <v>2750</v>
      </c>
    </row>
    <row r="235" spans="2:11">
      <c r="B235" s="620" t="s">
        <v>2759</v>
      </c>
      <c r="C235" s="620" t="s">
        <v>2826</v>
      </c>
      <c r="D235" s="620" t="s">
        <v>5935</v>
      </c>
      <c r="E235" s="615">
        <v>2000</v>
      </c>
      <c r="F235" s="616">
        <f t="shared" si="10"/>
        <v>41978690</v>
      </c>
      <c r="G235" s="617">
        <f t="shared" si="9"/>
        <v>2000</v>
      </c>
      <c r="H235" s="618">
        <f t="shared" si="11"/>
        <v>41978690</v>
      </c>
      <c r="I235" s="662"/>
      <c r="J235" s="619" t="s">
        <v>55</v>
      </c>
      <c r="K235" s="619" t="s">
        <v>2750</v>
      </c>
    </row>
    <row r="236" spans="2:11">
      <c r="B236" s="620" t="s">
        <v>2759</v>
      </c>
      <c r="C236" s="620" t="s">
        <v>2826</v>
      </c>
      <c r="D236" s="620" t="s">
        <v>5934</v>
      </c>
      <c r="E236" s="615">
        <v>5000</v>
      </c>
      <c r="F236" s="616">
        <f t="shared" si="10"/>
        <v>41983690</v>
      </c>
      <c r="G236" s="617">
        <f t="shared" si="9"/>
        <v>5000</v>
      </c>
      <c r="H236" s="618">
        <f t="shared" si="11"/>
        <v>41983690</v>
      </c>
      <c r="I236" s="662"/>
      <c r="J236" s="619" t="s">
        <v>55</v>
      </c>
      <c r="K236" s="619" t="s">
        <v>2750</v>
      </c>
    </row>
    <row r="237" spans="2:11">
      <c r="B237" s="620" t="s">
        <v>2759</v>
      </c>
      <c r="C237" s="620" t="s">
        <v>2826</v>
      </c>
      <c r="D237" s="620" t="s">
        <v>5933</v>
      </c>
      <c r="E237" s="615">
        <v>5000</v>
      </c>
      <c r="F237" s="616">
        <f t="shared" si="10"/>
        <v>41988690</v>
      </c>
      <c r="G237" s="617">
        <f t="shared" si="9"/>
        <v>5000</v>
      </c>
      <c r="H237" s="618">
        <f t="shared" si="11"/>
        <v>41988690</v>
      </c>
      <c r="I237" s="662"/>
      <c r="J237" s="619" t="s">
        <v>55</v>
      </c>
      <c r="K237" s="619" t="s">
        <v>2750</v>
      </c>
    </row>
    <row r="238" spans="2:11">
      <c r="B238" s="620" t="s">
        <v>2759</v>
      </c>
      <c r="C238" s="620" t="s">
        <v>2826</v>
      </c>
      <c r="D238" s="620" t="s">
        <v>5932</v>
      </c>
      <c r="E238" s="615">
        <v>5000</v>
      </c>
      <c r="F238" s="616">
        <f t="shared" si="10"/>
        <v>41993690</v>
      </c>
      <c r="G238" s="617">
        <f t="shared" si="9"/>
        <v>5000</v>
      </c>
      <c r="H238" s="618">
        <f t="shared" si="11"/>
        <v>41993690</v>
      </c>
      <c r="I238" s="662"/>
      <c r="J238" s="619" t="s">
        <v>55</v>
      </c>
      <c r="K238" s="619" t="s">
        <v>2750</v>
      </c>
    </row>
    <row r="239" spans="2:11">
      <c r="B239" s="620" t="s">
        <v>2759</v>
      </c>
      <c r="C239" s="620" t="s">
        <v>2826</v>
      </c>
      <c r="D239" s="620" t="s">
        <v>5081</v>
      </c>
      <c r="E239" s="615">
        <v>500000</v>
      </c>
      <c r="F239" s="616">
        <f t="shared" si="10"/>
        <v>42493690</v>
      </c>
      <c r="G239" s="617">
        <f t="shared" si="9"/>
        <v>500000</v>
      </c>
      <c r="H239" s="618">
        <f t="shared" si="11"/>
        <v>42493690</v>
      </c>
      <c r="I239" s="662"/>
      <c r="J239" s="619" t="s">
        <v>55</v>
      </c>
      <c r="K239" s="619" t="s">
        <v>2750</v>
      </c>
    </row>
    <row r="240" spans="2:11">
      <c r="B240" s="620" t="s">
        <v>2759</v>
      </c>
      <c r="C240" s="620" t="s">
        <v>2826</v>
      </c>
      <c r="D240" s="620" t="s">
        <v>5931</v>
      </c>
      <c r="E240" s="615">
        <v>191000</v>
      </c>
      <c r="F240" s="616">
        <f t="shared" si="10"/>
        <v>42684690</v>
      </c>
      <c r="G240" s="617">
        <f t="shared" si="9"/>
        <v>191000</v>
      </c>
      <c r="H240" s="618">
        <f t="shared" si="11"/>
        <v>42684690</v>
      </c>
      <c r="I240" s="662"/>
      <c r="J240" s="619" t="s">
        <v>55</v>
      </c>
      <c r="K240" s="619" t="s">
        <v>2750</v>
      </c>
    </row>
    <row r="241" spans="2:11">
      <c r="B241" s="620" t="s">
        <v>2759</v>
      </c>
      <c r="C241" s="620" t="s">
        <v>2826</v>
      </c>
      <c r="D241" s="620" t="s">
        <v>5930</v>
      </c>
      <c r="E241" s="615">
        <v>191000</v>
      </c>
      <c r="F241" s="616">
        <f t="shared" si="10"/>
        <v>42875690</v>
      </c>
      <c r="G241" s="617">
        <f t="shared" si="9"/>
        <v>191000</v>
      </c>
      <c r="H241" s="618">
        <f t="shared" si="11"/>
        <v>42875690</v>
      </c>
      <c r="I241" s="662"/>
      <c r="J241" s="619" t="s">
        <v>55</v>
      </c>
      <c r="K241" s="619" t="s">
        <v>2750</v>
      </c>
    </row>
    <row r="242" spans="2:11">
      <c r="B242" s="620" t="s">
        <v>2759</v>
      </c>
      <c r="C242" s="620" t="s">
        <v>2826</v>
      </c>
      <c r="D242" s="620" t="s">
        <v>5929</v>
      </c>
      <c r="E242" s="615">
        <v>5000</v>
      </c>
      <c r="F242" s="616">
        <f t="shared" si="10"/>
        <v>42880690</v>
      </c>
      <c r="G242" s="617">
        <f t="shared" si="9"/>
        <v>5000</v>
      </c>
      <c r="H242" s="618">
        <f t="shared" si="11"/>
        <v>42880690</v>
      </c>
      <c r="I242" s="662"/>
      <c r="J242" s="619" t="s">
        <v>55</v>
      </c>
      <c r="K242" s="619" t="s">
        <v>2750</v>
      </c>
    </row>
    <row r="243" spans="2:11">
      <c r="B243" s="620" t="s">
        <v>2759</v>
      </c>
      <c r="C243" s="620" t="s">
        <v>2826</v>
      </c>
      <c r="D243" s="620" t="s">
        <v>5928</v>
      </c>
      <c r="E243" s="615">
        <v>259000</v>
      </c>
      <c r="F243" s="616">
        <f t="shared" si="10"/>
        <v>43139690</v>
      </c>
      <c r="G243" s="617">
        <f t="shared" si="9"/>
        <v>259000</v>
      </c>
      <c r="H243" s="618">
        <f t="shared" si="11"/>
        <v>43139690</v>
      </c>
      <c r="I243" s="662"/>
      <c r="J243" s="619" t="s">
        <v>55</v>
      </c>
      <c r="K243" s="619" t="s">
        <v>2750</v>
      </c>
    </row>
    <row r="244" spans="2:11">
      <c r="B244" s="620" t="s">
        <v>2759</v>
      </c>
      <c r="C244" s="620" t="s">
        <v>2826</v>
      </c>
      <c r="D244" s="620" t="s">
        <v>5927</v>
      </c>
      <c r="E244" s="615">
        <v>78000</v>
      </c>
      <c r="F244" s="616">
        <f t="shared" si="10"/>
        <v>43217690</v>
      </c>
      <c r="G244" s="617">
        <f t="shared" si="9"/>
        <v>78000</v>
      </c>
      <c r="H244" s="618">
        <f t="shared" si="11"/>
        <v>43217690</v>
      </c>
      <c r="I244" s="662"/>
      <c r="J244" s="619" t="s">
        <v>55</v>
      </c>
      <c r="K244" s="619" t="s">
        <v>2750</v>
      </c>
    </row>
    <row r="245" spans="2:11">
      <c r="B245" s="620" t="s">
        <v>2759</v>
      </c>
      <c r="C245" s="620" t="s">
        <v>2826</v>
      </c>
      <c r="D245" s="620" t="s">
        <v>3091</v>
      </c>
      <c r="E245" s="615">
        <v>6000</v>
      </c>
      <c r="F245" s="616">
        <f t="shared" si="10"/>
        <v>43223690</v>
      </c>
      <c r="G245" s="617">
        <f t="shared" si="9"/>
        <v>6000</v>
      </c>
      <c r="H245" s="618">
        <f t="shared" si="11"/>
        <v>43223690</v>
      </c>
      <c r="I245" s="662"/>
      <c r="J245" s="619" t="s">
        <v>55</v>
      </c>
      <c r="K245" s="619" t="s">
        <v>2750</v>
      </c>
    </row>
    <row r="246" spans="2:11">
      <c r="B246" s="620" t="s">
        <v>2759</v>
      </c>
      <c r="C246" s="620" t="s">
        <v>2826</v>
      </c>
      <c r="D246" s="620" t="s">
        <v>2817</v>
      </c>
      <c r="E246" s="615">
        <v>239000</v>
      </c>
      <c r="F246" s="616">
        <f t="shared" si="10"/>
        <v>43462690</v>
      </c>
      <c r="G246" s="617">
        <f t="shared" si="9"/>
        <v>239000</v>
      </c>
      <c r="H246" s="618">
        <f t="shared" si="11"/>
        <v>43462690</v>
      </c>
      <c r="I246" s="662"/>
      <c r="J246" s="619" t="s">
        <v>55</v>
      </c>
      <c r="K246" s="619" t="s">
        <v>2750</v>
      </c>
    </row>
    <row r="247" spans="2:11">
      <c r="B247" s="620" t="s">
        <v>2759</v>
      </c>
      <c r="C247" s="620" t="s">
        <v>2826</v>
      </c>
      <c r="D247" s="620" t="s">
        <v>5926</v>
      </c>
      <c r="E247" s="615">
        <v>6000</v>
      </c>
      <c r="F247" s="616">
        <f t="shared" si="10"/>
        <v>43468690</v>
      </c>
      <c r="G247" s="617">
        <f t="shared" si="9"/>
        <v>6000</v>
      </c>
      <c r="H247" s="618">
        <f t="shared" si="11"/>
        <v>43468690</v>
      </c>
      <c r="I247" s="662"/>
      <c r="J247" s="619" t="s">
        <v>55</v>
      </c>
      <c r="K247" s="619" t="s">
        <v>2750</v>
      </c>
    </row>
    <row r="248" spans="2:11">
      <c r="B248" s="620" t="s">
        <v>2759</v>
      </c>
      <c r="C248" s="620" t="s">
        <v>2826</v>
      </c>
      <c r="D248" s="620" t="s">
        <v>2821</v>
      </c>
      <c r="E248" s="615">
        <v>279000</v>
      </c>
      <c r="F248" s="616">
        <f t="shared" si="10"/>
        <v>43747690</v>
      </c>
      <c r="G248" s="617">
        <f t="shared" si="9"/>
        <v>279000</v>
      </c>
      <c r="H248" s="618">
        <f t="shared" si="11"/>
        <v>43747690</v>
      </c>
      <c r="I248" s="662"/>
      <c r="J248" s="619" t="s">
        <v>55</v>
      </c>
      <c r="K248" s="619" t="s">
        <v>2750</v>
      </c>
    </row>
    <row r="249" spans="2:11">
      <c r="B249" s="620" t="s">
        <v>2759</v>
      </c>
      <c r="C249" s="620" t="s">
        <v>2826</v>
      </c>
      <c r="D249" s="620" t="s">
        <v>5086</v>
      </c>
      <c r="E249" s="615">
        <v>89000</v>
      </c>
      <c r="F249" s="616">
        <f t="shared" si="10"/>
        <v>43836690</v>
      </c>
      <c r="G249" s="617">
        <f t="shared" si="9"/>
        <v>89000</v>
      </c>
      <c r="H249" s="618">
        <f t="shared" si="11"/>
        <v>43836690</v>
      </c>
      <c r="I249" s="662"/>
      <c r="J249" s="619" t="s">
        <v>55</v>
      </c>
      <c r="K249" s="619" t="s">
        <v>2750</v>
      </c>
    </row>
    <row r="250" spans="2:11">
      <c r="B250" s="620" t="s">
        <v>2759</v>
      </c>
      <c r="C250" s="620" t="s">
        <v>2826</v>
      </c>
      <c r="D250" s="620" t="s">
        <v>2823</v>
      </c>
      <c r="E250" s="615">
        <v>199000</v>
      </c>
      <c r="F250" s="616">
        <f t="shared" si="10"/>
        <v>44035690</v>
      </c>
      <c r="G250" s="617">
        <f t="shared" si="9"/>
        <v>199000</v>
      </c>
      <c r="H250" s="618">
        <f t="shared" si="11"/>
        <v>44035690</v>
      </c>
      <c r="I250" s="662"/>
      <c r="J250" s="619" t="s">
        <v>55</v>
      </c>
      <c r="K250" s="619" t="s">
        <v>2750</v>
      </c>
    </row>
    <row r="251" spans="2:11">
      <c r="B251" s="620" t="s">
        <v>2759</v>
      </c>
      <c r="C251" s="620" t="s">
        <v>2826</v>
      </c>
      <c r="D251" s="620" t="s">
        <v>5925</v>
      </c>
      <c r="E251" s="615">
        <v>5000</v>
      </c>
      <c r="F251" s="616">
        <f t="shared" si="10"/>
        <v>44040690</v>
      </c>
      <c r="G251" s="617">
        <f t="shared" si="9"/>
        <v>5000</v>
      </c>
      <c r="H251" s="618">
        <f t="shared" si="11"/>
        <v>44040690</v>
      </c>
      <c r="I251" s="662"/>
      <c r="J251" s="619" t="s">
        <v>55</v>
      </c>
      <c r="K251" s="619" t="s">
        <v>2750</v>
      </c>
    </row>
    <row r="252" spans="2:11">
      <c r="B252" s="620" t="s">
        <v>2759</v>
      </c>
      <c r="C252" s="620" t="s">
        <v>2827</v>
      </c>
      <c r="D252" s="620" t="s">
        <v>5924</v>
      </c>
      <c r="E252" s="615">
        <v>5000</v>
      </c>
      <c r="F252" s="616">
        <f t="shared" si="10"/>
        <v>44045690</v>
      </c>
      <c r="G252" s="617">
        <f t="shared" si="9"/>
        <v>5000</v>
      </c>
      <c r="H252" s="618">
        <f t="shared" si="11"/>
        <v>44045690</v>
      </c>
      <c r="I252" s="662"/>
      <c r="J252" s="619" t="s">
        <v>55</v>
      </c>
      <c r="K252" s="619" t="s">
        <v>2750</v>
      </c>
    </row>
    <row r="253" spans="2:11">
      <c r="B253" s="620" t="s">
        <v>2759</v>
      </c>
      <c r="C253" s="620" t="s">
        <v>2827</v>
      </c>
      <c r="D253" s="620" t="s">
        <v>2828</v>
      </c>
      <c r="E253" s="615">
        <v>5000</v>
      </c>
      <c r="F253" s="616">
        <f t="shared" si="10"/>
        <v>44050690</v>
      </c>
      <c r="G253" s="617">
        <f t="shared" si="9"/>
        <v>5000</v>
      </c>
      <c r="H253" s="618">
        <f t="shared" si="11"/>
        <v>44050690</v>
      </c>
      <c r="I253" s="662"/>
      <c r="J253" s="619" t="s">
        <v>55</v>
      </c>
      <c r="K253" s="619" t="s">
        <v>2750</v>
      </c>
    </row>
    <row r="254" spans="2:11">
      <c r="B254" s="620" t="s">
        <v>2759</v>
      </c>
      <c r="C254" s="620" t="s">
        <v>2827</v>
      </c>
      <c r="D254" s="620" t="s">
        <v>2790</v>
      </c>
      <c r="E254" s="615">
        <v>238000</v>
      </c>
      <c r="F254" s="616">
        <f t="shared" si="10"/>
        <v>44288690</v>
      </c>
      <c r="G254" s="617">
        <f t="shared" si="9"/>
        <v>238000</v>
      </c>
      <c r="H254" s="618">
        <f t="shared" si="11"/>
        <v>44288690</v>
      </c>
      <c r="I254" s="662"/>
      <c r="J254" s="619" t="s">
        <v>55</v>
      </c>
      <c r="K254" s="619" t="s">
        <v>2750</v>
      </c>
    </row>
    <row r="255" spans="2:11">
      <c r="B255" s="620" t="s">
        <v>2759</v>
      </c>
      <c r="C255" s="620" t="s">
        <v>2827</v>
      </c>
      <c r="D255" s="620" t="s">
        <v>2792</v>
      </c>
      <c r="E255" s="615">
        <v>60000</v>
      </c>
      <c r="F255" s="616">
        <f t="shared" si="10"/>
        <v>44348690</v>
      </c>
      <c r="G255" s="617">
        <f t="shared" si="9"/>
        <v>60000</v>
      </c>
      <c r="H255" s="618">
        <f t="shared" si="11"/>
        <v>44348690</v>
      </c>
      <c r="I255" s="662"/>
      <c r="J255" s="619" t="s">
        <v>55</v>
      </c>
      <c r="K255" s="619" t="s">
        <v>2750</v>
      </c>
    </row>
    <row r="256" spans="2:11">
      <c r="B256" s="620" t="s">
        <v>2759</v>
      </c>
      <c r="C256" s="620" t="s">
        <v>2827</v>
      </c>
      <c r="D256" s="620" t="s">
        <v>2804</v>
      </c>
      <c r="E256" s="615">
        <v>63000</v>
      </c>
      <c r="F256" s="616">
        <f t="shared" si="10"/>
        <v>44411690</v>
      </c>
      <c r="G256" s="617">
        <f t="shared" si="9"/>
        <v>63000</v>
      </c>
      <c r="H256" s="618">
        <f t="shared" si="11"/>
        <v>44411690</v>
      </c>
      <c r="I256" s="662"/>
      <c r="J256" s="619" t="s">
        <v>55</v>
      </c>
      <c r="K256" s="619" t="s">
        <v>2750</v>
      </c>
    </row>
    <row r="257" spans="2:11">
      <c r="B257" s="620" t="s">
        <v>2759</v>
      </c>
      <c r="C257" s="620" t="s">
        <v>2827</v>
      </c>
      <c r="D257" s="620" t="s">
        <v>2805</v>
      </c>
      <c r="E257" s="615">
        <v>10000</v>
      </c>
      <c r="F257" s="616">
        <f t="shared" si="10"/>
        <v>44421690</v>
      </c>
      <c r="G257" s="617">
        <f t="shared" si="9"/>
        <v>10000</v>
      </c>
      <c r="H257" s="618">
        <f t="shared" si="11"/>
        <v>44421690</v>
      </c>
      <c r="I257" s="662"/>
      <c r="J257" s="619" t="s">
        <v>55</v>
      </c>
      <c r="K257" s="619" t="s">
        <v>2750</v>
      </c>
    </row>
    <row r="258" spans="2:11">
      <c r="B258" s="620" t="s">
        <v>2759</v>
      </c>
      <c r="C258" s="620" t="s">
        <v>2827</v>
      </c>
      <c r="D258" s="620" t="s">
        <v>2807</v>
      </c>
      <c r="E258" s="615">
        <v>107000</v>
      </c>
      <c r="F258" s="616">
        <f t="shared" si="10"/>
        <v>44528690</v>
      </c>
      <c r="G258" s="617">
        <f t="shared" si="9"/>
        <v>107000</v>
      </c>
      <c r="H258" s="618">
        <f t="shared" si="11"/>
        <v>44528690</v>
      </c>
      <c r="I258" s="662"/>
      <c r="J258" s="619" t="s">
        <v>55</v>
      </c>
      <c r="K258" s="619" t="s">
        <v>2750</v>
      </c>
    </row>
    <row r="259" spans="2:11">
      <c r="B259" s="620" t="s">
        <v>2759</v>
      </c>
      <c r="C259" s="620" t="s">
        <v>2827</v>
      </c>
      <c r="D259" s="620" t="s">
        <v>2809</v>
      </c>
      <c r="E259" s="615">
        <v>26000</v>
      </c>
      <c r="F259" s="616">
        <f t="shared" si="10"/>
        <v>44554690</v>
      </c>
      <c r="G259" s="617">
        <f t="shared" si="9"/>
        <v>26000</v>
      </c>
      <c r="H259" s="618">
        <f t="shared" si="11"/>
        <v>44554690</v>
      </c>
      <c r="I259" s="662"/>
      <c r="J259" s="619" t="s">
        <v>55</v>
      </c>
      <c r="K259" s="619" t="s">
        <v>2750</v>
      </c>
    </row>
    <row r="260" spans="2:11">
      <c r="B260" s="620" t="s">
        <v>2759</v>
      </c>
      <c r="C260" s="620" t="s">
        <v>2827</v>
      </c>
      <c r="D260" s="620" t="s">
        <v>2771</v>
      </c>
      <c r="E260" s="615">
        <v>191000</v>
      </c>
      <c r="F260" s="616">
        <f t="shared" si="10"/>
        <v>44745690</v>
      </c>
      <c r="G260" s="617">
        <f t="shared" si="9"/>
        <v>191000</v>
      </c>
      <c r="H260" s="618">
        <f t="shared" si="11"/>
        <v>44745690</v>
      </c>
      <c r="I260" s="662"/>
      <c r="J260" s="619" t="s">
        <v>55</v>
      </c>
      <c r="K260" s="619" t="s">
        <v>2750</v>
      </c>
    </row>
    <row r="261" spans="2:11">
      <c r="B261" s="620" t="s">
        <v>2759</v>
      </c>
      <c r="C261" s="620" t="s">
        <v>2827</v>
      </c>
      <c r="D261" s="620" t="s">
        <v>2816</v>
      </c>
      <c r="E261" s="615">
        <v>494000</v>
      </c>
      <c r="F261" s="616">
        <f t="shared" si="10"/>
        <v>45239690</v>
      </c>
      <c r="G261" s="617">
        <f t="shared" si="9"/>
        <v>494000</v>
      </c>
      <c r="H261" s="618">
        <f t="shared" si="11"/>
        <v>45239690</v>
      </c>
      <c r="I261" s="662"/>
      <c r="J261" s="619" t="s">
        <v>55</v>
      </c>
      <c r="K261" s="619" t="s">
        <v>2750</v>
      </c>
    </row>
    <row r="262" spans="2:11">
      <c r="B262" s="620" t="s">
        <v>2759</v>
      </c>
      <c r="C262" s="620" t="s">
        <v>2827</v>
      </c>
      <c r="D262" s="620" t="s">
        <v>2829</v>
      </c>
      <c r="E262" s="615">
        <v>15000</v>
      </c>
      <c r="F262" s="616">
        <f t="shared" si="10"/>
        <v>45254690</v>
      </c>
      <c r="G262" s="617">
        <f t="shared" si="9"/>
        <v>15000</v>
      </c>
      <c r="H262" s="618">
        <f t="shared" si="11"/>
        <v>45254690</v>
      </c>
      <c r="I262" s="662"/>
      <c r="J262" s="619" t="s">
        <v>55</v>
      </c>
      <c r="K262" s="619" t="s">
        <v>2750</v>
      </c>
    </row>
    <row r="263" spans="2:11">
      <c r="B263" s="620" t="s">
        <v>2759</v>
      </c>
      <c r="C263" s="620" t="s">
        <v>2827</v>
      </c>
      <c r="D263" s="620" t="s">
        <v>2830</v>
      </c>
      <c r="E263" s="615">
        <v>12000</v>
      </c>
      <c r="F263" s="616">
        <f t="shared" si="10"/>
        <v>45266690</v>
      </c>
      <c r="G263" s="617">
        <f t="shared" ref="G263:G326" si="12">E263</f>
        <v>12000</v>
      </c>
      <c r="H263" s="618">
        <f t="shared" si="11"/>
        <v>45266690</v>
      </c>
      <c r="I263" s="662"/>
      <c r="J263" s="619" t="s">
        <v>55</v>
      </c>
      <c r="K263" s="619" t="s">
        <v>2750</v>
      </c>
    </row>
    <row r="264" spans="2:11">
      <c r="B264" s="620" t="s">
        <v>2759</v>
      </c>
      <c r="C264" s="620" t="s">
        <v>2831</v>
      </c>
      <c r="D264" s="620" t="s">
        <v>5923</v>
      </c>
      <c r="E264" s="615">
        <v>16000</v>
      </c>
      <c r="F264" s="616">
        <f t="shared" ref="F264:F327" si="13">E264+F263</f>
        <v>45282690</v>
      </c>
      <c r="G264" s="617">
        <f t="shared" si="12"/>
        <v>16000</v>
      </c>
      <c r="H264" s="618">
        <f t="shared" ref="H264:H327" si="14">G264+H263</f>
        <v>45282690</v>
      </c>
      <c r="I264" s="662"/>
      <c r="J264" s="619" t="s">
        <v>55</v>
      </c>
      <c r="K264" s="619" t="s">
        <v>2750</v>
      </c>
    </row>
    <row r="265" spans="2:11">
      <c r="B265" s="620" t="s">
        <v>2759</v>
      </c>
      <c r="C265" s="620" t="s">
        <v>2831</v>
      </c>
      <c r="D265" s="620" t="s">
        <v>2832</v>
      </c>
      <c r="E265" s="615">
        <v>10000</v>
      </c>
      <c r="F265" s="616">
        <f t="shared" si="13"/>
        <v>45292690</v>
      </c>
      <c r="G265" s="617">
        <f t="shared" si="12"/>
        <v>10000</v>
      </c>
      <c r="H265" s="618">
        <f t="shared" si="14"/>
        <v>45292690</v>
      </c>
      <c r="I265" s="662"/>
      <c r="J265" s="619" t="s">
        <v>55</v>
      </c>
      <c r="K265" s="619" t="s">
        <v>2750</v>
      </c>
    </row>
    <row r="266" spans="2:11">
      <c r="B266" s="620" t="s">
        <v>2759</v>
      </c>
      <c r="C266" s="620" t="s">
        <v>2831</v>
      </c>
      <c r="D266" s="620" t="s">
        <v>5082</v>
      </c>
      <c r="E266" s="615">
        <v>90000</v>
      </c>
      <c r="F266" s="616">
        <f t="shared" si="13"/>
        <v>45382690</v>
      </c>
      <c r="G266" s="617">
        <f t="shared" si="12"/>
        <v>90000</v>
      </c>
      <c r="H266" s="618">
        <f t="shared" si="14"/>
        <v>45382690</v>
      </c>
      <c r="I266" s="662"/>
      <c r="J266" s="619" t="s">
        <v>55</v>
      </c>
      <c r="K266" s="619" t="s">
        <v>2750</v>
      </c>
    </row>
    <row r="267" spans="2:11">
      <c r="B267" s="620" t="s">
        <v>2759</v>
      </c>
      <c r="C267" s="620" t="s">
        <v>2831</v>
      </c>
      <c r="D267" s="620" t="s">
        <v>2833</v>
      </c>
      <c r="E267" s="615">
        <v>16000</v>
      </c>
      <c r="F267" s="616">
        <f t="shared" si="13"/>
        <v>45398690</v>
      </c>
      <c r="G267" s="617">
        <f t="shared" si="12"/>
        <v>16000</v>
      </c>
      <c r="H267" s="618">
        <f t="shared" si="14"/>
        <v>45398690</v>
      </c>
      <c r="I267" s="662"/>
      <c r="J267" s="619" t="s">
        <v>55</v>
      </c>
      <c r="K267" s="619" t="s">
        <v>2750</v>
      </c>
    </row>
    <row r="268" spans="2:11">
      <c r="B268" s="620" t="s">
        <v>2759</v>
      </c>
      <c r="C268" s="620" t="s">
        <v>2831</v>
      </c>
      <c r="D268" s="620" t="s">
        <v>2786</v>
      </c>
      <c r="E268" s="615">
        <v>536000</v>
      </c>
      <c r="F268" s="616">
        <f t="shared" si="13"/>
        <v>45934690</v>
      </c>
      <c r="G268" s="617">
        <f t="shared" si="12"/>
        <v>536000</v>
      </c>
      <c r="H268" s="618">
        <f t="shared" si="14"/>
        <v>45934690</v>
      </c>
      <c r="I268" s="662"/>
      <c r="J268" s="619" t="s">
        <v>55</v>
      </c>
      <c r="K268" s="619" t="s">
        <v>2750</v>
      </c>
    </row>
    <row r="269" spans="2:11">
      <c r="B269" s="620" t="s">
        <v>2759</v>
      </c>
      <c r="C269" s="620" t="s">
        <v>2831</v>
      </c>
      <c r="D269" s="620" t="s">
        <v>2834</v>
      </c>
      <c r="E269" s="615">
        <v>938000</v>
      </c>
      <c r="F269" s="616">
        <f t="shared" si="13"/>
        <v>46872690</v>
      </c>
      <c r="G269" s="617">
        <f t="shared" si="12"/>
        <v>938000</v>
      </c>
      <c r="H269" s="618">
        <f t="shared" si="14"/>
        <v>46872690</v>
      </c>
      <c r="I269" s="662"/>
      <c r="J269" s="619" t="s">
        <v>55</v>
      </c>
      <c r="K269" s="619" t="s">
        <v>2750</v>
      </c>
    </row>
    <row r="270" spans="2:11">
      <c r="B270" s="620" t="s">
        <v>2759</v>
      </c>
      <c r="C270" s="620" t="s">
        <v>2831</v>
      </c>
      <c r="D270" s="620" t="s">
        <v>2835</v>
      </c>
      <c r="E270" s="615">
        <v>281000</v>
      </c>
      <c r="F270" s="616">
        <f t="shared" si="13"/>
        <v>47153690</v>
      </c>
      <c r="G270" s="617">
        <f t="shared" si="12"/>
        <v>281000</v>
      </c>
      <c r="H270" s="618">
        <f t="shared" si="14"/>
        <v>47153690</v>
      </c>
      <c r="I270" s="662"/>
      <c r="J270" s="619" t="s">
        <v>55</v>
      </c>
      <c r="K270" s="619" t="s">
        <v>2750</v>
      </c>
    </row>
    <row r="271" spans="2:11">
      <c r="B271" s="620" t="s">
        <v>2759</v>
      </c>
      <c r="C271" s="620" t="s">
        <v>2831</v>
      </c>
      <c r="D271" s="620" t="s">
        <v>2789</v>
      </c>
      <c r="E271" s="615">
        <v>25000</v>
      </c>
      <c r="F271" s="616">
        <f t="shared" si="13"/>
        <v>47178690</v>
      </c>
      <c r="G271" s="617">
        <f t="shared" si="12"/>
        <v>25000</v>
      </c>
      <c r="H271" s="618">
        <f t="shared" si="14"/>
        <v>47178690</v>
      </c>
      <c r="I271" s="662"/>
      <c r="J271" s="619" t="s">
        <v>55</v>
      </c>
      <c r="K271" s="619" t="s">
        <v>2750</v>
      </c>
    </row>
    <row r="272" spans="2:11">
      <c r="B272" s="620" t="s">
        <v>2759</v>
      </c>
      <c r="C272" s="620" t="s">
        <v>2831</v>
      </c>
      <c r="D272" s="620" t="s">
        <v>2790</v>
      </c>
      <c r="E272" s="615">
        <v>494000</v>
      </c>
      <c r="F272" s="616">
        <f t="shared" si="13"/>
        <v>47672690</v>
      </c>
      <c r="G272" s="617">
        <f t="shared" si="12"/>
        <v>494000</v>
      </c>
      <c r="H272" s="618">
        <f t="shared" si="14"/>
        <v>47672690</v>
      </c>
      <c r="I272" s="662"/>
      <c r="J272" s="619" t="s">
        <v>55</v>
      </c>
      <c r="K272" s="619" t="s">
        <v>2750</v>
      </c>
    </row>
    <row r="273" spans="2:11">
      <c r="B273" s="620" t="s">
        <v>2759</v>
      </c>
      <c r="C273" s="620" t="s">
        <v>2831</v>
      </c>
      <c r="D273" s="620" t="s">
        <v>2791</v>
      </c>
      <c r="E273" s="615">
        <v>52000</v>
      </c>
      <c r="F273" s="616">
        <f t="shared" si="13"/>
        <v>47724690</v>
      </c>
      <c r="G273" s="617">
        <f t="shared" si="12"/>
        <v>52000</v>
      </c>
      <c r="H273" s="618">
        <f t="shared" si="14"/>
        <v>47724690</v>
      </c>
      <c r="I273" s="662"/>
      <c r="J273" s="619" t="s">
        <v>55</v>
      </c>
      <c r="K273" s="619" t="s">
        <v>2750</v>
      </c>
    </row>
    <row r="274" spans="2:11">
      <c r="B274" s="620" t="s">
        <v>2759</v>
      </c>
      <c r="C274" s="620" t="s">
        <v>2831</v>
      </c>
      <c r="D274" s="620" t="s">
        <v>2792</v>
      </c>
      <c r="E274" s="615">
        <v>123000</v>
      </c>
      <c r="F274" s="616">
        <f t="shared" si="13"/>
        <v>47847690</v>
      </c>
      <c r="G274" s="617">
        <f t="shared" si="12"/>
        <v>123000</v>
      </c>
      <c r="H274" s="618">
        <f t="shared" si="14"/>
        <v>47847690</v>
      </c>
      <c r="I274" s="662"/>
      <c r="J274" s="619" t="s">
        <v>55</v>
      </c>
      <c r="K274" s="619" t="s">
        <v>2750</v>
      </c>
    </row>
    <row r="275" spans="2:11">
      <c r="B275" s="620" t="s">
        <v>2759</v>
      </c>
      <c r="C275" s="620" t="s">
        <v>2831</v>
      </c>
      <c r="D275" s="620" t="s">
        <v>2793</v>
      </c>
      <c r="E275" s="615">
        <v>39000</v>
      </c>
      <c r="F275" s="616">
        <f t="shared" si="13"/>
        <v>47886690</v>
      </c>
      <c r="G275" s="617">
        <f t="shared" si="12"/>
        <v>39000</v>
      </c>
      <c r="H275" s="618">
        <f t="shared" si="14"/>
        <v>47886690</v>
      </c>
      <c r="I275" s="662"/>
      <c r="J275" s="619" t="s">
        <v>55</v>
      </c>
      <c r="K275" s="619" t="s">
        <v>2750</v>
      </c>
    </row>
    <row r="276" spans="2:11">
      <c r="B276" s="620" t="s">
        <v>2759</v>
      </c>
      <c r="C276" s="620" t="s">
        <v>2831</v>
      </c>
      <c r="D276" s="620" t="s">
        <v>2836</v>
      </c>
      <c r="E276" s="615">
        <v>123000</v>
      </c>
      <c r="F276" s="616">
        <f t="shared" si="13"/>
        <v>48009690</v>
      </c>
      <c r="G276" s="617">
        <f t="shared" si="12"/>
        <v>123000</v>
      </c>
      <c r="H276" s="618">
        <f t="shared" si="14"/>
        <v>48009690</v>
      </c>
      <c r="I276" s="662"/>
      <c r="J276" s="619" t="s">
        <v>55</v>
      </c>
      <c r="K276" s="619" t="s">
        <v>2750</v>
      </c>
    </row>
    <row r="277" spans="2:11">
      <c r="B277" s="620" t="s">
        <v>2759</v>
      </c>
      <c r="C277" s="620" t="s">
        <v>2831</v>
      </c>
      <c r="D277" s="620" t="s">
        <v>2838</v>
      </c>
      <c r="E277" s="615">
        <v>16000</v>
      </c>
      <c r="F277" s="616">
        <f t="shared" si="13"/>
        <v>48025690</v>
      </c>
      <c r="G277" s="617">
        <f t="shared" si="12"/>
        <v>16000</v>
      </c>
      <c r="H277" s="618">
        <f t="shared" si="14"/>
        <v>48025690</v>
      </c>
      <c r="I277" s="662"/>
      <c r="J277" s="619" t="s">
        <v>55</v>
      </c>
      <c r="K277" s="619" t="s">
        <v>2750</v>
      </c>
    </row>
    <row r="278" spans="2:11">
      <c r="B278" s="620" t="s">
        <v>2759</v>
      </c>
      <c r="C278" s="620" t="s">
        <v>2831</v>
      </c>
      <c r="D278" s="620" t="s">
        <v>5922</v>
      </c>
      <c r="E278" s="615">
        <v>25000</v>
      </c>
      <c r="F278" s="616">
        <f t="shared" si="13"/>
        <v>48050690</v>
      </c>
      <c r="G278" s="617">
        <f t="shared" si="12"/>
        <v>25000</v>
      </c>
      <c r="H278" s="618">
        <f t="shared" si="14"/>
        <v>48050690</v>
      </c>
      <c r="I278" s="662"/>
      <c r="J278" s="619" t="s">
        <v>55</v>
      </c>
      <c r="K278" s="619" t="s">
        <v>2750</v>
      </c>
    </row>
    <row r="279" spans="2:11">
      <c r="B279" s="620" t="s">
        <v>2759</v>
      </c>
      <c r="C279" s="620" t="s">
        <v>2831</v>
      </c>
      <c r="D279" s="620" t="s">
        <v>5921</v>
      </c>
      <c r="E279" s="615">
        <v>25000</v>
      </c>
      <c r="F279" s="616">
        <f t="shared" si="13"/>
        <v>48075690</v>
      </c>
      <c r="G279" s="617">
        <f t="shared" si="12"/>
        <v>25000</v>
      </c>
      <c r="H279" s="618">
        <f t="shared" si="14"/>
        <v>48075690</v>
      </c>
      <c r="I279" s="662"/>
      <c r="J279" s="619" t="s">
        <v>55</v>
      </c>
      <c r="K279" s="619" t="s">
        <v>2750</v>
      </c>
    </row>
    <row r="280" spans="2:11">
      <c r="B280" s="620" t="s">
        <v>2759</v>
      </c>
      <c r="C280" s="620" t="s">
        <v>2831</v>
      </c>
      <c r="D280" s="620" t="s">
        <v>5920</v>
      </c>
      <c r="E280" s="615">
        <v>25000</v>
      </c>
      <c r="F280" s="616">
        <f t="shared" si="13"/>
        <v>48100690</v>
      </c>
      <c r="G280" s="617">
        <f t="shared" si="12"/>
        <v>25000</v>
      </c>
      <c r="H280" s="618">
        <f t="shared" si="14"/>
        <v>48100690</v>
      </c>
      <c r="I280" s="662"/>
      <c r="J280" s="619" t="s">
        <v>55</v>
      </c>
      <c r="K280" s="619" t="s">
        <v>2750</v>
      </c>
    </row>
    <row r="281" spans="2:11">
      <c r="B281" s="620" t="s">
        <v>2759</v>
      </c>
      <c r="C281" s="620" t="s">
        <v>2831</v>
      </c>
      <c r="D281" s="620" t="s">
        <v>5919</v>
      </c>
      <c r="E281" s="615">
        <v>500000</v>
      </c>
      <c r="F281" s="616">
        <f t="shared" si="13"/>
        <v>48600690</v>
      </c>
      <c r="G281" s="617">
        <f t="shared" si="12"/>
        <v>500000</v>
      </c>
      <c r="H281" s="618">
        <f t="shared" si="14"/>
        <v>48600690</v>
      </c>
      <c r="I281" s="662"/>
      <c r="J281" s="619" t="s">
        <v>55</v>
      </c>
      <c r="K281" s="619" t="s">
        <v>2750</v>
      </c>
    </row>
    <row r="282" spans="2:11">
      <c r="B282" s="620" t="s">
        <v>2759</v>
      </c>
      <c r="C282" s="620" t="s">
        <v>2831</v>
      </c>
      <c r="D282" s="620" t="s">
        <v>2839</v>
      </c>
      <c r="E282" s="615">
        <v>133000</v>
      </c>
      <c r="F282" s="616">
        <f t="shared" si="13"/>
        <v>48733690</v>
      </c>
      <c r="G282" s="617">
        <f t="shared" si="12"/>
        <v>133000</v>
      </c>
      <c r="H282" s="618">
        <f t="shared" si="14"/>
        <v>48733690</v>
      </c>
      <c r="I282" s="662"/>
      <c r="J282" s="619" t="s">
        <v>55</v>
      </c>
      <c r="K282" s="619" t="s">
        <v>2750</v>
      </c>
    </row>
    <row r="283" spans="2:11">
      <c r="B283" s="620" t="s">
        <v>2759</v>
      </c>
      <c r="C283" s="620" t="s">
        <v>2831</v>
      </c>
      <c r="D283" s="620" t="s">
        <v>2840</v>
      </c>
      <c r="E283" s="615">
        <v>39000</v>
      </c>
      <c r="F283" s="616">
        <f t="shared" si="13"/>
        <v>48772690</v>
      </c>
      <c r="G283" s="617">
        <f t="shared" si="12"/>
        <v>39000</v>
      </c>
      <c r="H283" s="618">
        <f t="shared" si="14"/>
        <v>48772690</v>
      </c>
      <c r="I283" s="662"/>
      <c r="J283" s="619" t="s">
        <v>55</v>
      </c>
      <c r="K283" s="619" t="s">
        <v>2750</v>
      </c>
    </row>
    <row r="284" spans="2:11">
      <c r="B284" s="620" t="s">
        <v>2759</v>
      </c>
      <c r="C284" s="620" t="s">
        <v>2831</v>
      </c>
      <c r="D284" s="620" t="s">
        <v>2801</v>
      </c>
      <c r="E284" s="615">
        <v>39000</v>
      </c>
      <c r="F284" s="616">
        <f t="shared" si="13"/>
        <v>48811690</v>
      </c>
      <c r="G284" s="617">
        <f t="shared" si="12"/>
        <v>39000</v>
      </c>
      <c r="H284" s="618">
        <f t="shared" si="14"/>
        <v>48811690</v>
      </c>
      <c r="I284" s="662"/>
      <c r="J284" s="619" t="s">
        <v>55</v>
      </c>
      <c r="K284" s="619" t="s">
        <v>2750</v>
      </c>
    </row>
    <row r="285" spans="2:11">
      <c r="B285" s="620" t="s">
        <v>2759</v>
      </c>
      <c r="C285" s="620" t="s">
        <v>2831</v>
      </c>
      <c r="D285" s="620" t="s">
        <v>2841</v>
      </c>
      <c r="E285" s="615">
        <v>5000</v>
      </c>
      <c r="F285" s="616">
        <f t="shared" si="13"/>
        <v>48816690</v>
      </c>
      <c r="G285" s="617">
        <f t="shared" si="12"/>
        <v>5000</v>
      </c>
      <c r="H285" s="618">
        <f t="shared" si="14"/>
        <v>48816690</v>
      </c>
      <c r="I285" s="662"/>
      <c r="J285" s="619" t="s">
        <v>55</v>
      </c>
      <c r="K285" s="619" t="s">
        <v>2750</v>
      </c>
    </row>
    <row r="286" spans="2:11">
      <c r="B286" s="620" t="s">
        <v>2759</v>
      </c>
      <c r="C286" s="620" t="s">
        <v>2831</v>
      </c>
      <c r="D286" s="620" t="s">
        <v>2842</v>
      </c>
      <c r="E286" s="615">
        <v>5000</v>
      </c>
      <c r="F286" s="616">
        <f t="shared" si="13"/>
        <v>48821690</v>
      </c>
      <c r="G286" s="617">
        <f t="shared" si="12"/>
        <v>5000</v>
      </c>
      <c r="H286" s="618">
        <f t="shared" si="14"/>
        <v>48821690</v>
      </c>
      <c r="I286" s="662"/>
      <c r="J286" s="619" t="s">
        <v>55</v>
      </c>
      <c r="K286" s="619" t="s">
        <v>2750</v>
      </c>
    </row>
    <row r="287" spans="2:11">
      <c r="B287" s="620" t="s">
        <v>2759</v>
      </c>
      <c r="C287" s="620" t="s">
        <v>2831</v>
      </c>
      <c r="D287" s="620" t="s">
        <v>2843</v>
      </c>
      <c r="E287" s="615">
        <v>5000</v>
      </c>
      <c r="F287" s="616">
        <f t="shared" si="13"/>
        <v>48826690</v>
      </c>
      <c r="G287" s="617">
        <f t="shared" si="12"/>
        <v>5000</v>
      </c>
      <c r="H287" s="618">
        <f t="shared" si="14"/>
        <v>48826690</v>
      </c>
      <c r="I287" s="662"/>
      <c r="J287" s="619" t="s">
        <v>55</v>
      </c>
      <c r="K287" s="619" t="s">
        <v>2750</v>
      </c>
    </row>
    <row r="288" spans="2:11">
      <c r="B288" s="620" t="s">
        <v>2759</v>
      </c>
      <c r="C288" s="620" t="s">
        <v>2831</v>
      </c>
      <c r="D288" s="620" t="s">
        <v>2844</v>
      </c>
      <c r="E288" s="615">
        <v>5000</v>
      </c>
      <c r="F288" s="616">
        <f t="shared" si="13"/>
        <v>48831690</v>
      </c>
      <c r="G288" s="617">
        <f t="shared" si="12"/>
        <v>5000</v>
      </c>
      <c r="H288" s="618">
        <f t="shared" si="14"/>
        <v>48831690</v>
      </c>
      <c r="I288" s="662"/>
      <c r="J288" s="619" t="s">
        <v>55</v>
      </c>
      <c r="K288" s="619" t="s">
        <v>2750</v>
      </c>
    </row>
    <row r="289" spans="2:11">
      <c r="B289" s="620" t="s">
        <v>2759</v>
      </c>
      <c r="C289" s="620" t="s">
        <v>2831</v>
      </c>
      <c r="D289" s="620" t="s">
        <v>2845</v>
      </c>
      <c r="E289" s="615">
        <v>5000</v>
      </c>
      <c r="F289" s="616">
        <f t="shared" si="13"/>
        <v>48836690</v>
      </c>
      <c r="G289" s="617">
        <f t="shared" si="12"/>
        <v>5000</v>
      </c>
      <c r="H289" s="618">
        <f t="shared" si="14"/>
        <v>48836690</v>
      </c>
      <c r="I289" s="662"/>
      <c r="J289" s="619" t="s">
        <v>55</v>
      </c>
      <c r="K289" s="619" t="s">
        <v>2750</v>
      </c>
    </row>
    <row r="290" spans="2:11">
      <c r="B290" s="620" t="s">
        <v>2759</v>
      </c>
      <c r="C290" s="620" t="s">
        <v>2831</v>
      </c>
      <c r="D290" s="620" t="s">
        <v>2846</v>
      </c>
      <c r="E290" s="615">
        <v>5000</v>
      </c>
      <c r="F290" s="616">
        <f t="shared" si="13"/>
        <v>48841690</v>
      </c>
      <c r="G290" s="617">
        <f t="shared" si="12"/>
        <v>5000</v>
      </c>
      <c r="H290" s="618">
        <f t="shared" si="14"/>
        <v>48841690</v>
      </c>
      <c r="I290" s="662"/>
      <c r="J290" s="619" t="s">
        <v>55</v>
      </c>
      <c r="K290" s="619" t="s">
        <v>2750</v>
      </c>
    </row>
    <row r="291" spans="2:11">
      <c r="B291" s="620" t="s">
        <v>2759</v>
      </c>
      <c r="C291" s="620" t="s">
        <v>2831</v>
      </c>
      <c r="D291" s="620" t="s">
        <v>2847</v>
      </c>
      <c r="E291" s="615">
        <v>5000</v>
      </c>
      <c r="F291" s="616">
        <f t="shared" si="13"/>
        <v>48846690</v>
      </c>
      <c r="G291" s="617">
        <f t="shared" si="12"/>
        <v>5000</v>
      </c>
      <c r="H291" s="618">
        <f t="shared" si="14"/>
        <v>48846690</v>
      </c>
      <c r="I291" s="662"/>
      <c r="J291" s="619" t="s">
        <v>55</v>
      </c>
      <c r="K291" s="619" t="s">
        <v>2750</v>
      </c>
    </row>
    <row r="292" spans="2:11">
      <c r="B292" s="620" t="s">
        <v>2759</v>
      </c>
      <c r="C292" s="620" t="s">
        <v>2831</v>
      </c>
      <c r="D292" s="620" t="s">
        <v>2848</v>
      </c>
      <c r="E292" s="615">
        <v>5000</v>
      </c>
      <c r="F292" s="616">
        <f t="shared" si="13"/>
        <v>48851690</v>
      </c>
      <c r="G292" s="617">
        <f t="shared" si="12"/>
        <v>5000</v>
      </c>
      <c r="H292" s="618">
        <f t="shared" si="14"/>
        <v>48851690</v>
      </c>
      <c r="I292" s="662"/>
      <c r="J292" s="619" t="s">
        <v>55</v>
      </c>
      <c r="K292" s="619" t="s">
        <v>2750</v>
      </c>
    </row>
    <row r="293" spans="2:11">
      <c r="B293" s="620" t="s">
        <v>2759</v>
      </c>
      <c r="C293" s="620" t="s">
        <v>2831</v>
      </c>
      <c r="D293" s="620" t="s">
        <v>2849</v>
      </c>
      <c r="E293" s="615">
        <v>5000</v>
      </c>
      <c r="F293" s="616">
        <f t="shared" si="13"/>
        <v>48856690</v>
      </c>
      <c r="G293" s="617">
        <f t="shared" si="12"/>
        <v>5000</v>
      </c>
      <c r="H293" s="618">
        <f t="shared" si="14"/>
        <v>48856690</v>
      </c>
      <c r="I293" s="662"/>
      <c r="J293" s="619" t="s">
        <v>55</v>
      </c>
      <c r="K293" s="619" t="s">
        <v>2750</v>
      </c>
    </row>
    <row r="294" spans="2:11">
      <c r="B294" s="620" t="s">
        <v>2759</v>
      </c>
      <c r="C294" s="620" t="s">
        <v>2831</v>
      </c>
      <c r="D294" s="620" t="s">
        <v>2850</v>
      </c>
      <c r="E294" s="615">
        <v>5000</v>
      </c>
      <c r="F294" s="616">
        <f t="shared" si="13"/>
        <v>48861690</v>
      </c>
      <c r="G294" s="617">
        <f t="shared" si="12"/>
        <v>5000</v>
      </c>
      <c r="H294" s="618">
        <f t="shared" si="14"/>
        <v>48861690</v>
      </c>
      <c r="I294" s="662"/>
      <c r="J294" s="619" t="s">
        <v>55</v>
      </c>
      <c r="K294" s="619" t="s">
        <v>2750</v>
      </c>
    </row>
    <row r="295" spans="2:11">
      <c r="B295" s="620" t="s">
        <v>2759</v>
      </c>
      <c r="C295" s="620" t="s">
        <v>2831</v>
      </c>
      <c r="D295" s="620" t="s">
        <v>2851</v>
      </c>
      <c r="E295" s="615">
        <v>78000</v>
      </c>
      <c r="F295" s="616">
        <f t="shared" si="13"/>
        <v>48939690</v>
      </c>
      <c r="G295" s="617">
        <f t="shared" si="12"/>
        <v>78000</v>
      </c>
      <c r="H295" s="618">
        <f t="shared" si="14"/>
        <v>48939690</v>
      </c>
      <c r="I295" s="662"/>
      <c r="J295" s="619" t="s">
        <v>55</v>
      </c>
      <c r="K295" s="619" t="s">
        <v>2750</v>
      </c>
    </row>
    <row r="296" spans="2:11">
      <c r="B296" s="620" t="s">
        <v>2759</v>
      </c>
      <c r="C296" s="620" t="s">
        <v>2831</v>
      </c>
      <c r="D296" s="620" t="s">
        <v>2852</v>
      </c>
      <c r="E296" s="615">
        <v>78000</v>
      </c>
      <c r="F296" s="616">
        <f t="shared" si="13"/>
        <v>49017690</v>
      </c>
      <c r="G296" s="617">
        <f t="shared" si="12"/>
        <v>78000</v>
      </c>
      <c r="H296" s="618">
        <f t="shared" si="14"/>
        <v>49017690</v>
      </c>
      <c r="I296" s="662"/>
      <c r="J296" s="619" t="s">
        <v>55</v>
      </c>
      <c r="K296" s="619" t="s">
        <v>2750</v>
      </c>
    </row>
    <row r="297" spans="2:11">
      <c r="B297" s="620" t="s">
        <v>2759</v>
      </c>
      <c r="C297" s="620" t="s">
        <v>2831</v>
      </c>
      <c r="D297" s="620" t="s">
        <v>2804</v>
      </c>
      <c r="E297" s="615">
        <v>133000</v>
      </c>
      <c r="F297" s="616">
        <f t="shared" si="13"/>
        <v>49150690</v>
      </c>
      <c r="G297" s="617">
        <f t="shared" si="12"/>
        <v>133000</v>
      </c>
      <c r="H297" s="618">
        <f t="shared" si="14"/>
        <v>49150690</v>
      </c>
      <c r="I297" s="662"/>
      <c r="J297" s="619" t="s">
        <v>55</v>
      </c>
      <c r="K297" s="619" t="s">
        <v>2750</v>
      </c>
    </row>
    <row r="298" spans="2:11">
      <c r="B298" s="620" t="s">
        <v>2759</v>
      </c>
      <c r="C298" s="620" t="s">
        <v>2831</v>
      </c>
      <c r="D298" s="620" t="s">
        <v>2805</v>
      </c>
      <c r="E298" s="615">
        <v>82000</v>
      </c>
      <c r="F298" s="616">
        <f t="shared" si="13"/>
        <v>49232690</v>
      </c>
      <c r="G298" s="617">
        <f t="shared" si="12"/>
        <v>82000</v>
      </c>
      <c r="H298" s="618">
        <f t="shared" si="14"/>
        <v>49232690</v>
      </c>
      <c r="I298" s="662"/>
      <c r="J298" s="619" t="s">
        <v>55</v>
      </c>
      <c r="K298" s="619" t="s">
        <v>2750</v>
      </c>
    </row>
    <row r="299" spans="2:11">
      <c r="B299" s="620" t="s">
        <v>2759</v>
      </c>
      <c r="C299" s="620" t="s">
        <v>2831</v>
      </c>
      <c r="D299" s="620" t="s">
        <v>2806</v>
      </c>
      <c r="E299" s="615">
        <v>4000</v>
      </c>
      <c r="F299" s="616">
        <f t="shared" si="13"/>
        <v>49236690</v>
      </c>
      <c r="G299" s="617">
        <f t="shared" si="12"/>
        <v>4000</v>
      </c>
      <c r="H299" s="618">
        <f t="shared" si="14"/>
        <v>49236690</v>
      </c>
      <c r="I299" s="662"/>
      <c r="J299" s="619" t="s">
        <v>55</v>
      </c>
      <c r="K299" s="619" t="s">
        <v>2750</v>
      </c>
    </row>
    <row r="300" spans="2:11">
      <c r="B300" s="620" t="s">
        <v>2759</v>
      </c>
      <c r="C300" s="620" t="s">
        <v>2831</v>
      </c>
      <c r="D300" s="620" t="s">
        <v>2809</v>
      </c>
      <c r="E300" s="615">
        <v>55000</v>
      </c>
      <c r="F300" s="616">
        <f t="shared" si="13"/>
        <v>49291690</v>
      </c>
      <c r="G300" s="617">
        <f t="shared" si="12"/>
        <v>55000</v>
      </c>
      <c r="H300" s="618">
        <f t="shared" si="14"/>
        <v>49291690</v>
      </c>
      <c r="I300" s="662"/>
      <c r="J300" s="619" t="s">
        <v>55</v>
      </c>
      <c r="K300" s="619" t="s">
        <v>2750</v>
      </c>
    </row>
    <row r="301" spans="2:11">
      <c r="B301" s="620" t="s">
        <v>2759</v>
      </c>
      <c r="C301" s="620" t="s">
        <v>2831</v>
      </c>
      <c r="D301" s="620" t="s">
        <v>2771</v>
      </c>
      <c r="E301" s="615">
        <v>39000</v>
      </c>
      <c r="F301" s="616">
        <f t="shared" si="13"/>
        <v>49330690</v>
      </c>
      <c r="G301" s="617">
        <f t="shared" si="12"/>
        <v>39000</v>
      </c>
      <c r="H301" s="618">
        <f t="shared" si="14"/>
        <v>49330690</v>
      </c>
      <c r="I301" s="662"/>
      <c r="J301" s="619" t="s">
        <v>55</v>
      </c>
      <c r="K301" s="619" t="s">
        <v>2750</v>
      </c>
    </row>
    <row r="302" spans="2:11">
      <c r="B302" s="620" t="s">
        <v>2759</v>
      </c>
      <c r="C302" s="620" t="s">
        <v>2831</v>
      </c>
      <c r="D302" s="620" t="s">
        <v>5918</v>
      </c>
      <c r="E302" s="615">
        <v>63000</v>
      </c>
      <c r="F302" s="616">
        <f t="shared" si="13"/>
        <v>49393690</v>
      </c>
      <c r="G302" s="617">
        <f t="shared" si="12"/>
        <v>63000</v>
      </c>
      <c r="H302" s="618">
        <f t="shared" si="14"/>
        <v>49393690</v>
      </c>
      <c r="I302" s="662"/>
      <c r="J302" s="619" t="s">
        <v>55</v>
      </c>
      <c r="K302" s="619" t="s">
        <v>2750</v>
      </c>
    </row>
    <row r="303" spans="2:11">
      <c r="B303" s="620" t="s">
        <v>2759</v>
      </c>
      <c r="C303" s="620" t="s">
        <v>2831</v>
      </c>
      <c r="D303" s="620" t="s">
        <v>5081</v>
      </c>
      <c r="E303" s="615">
        <v>80000</v>
      </c>
      <c r="F303" s="616">
        <f t="shared" si="13"/>
        <v>49473690</v>
      </c>
      <c r="G303" s="617">
        <f t="shared" si="12"/>
        <v>80000</v>
      </c>
      <c r="H303" s="618">
        <f t="shared" si="14"/>
        <v>49473690</v>
      </c>
      <c r="I303" s="662"/>
      <c r="J303" s="619" t="s">
        <v>55</v>
      </c>
      <c r="K303" s="619" t="s">
        <v>2750</v>
      </c>
    </row>
    <row r="304" spans="2:11">
      <c r="B304" s="620" t="s">
        <v>2759</v>
      </c>
      <c r="C304" s="620" t="s">
        <v>2831</v>
      </c>
      <c r="D304" s="620" t="s">
        <v>2780</v>
      </c>
      <c r="E304" s="615">
        <v>205000</v>
      </c>
      <c r="F304" s="616">
        <f t="shared" si="13"/>
        <v>49678690</v>
      </c>
      <c r="G304" s="617">
        <f t="shared" si="12"/>
        <v>205000</v>
      </c>
      <c r="H304" s="618">
        <f t="shared" si="14"/>
        <v>49678690</v>
      </c>
      <c r="I304" s="662"/>
      <c r="J304" s="619" t="s">
        <v>55</v>
      </c>
      <c r="K304" s="619" t="s">
        <v>2750</v>
      </c>
    </row>
    <row r="305" spans="2:11">
      <c r="B305" s="620" t="s">
        <v>2759</v>
      </c>
      <c r="C305" s="620" t="s">
        <v>2831</v>
      </c>
      <c r="D305" s="620" t="s">
        <v>2815</v>
      </c>
      <c r="E305" s="615">
        <v>78000</v>
      </c>
      <c r="F305" s="616">
        <f t="shared" si="13"/>
        <v>49756690</v>
      </c>
      <c r="G305" s="617">
        <f t="shared" si="12"/>
        <v>78000</v>
      </c>
      <c r="H305" s="618">
        <f t="shared" si="14"/>
        <v>49756690</v>
      </c>
      <c r="I305" s="662"/>
      <c r="J305" s="619" t="s">
        <v>55</v>
      </c>
      <c r="K305" s="619" t="s">
        <v>2750</v>
      </c>
    </row>
    <row r="306" spans="2:11">
      <c r="B306" s="620" t="s">
        <v>2759</v>
      </c>
      <c r="C306" s="620" t="s">
        <v>2831</v>
      </c>
      <c r="D306" s="620" t="s">
        <v>2816</v>
      </c>
      <c r="E306" s="615">
        <v>31000</v>
      </c>
      <c r="F306" s="616">
        <f t="shared" si="13"/>
        <v>49787690</v>
      </c>
      <c r="G306" s="617">
        <f t="shared" si="12"/>
        <v>31000</v>
      </c>
      <c r="H306" s="618">
        <f t="shared" si="14"/>
        <v>49787690</v>
      </c>
      <c r="I306" s="662"/>
      <c r="J306" s="619" t="s">
        <v>55</v>
      </c>
      <c r="K306" s="619" t="s">
        <v>2750</v>
      </c>
    </row>
    <row r="307" spans="2:11">
      <c r="B307" s="620" t="s">
        <v>2759</v>
      </c>
      <c r="C307" s="620" t="s">
        <v>2831</v>
      </c>
      <c r="D307" s="620" t="s">
        <v>2817</v>
      </c>
      <c r="E307" s="615">
        <v>494000</v>
      </c>
      <c r="F307" s="616">
        <f t="shared" si="13"/>
        <v>50281690</v>
      </c>
      <c r="G307" s="617">
        <f t="shared" si="12"/>
        <v>494000</v>
      </c>
      <c r="H307" s="618">
        <f t="shared" si="14"/>
        <v>50281690</v>
      </c>
      <c r="I307" s="662"/>
      <c r="J307" s="619" t="s">
        <v>55</v>
      </c>
      <c r="K307" s="619" t="s">
        <v>2750</v>
      </c>
    </row>
    <row r="308" spans="2:11">
      <c r="B308" s="620" t="s">
        <v>2759</v>
      </c>
      <c r="C308" s="620" t="s">
        <v>2831</v>
      </c>
      <c r="D308" s="620" t="s">
        <v>2854</v>
      </c>
      <c r="E308" s="615">
        <v>5000</v>
      </c>
      <c r="F308" s="616">
        <f t="shared" si="13"/>
        <v>50286690</v>
      </c>
      <c r="G308" s="617">
        <f t="shared" si="12"/>
        <v>5000</v>
      </c>
      <c r="H308" s="618">
        <f t="shared" si="14"/>
        <v>50286690</v>
      </c>
      <c r="I308" s="662"/>
      <c r="J308" s="619" t="s">
        <v>55</v>
      </c>
      <c r="K308" s="619" t="s">
        <v>2750</v>
      </c>
    </row>
    <row r="309" spans="2:11">
      <c r="B309" s="620" t="s">
        <v>2759</v>
      </c>
      <c r="C309" s="620" t="s">
        <v>2831</v>
      </c>
      <c r="D309" s="620" t="s">
        <v>2855</v>
      </c>
      <c r="E309" s="615">
        <v>31000</v>
      </c>
      <c r="F309" s="616">
        <f t="shared" si="13"/>
        <v>50317690</v>
      </c>
      <c r="G309" s="617">
        <f t="shared" si="12"/>
        <v>31000</v>
      </c>
      <c r="H309" s="618">
        <f t="shared" si="14"/>
        <v>50317690</v>
      </c>
      <c r="I309" s="662"/>
      <c r="J309" s="619" t="s">
        <v>55</v>
      </c>
      <c r="K309" s="619" t="s">
        <v>2750</v>
      </c>
    </row>
    <row r="310" spans="2:11">
      <c r="B310" s="620" t="s">
        <v>2759</v>
      </c>
      <c r="C310" s="620" t="s">
        <v>2831</v>
      </c>
      <c r="D310" s="620" t="s">
        <v>2819</v>
      </c>
      <c r="E310" s="615">
        <v>125000</v>
      </c>
      <c r="F310" s="616">
        <f t="shared" si="13"/>
        <v>50442690</v>
      </c>
      <c r="G310" s="617">
        <f t="shared" si="12"/>
        <v>125000</v>
      </c>
      <c r="H310" s="618">
        <f t="shared" si="14"/>
        <v>50442690</v>
      </c>
      <c r="I310" s="662"/>
      <c r="J310" s="619" t="s">
        <v>55</v>
      </c>
      <c r="K310" s="619" t="s">
        <v>2750</v>
      </c>
    </row>
    <row r="311" spans="2:11">
      <c r="B311" s="620" t="s">
        <v>2759</v>
      </c>
      <c r="C311" s="620" t="s">
        <v>2831</v>
      </c>
      <c r="D311" s="620" t="s">
        <v>2856</v>
      </c>
      <c r="E311" s="615">
        <v>12000</v>
      </c>
      <c r="F311" s="616">
        <f t="shared" si="13"/>
        <v>50454690</v>
      </c>
      <c r="G311" s="617">
        <f t="shared" si="12"/>
        <v>12000</v>
      </c>
      <c r="H311" s="618">
        <f t="shared" si="14"/>
        <v>50454690</v>
      </c>
      <c r="I311" s="662"/>
      <c r="J311" s="619" t="s">
        <v>55</v>
      </c>
      <c r="K311" s="619" t="s">
        <v>2750</v>
      </c>
    </row>
    <row r="312" spans="2:11">
      <c r="B312" s="620" t="s">
        <v>2759</v>
      </c>
      <c r="C312" s="620" t="s">
        <v>2831</v>
      </c>
      <c r="D312" s="620" t="s">
        <v>2821</v>
      </c>
      <c r="E312" s="615">
        <v>576000</v>
      </c>
      <c r="F312" s="616">
        <f t="shared" si="13"/>
        <v>51030690</v>
      </c>
      <c r="G312" s="617">
        <f t="shared" si="12"/>
        <v>576000</v>
      </c>
      <c r="H312" s="618">
        <f t="shared" si="14"/>
        <v>51030690</v>
      </c>
      <c r="I312" s="662"/>
      <c r="J312" s="619" t="s">
        <v>55</v>
      </c>
      <c r="K312" s="619" t="s">
        <v>2750</v>
      </c>
    </row>
    <row r="313" spans="2:11">
      <c r="B313" s="620" t="s">
        <v>2759</v>
      </c>
      <c r="C313" s="620" t="s">
        <v>2831</v>
      </c>
      <c r="D313" s="620" t="s">
        <v>5086</v>
      </c>
      <c r="E313" s="615">
        <v>184000</v>
      </c>
      <c r="F313" s="616">
        <f t="shared" si="13"/>
        <v>51214690</v>
      </c>
      <c r="G313" s="617">
        <f t="shared" si="12"/>
        <v>184000</v>
      </c>
      <c r="H313" s="618">
        <f t="shared" si="14"/>
        <v>51214690</v>
      </c>
      <c r="I313" s="662"/>
      <c r="J313" s="619" t="s">
        <v>55</v>
      </c>
      <c r="K313" s="619" t="s">
        <v>2750</v>
      </c>
    </row>
    <row r="314" spans="2:11">
      <c r="B314" s="620" t="s">
        <v>2759</v>
      </c>
      <c r="C314" s="620" t="s">
        <v>2831</v>
      </c>
      <c r="D314" s="620" t="s">
        <v>2823</v>
      </c>
      <c r="E314" s="615">
        <v>411000</v>
      </c>
      <c r="F314" s="616">
        <f t="shared" si="13"/>
        <v>51625690</v>
      </c>
      <c r="G314" s="617">
        <f t="shared" si="12"/>
        <v>411000</v>
      </c>
      <c r="H314" s="618">
        <f t="shared" si="14"/>
        <v>51625690</v>
      </c>
      <c r="I314" s="662"/>
      <c r="J314" s="619" t="s">
        <v>55</v>
      </c>
      <c r="K314" s="619" t="s">
        <v>2750</v>
      </c>
    </row>
    <row r="315" spans="2:11">
      <c r="B315" s="620" t="s">
        <v>2759</v>
      </c>
      <c r="C315" s="620" t="s">
        <v>2831</v>
      </c>
      <c r="D315" s="620" t="s">
        <v>3026</v>
      </c>
      <c r="E315" s="615">
        <v>24000</v>
      </c>
      <c r="F315" s="616">
        <f t="shared" si="13"/>
        <v>51649690</v>
      </c>
      <c r="G315" s="617">
        <f t="shared" si="12"/>
        <v>24000</v>
      </c>
      <c r="H315" s="618">
        <f t="shared" si="14"/>
        <v>51649690</v>
      </c>
      <c r="I315" s="662"/>
      <c r="J315" s="619" t="s">
        <v>55</v>
      </c>
      <c r="K315" s="619" t="s">
        <v>2750</v>
      </c>
    </row>
    <row r="316" spans="2:11">
      <c r="B316" s="620" t="s">
        <v>2759</v>
      </c>
      <c r="C316" s="620" t="s">
        <v>2831</v>
      </c>
      <c r="D316" s="620" t="s">
        <v>2857</v>
      </c>
      <c r="E316" s="615">
        <v>263000</v>
      </c>
      <c r="F316" s="616">
        <f t="shared" si="13"/>
        <v>51912690</v>
      </c>
      <c r="G316" s="617">
        <f t="shared" si="12"/>
        <v>263000</v>
      </c>
      <c r="H316" s="618">
        <f t="shared" si="14"/>
        <v>51912690</v>
      </c>
      <c r="I316" s="662"/>
      <c r="J316" s="619" t="s">
        <v>55</v>
      </c>
      <c r="K316" s="619" t="s">
        <v>2750</v>
      </c>
    </row>
    <row r="317" spans="2:11">
      <c r="B317" s="620" t="s">
        <v>2759</v>
      </c>
      <c r="C317" s="620" t="s">
        <v>2831</v>
      </c>
      <c r="D317" s="620" t="s">
        <v>2830</v>
      </c>
      <c r="E317" s="615">
        <v>27000</v>
      </c>
      <c r="F317" s="616">
        <f t="shared" si="13"/>
        <v>51939690</v>
      </c>
      <c r="G317" s="617">
        <f t="shared" si="12"/>
        <v>27000</v>
      </c>
      <c r="H317" s="618">
        <f t="shared" si="14"/>
        <v>51939690</v>
      </c>
      <c r="I317" s="662"/>
      <c r="J317" s="619" t="s">
        <v>55</v>
      </c>
      <c r="K317" s="619" t="s">
        <v>2750</v>
      </c>
    </row>
    <row r="318" spans="2:11">
      <c r="B318" s="620" t="s">
        <v>2759</v>
      </c>
      <c r="C318" s="620" t="s">
        <v>2858</v>
      </c>
      <c r="D318" s="620" t="s">
        <v>5917</v>
      </c>
      <c r="E318" s="615">
        <v>32000</v>
      </c>
      <c r="F318" s="616">
        <f t="shared" si="13"/>
        <v>51971690</v>
      </c>
      <c r="G318" s="617">
        <f t="shared" si="12"/>
        <v>32000</v>
      </c>
      <c r="H318" s="618">
        <f t="shared" si="14"/>
        <v>51971690</v>
      </c>
      <c r="I318" s="662"/>
      <c r="J318" s="619" t="s">
        <v>55</v>
      </c>
      <c r="K318" s="619" t="s">
        <v>2859</v>
      </c>
    </row>
    <row r="319" spans="2:11">
      <c r="B319" s="620" t="s">
        <v>2759</v>
      </c>
      <c r="C319" s="620" t="s">
        <v>2858</v>
      </c>
      <c r="D319" s="620" t="s">
        <v>5916</v>
      </c>
      <c r="E319" s="615">
        <v>18760</v>
      </c>
      <c r="F319" s="616">
        <f t="shared" si="13"/>
        <v>51990450</v>
      </c>
      <c r="G319" s="617">
        <f t="shared" si="12"/>
        <v>18760</v>
      </c>
      <c r="H319" s="618">
        <f t="shared" si="14"/>
        <v>51990450</v>
      </c>
      <c r="I319" s="662"/>
      <c r="J319" s="619" t="s">
        <v>55</v>
      </c>
      <c r="K319" s="619" t="s">
        <v>2859</v>
      </c>
    </row>
    <row r="320" spans="2:11">
      <c r="B320" s="620" t="s">
        <v>2759</v>
      </c>
      <c r="C320" s="620" t="s">
        <v>2858</v>
      </c>
      <c r="D320" s="620" t="s">
        <v>1604</v>
      </c>
      <c r="E320" s="615">
        <v>50000</v>
      </c>
      <c r="F320" s="616">
        <f t="shared" si="13"/>
        <v>52040450</v>
      </c>
      <c r="G320" s="617">
        <f t="shared" si="12"/>
        <v>50000</v>
      </c>
      <c r="H320" s="618">
        <f t="shared" si="14"/>
        <v>52040450</v>
      </c>
      <c r="I320" s="662"/>
      <c r="J320" s="619" t="s">
        <v>55</v>
      </c>
      <c r="K320" s="619" t="s">
        <v>2859</v>
      </c>
    </row>
    <row r="321" spans="2:11">
      <c r="B321" s="620" t="s">
        <v>2759</v>
      </c>
      <c r="C321" s="620" t="s">
        <v>2858</v>
      </c>
      <c r="D321" s="620" t="s">
        <v>5915</v>
      </c>
      <c r="E321" s="615">
        <v>2000</v>
      </c>
      <c r="F321" s="616">
        <f t="shared" si="13"/>
        <v>52042450</v>
      </c>
      <c r="G321" s="617">
        <f t="shared" si="12"/>
        <v>2000</v>
      </c>
      <c r="H321" s="618">
        <f t="shared" si="14"/>
        <v>52042450</v>
      </c>
      <c r="I321" s="662"/>
      <c r="J321" s="619" t="s">
        <v>55</v>
      </c>
      <c r="K321" s="619" t="s">
        <v>2859</v>
      </c>
    </row>
    <row r="322" spans="2:11">
      <c r="B322" s="620" t="s">
        <v>2759</v>
      </c>
      <c r="C322" s="620" t="s">
        <v>2858</v>
      </c>
      <c r="D322" s="620" t="s">
        <v>2860</v>
      </c>
      <c r="E322" s="615">
        <v>469000</v>
      </c>
      <c r="F322" s="616">
        <f t="shared" si="13"/>
        <v>52511450</v>
      </c>
      <c r="G322" s="617">
        <f t="shared" si="12"/>
        <v>469000</v>
      </c>
      <c r="H322" s="618">
        <f t="shared" si="14"/>
        <v>52511450</v>
      </c>
      <c r="I322" s="662"/>
      <c r="J322" s="619" t="s">
        <v>55</v>
      </c>
      <c r="K322" s="619" t="s">
        <v>2859</v>
      </c>
    </row>
    <row r="323" spans="2:11">
      <c r="B323" s="620" t="s">
        <v>2759</v>
      </c>
      <c r="C323" s="620" t="s">
        <v>2858</v>
      </c>
      <c r="D323" s="620" t="s">
        <v>5914</v>
      </c>
      <c r="E323" s="615">
        <v>85000</v>
      </c>
      <c r="F323" s="616">
        <f t="shared" si="13"/>
        <v>52596450</v>
      </c>
      <c r="G323" s="617">
        <f t="shared" si="12"/>
        <v>85000</v>
      </c>
      <c r="H323" s="618">
        <f t="shared" si="14"/>
        <v>52596450</v>
      </c>
      <c r="I323" s="662"/>
      <c r="J323" s="619" t="s">
        <v>55</v>
      </c>
      <c r="K323" s="619" t="s">
        <v>2859</v>
      </c>
    </row>
    <row r="324" spans="2:11">
      <c r="B324" s="620" t="s">
        <v>2759</v>
      </c>
      <c r="C324" s="620" t="s">
        <v>2858</v>
      </c>
      <c r="D324" s="620" t="s">
        <v>5913</v>
      </c>
      <c r="E324" s="615">
        <v>39000</v>
      </c>
      <c r="F324" s="616">
        <f t="shared" si="13"/>
        <v>52635450</v>
      </c>
      <c r="G324" s="617">
        <f t="shared" si="12"/>
        <v>39000</v>
      </c>
      <c r="H324" s="618">
        <f t="shared" si="14"/>
        <v>52635450</v>
      </c>
      <c r="I324" s="662"/>
      <c r="J324" s="619" t="s">
        <v>55</v>
      </c>
      <c r="K324" s="619" t="s">
        <v>2859</v>
      </c>
    </row>
    <row r="325" spans="2:11">
      <c r="B325" s="620" t="s">
        <v>2759</v>
      </c>
      <c r="C325" s="620" t="s">
        <v>2858</v>
      </c>
      <c r="D325" s="620" t="s">
        <v>2861</v>
      </c>
      <c r="E325" s="615">
        <v>875000</v>
      </c>
      <c r="F325" s="616">
        <f t="shared" si="13"/>
        <v>53510450</v>
      </c>
      <c r="G325" s="617">
        <f t="shared" si="12"/>
        <v>875000</v>
      </c>
      <c r="H325" s="618">
        <f t="shared" si="14"/>
        <v>53510450</v>
      </c>
      <c r="I325" s="662"/>
      <c r="J325" s="619" t="s">
        <v>55</v>
      </c>
      <c r="K325" s="619" t="s">
        <v>2859</v>
      </c>
    </row>
    <row r="326" spans="2:11">
      <c r="B326" s="620" t="s">
        <v>2759</v>
      </c>
      <c r="C326" s="620" t="s">
        <v>2858</v>
      </c>
      <c r="D326" s="620" t="s">
        <v>5131</v>
      </c>
      <c r="E326" s="615">
        <v>996000</v>
      </c>
      <c r="F326" s="616">
        <f t="shared" si="13"/>
        <v>54506450</v>
      </c>
      <c r="G326" s="617">
        <f t="shared" si="12"/>
        <v>996000</v>
      </c>
      <c r="H326" s="618">
        <f t="shared" si="14"/>
        <v>54506450</v>
      </c>
      <c r="I326" s="662"/>
      <c r="J326" s="619" t="s">
        <v>55</v>
      </c>
      <c r="K326" s="619" t="s">
        <v>2859</v>
      </c>
    </row>
    <row r="327" spans="2:11">
      <c r="B327" s="620" t="s">
        <v>2759</v>
      </c>
      <c r="C327" s="620" t="s">
        <v>2858</v>
      </c>
      <c r="D327" s="620" t="s">
        <v>5129</v>
      </c>
      <c r="E327" s="615">
        <v>743000</v>
      </c>
      <c r="F327" s="616">
        <f t="shared" si="13"/>
        <v>55249450</v>
      </c>
      <c r="G327" s="617">
        <f t="shared" ref="G327:G390" si="15">E327</f>
        <v>743000</v>
      </c>
      <c r="H327" s="618">
        <f t="shared" si="14"/>
        <v>55249450</v>
      </c>
      <c r="I327" s="662"/>
      <c r="J327" s="619" t="s">
        <v>55</v>
      </c>
      <c r="K327" s="619" t="s">
        <v>2859</v>
      </c>
    </row>
    <row r="328" spans="2:11">
      <c r="B328" s="620" t="s">
        <v>2759</v>
      </c>
      <c r="C328" s="620" t="s">
        <v>2858</v>
      </c>
      <c r="D328" s="620" t="s">
        <v>5151</v>
      </c>
      <c r="E328" s="615">
        <v>1624000</v>
      </c>
      <c r="F328" s="616">
        <f t="shared" ref="F328:F391" si="16">E328+F327</f>
        <v>56873450</v>
      </c>
      <c r="G328" s="617">
        <f t="shared" si="15"/>
        <v>1624000</v>
      </c>
      <c r="H328" s="618">
        <f t="shared" ref="H328:H391" si="17">G328+H327</f>
        <v>56873450</v>
      </c>
      <c r="I328" s="662"/>
      <c r="J328" s="619" t="s">
        <v>55</v>
      </c>
      <c r="K328" s="619" t="s">
        <v>2859</v>
      </c>
    </row>
    <row r="329" spans="2:11">
      <c r="B329" s="620" t="s">
        <v>2759</v>
      </c>
      <c r="C329" s="620" t="s">
        <v>2858</v>
      </c>
      <c r="D329" s="620" t="s">
        <v>5564</v>
      </c>
      <c r="E329" s="615">
        <v>5000</v>
      </c>
      <c r="F329" s="616">
        <f t="shared" si="16"/>
        <v>56878450</v>
      </c>
      <c r="G329" s="617">
        <f t="shared" si="15"/>
        <v>5000</v>
      </c>
      <c r="H329" s="618">
        <f t="shared" si="17"/>
        <v>56878450</v>
      </c>
      <c r="I329" s="662"/>
      <c r="J329" s="619" t="s">
        <v>55</v>
      </c>
      <c r="K329" s="619" t="s">
        <v>2859</v>
      </c>
    </row>
    <row r="330" spans="2:11">
      <c r="B330" s="620" t="s">
        <v>2759</v>
      </c>
      <c r="C330" s="620" t="s">
        <v>2858</v>
      </c>
      <c r="D330" s="620" t="s">
        <v>5563</v>
      </c>
      <c r="E330" s="615">
        <v>6000</v>
      </c>
      <c r="F330" s="616">
        <f t="shared" si="16"/>
        <v>56884450</v>
      </c>
      <c r="G330" s="617">
        <f t="shared" si="15"/>
        <v>6000</v>
      </c>
      <c r="H330" s="618">
        <f t="shared" si="17"/>
        <v>56884450</v>
      </c>
      <c r="I330" s="662"/>
      <c r="J330" s="619" t="s">
        <v>55</v>
      </c>
      <c r="K330" s="619" t="s">
        <v>2859</v>
      </c>
    </row>
    <row r="331" spans="2:11">
      <c r="B331" s="620" t="s">
        <v>2759</v>
      </c>
      <c r="C331" s="620" t="s">
        <v>2858</v>
      </c>
      <c r="D331" s="620" t="s">
        <v>5128</v>
      </c>
      <c r="E331" s="615">
        <v>15000</v>
      </c>
      <c r="F331" s="616">
        <f t="shared" si="16"/>
        <v>56899450</v>
      </c>
      <c r="G331" s="617">
        <f t="shared" si="15"/>
        <v>15000</v>
      </c>
      <c r="H331" s="618">
        <f t="shared" si="17"/>
        <v>56899450</v>
      </c>
      <c r="I331" s="662"/>
      <c r="J331" s="619" t="s">
        <v>55</v>
      </c>
      <c r="K331" s="619" t="s">
        <v>2859</v>
      </c>
    </row>
    <row r="332" spans="2:11">
      <c r="B332" s="620" t="s">
        <v>2759</v>
      </c>
      <c r="C332" s="620" t="s">
        <v>2858</v>
      </c>
      <c r="D332" s="620" t="s">
        <v>5912</v>
      </c>
      <c r="E332" s="615">
        <v>32000</v>
      </c>
      <c r="F332" s="616">
        <f t="shared" si="16"/>
        <v>56931450</v>
      </c>
      <c r="G332" s="617">
        <f t="shared" si="15"/>
        <v>32000</v>
      </c>
      <c r="H332" s="618">
        <f t="shared" si="17"/>
        <v>56931450</v>
      </c>
      <c r="I332" s="662"/>
      <c r="J332" s="619" t="s">
        <v>55</v>
      </c>
      <c r="K332" s="619" t="s">
        <v>2859</v>
      </c>
    </row>
    <row r="333" spans="2:11">
      <c r="B333" s="620" t="s">
        <v>2759</v>
      </c>
      <c r="C333" s="620" t="s">
        <v>2858</v>
      </c>
      <c r="D333" s="620" t="s">
        <v>5911</v>
      </c>
      <c r="E333" s="615">
        <v>31000</v>
      </c>
      <c r="F333" s="616">
        <f t="shared" si="16"/>
        <v>56962450</v>
      </c>
      <c r="G333" s="617">
        <f t="shared" si="15"/>
        <v>31000</v>
      </c>
      <c r="H333" s="618">
        <f t="shared" si="17"/>
        <v>56962450</v>
      </c>
      <c r="I333" s="662"/>
      <c r="J333" s="619" t="s">
        <v>55</v>
      </c>
      <c r="K333" s="619" t="s">
        <v>2859</v>
      </c>
    </row>
    <row r="334" spans="2:11">
      <c r="B334" s="620" t="s">
        <v>2759</v>
      </c>
      <c r="C334" s="620" t="s">
        <v>2858</v>
      </c>
      <c r="D334" s="620" t="s">
        <v>5127</v>
      </c>
      <c r="E334" s="615">
        <v>2000</v>
      </c>
      <c r="F334" s="616">
        <f t="shared" si="16"/>
        <v>56964450</v>
      </c>
      <c r="G334" s="617">
        <f t="shared" si="15"/>
        <v>2000</v>
      </c>
      <c r="H334" s="618">
        <f t="shared" si="17"/>
        <v>56964450</v>
      </c>
      <c r="I334" s="662"/>
      <c r="J334" s="619" t="s">
        <v>55</v>
      </c>
      <c r="K334" s="619" t="s">
        <v>2859</v>
      </c>
    </row>
    <row r="335" spans="2:11">
      <c r="B335" s="620" t="s">
        <v>2759</v>
      </c>
      <c r="C335" s="620" t="s">
        <v>2858</v>
      </c>
      <c r="D335" s="620" t="s">
        <v>5910</v>
      </c>
      <c r="E335" s="615">
        <v>4000</v>
      </c>
      <c r="F335" s="616">
        <f t="shared" si="16"/>
        <v>56968450</v>
      </c>
      <c r="G335" s="617">
        <f t="shared" si="15"/>
        <v>4000</v>
      </c>
      <c r="H335" s="618">
        <f t="shared" si="17"/>
        <v>56968450</v>
      </c>
      <c r="I335" s="662"/>
      <c r="J335" s="619" t="s">
        <v>55</v>
      </c>
      <c r="K335" s="619" t="s">
        <v>2859</v>
      </c>
    </row>
    <row r="336" spans="2:11">
      <c r="B336" s="620" t="s">
        <v>2759</v>
      </c>
      <c r="C336" s="620" t="s">
        <v>2858</v>
      </c>
      <c r="D336" s="620" t="s">
        <v>5909</v>
      </c>
      <c r="E336" s="615">
        <v>65000</v>
      </c>
      <c r="F336" s="616">
        <f t="shared" si="16"/>
        <v>57033450</v>
      </c>
      <c r="G336" s="617">
        <f t="shared" si="15"/>
        <v>65000</v>
      </c>
      <c r="H336" s="618">
        <f t="shared" si="17"/>
        <v>57033450</v>
      </c>
      <c r="I336" s="662"/>
      <c r="J336" s="619" t="s">
        <v>55</v>
      </c>
      <c r="K336" s="619" t="s">
        <v>2859</v>
      </c>
    </row>
    <row r="337" spans="2:11">
      <c r="B337" s="620" t="s">
        <v>2759</v>
      </c>
      <c r="C337" s="620" t="s">
        <v>2858</v>
      </c>
      <c r="D337" s="620" t="s">
        <v>5908</v>
      </c>
      <c r="E337" s="615">
        <v>78000</v>
      </c>
      <c r="F337" s="616">
        <f t="shared" si="16"/>
        <v>57111450</v>
      </c>
      <c r="G337" s="617">
        <f t="shared" si="15"/>
        <v>78000</v>
      </c>
      <c r="H337" s="618">
        <f t="shared" si="17"/>
        <v>57111450</v>
      </c>
      <c r="I337" s="662"/>
      <c r="J337" s="619" t="s">
        <v>55</v>
      </c>
      <c r="K337" s="619" t="s">
        <v>2859</v>
      </c>
    </row>
    <row r="338" spans="2:11">
      <c r="B338" s="620" t="s">
        <v>2759</v>
      </c>
      <c r="C338" s="620" t="s">
        <v>2858</v>
      </c>
      <c r="D338" s="620" t="s">
        <v>5907</v>
      </c>
      <c r="E338" s="615">
        <v>22000</v>
      </c>
      <c r="F338" s="616">
        <f t="shared" si="16"/>
        <v>57133450</v>
      </c>
      <c r="G338" s="617">
        <f t="shared" si="15"/>
        <v>22000</v>
      </c>
      <c r="H338" s="618">
        <f t="shared" si="17"/>
        <v>57133450</v>
      </c>
      <c r="I338" s="662"/>
      <c r="J338" s="619" t="s">
        <v>55</v>
      </c>
      <c r="K338" s="619" t="s">
        <v>2859</v>
      </c>
    </row>
    <row r="339" spans="2:11">
      <c r="B339" s="620" t="s">
        <v>2759</v>
      </c>
      <c r="C339" s="620" t="s">
        <v>2858</v>
      </c>
      <c r="D339" s="620" t="s">
        <v>5906</v>
      </c>
      <c r="E339" s="615">
        <v>79000</v>
      </c>
      <c r="F339" s="616">
        <f t="shared" si="16"/>
        <v>57212450</v>
      </c>
      <c r="G339" s="617">
        <f t="shared" si="15"/>
        <v>79000</v>
      </c>
      <c r="H339" s="618">
        <f t="shared" si="17"/>
        <v>57212450</v>
      </c>
      <c r="I339" s="662"/>
      <c r="J339" s="619" t="s">
        <v>55</v>
      </c>
      <c r="K339" s="619" t="s">
        <v>2859</v>
      </c>
    </row>
    <row r="340" spans="2:11">
      <c r="B340" s="620" t="s">
        <v>2759</v>
      </c>
      <c r="C340" s="620" t="s">
        <v>2858</v>
      </c>
      <c r="D340" s="620" t="s">
        <v>5905</v>
      </c>
      <c r="E340" s="615">
        <v>172000</v>
      </c>
      <c r="F340" s="616">
        <f t="shared" si="16"/>
        <v>57384450</v>
      </c>
      <c r="G340" s="617">
        <f t="shared" si="15"/>
        <v>172000</v>
      </c>
      <c r="H340" s="618">
        <f t="shared" si="17"/>
        <v>57384450</v>
      </c>
      <c r="I340" s="662"/>
      <c r="J340" s="619" t="s">
        <v>55</v>
      </c>
      <c r="K340" s="619" t="s">
        <v>2859</v>
      </c>
    </row>
    <row r="341" spans="2:11">
      <c r="B341" s="620" t="s">
        <v>2759</v>
      </c>
      <c r="C341" s="620" t="s">
        <v>2858</v>
      </c>
      <c r="D341" s="620" t="s">
        <v>5904</v>
      </c>
      <c r="E341" s="615">
        <v>23437.5</v>
      </c>
      <c r="F341" s="616">
        <f t="shared" si="16"/>
        <v>57407887.5</v>
      </c>
      <c r="G341" s="617">
        <f t="shared" si="15"/>
        <v>23437.5</v>
      </c>
      <c r="H341" s="618">
        <f t="shared" si="17"/>
        <v>57407887.5</v>
      </c>
      <c r="I341" s="662"/>
      <c r="J341" s="619" t="s">
        <v>55</v>
      </c>
      <c r="K341" s="619" t="s">
        <v>2859</v>
      </c>
    </row>
    <row r="342" spans="2:11">
      <c r="B342" s="620" t="s">
        <v>2759</v>
      </c>
      <c r="C342" s="620" t="s">
        <v>2858</v>
      </c>
      <c r="D342" s="620" t="s">
        <v>5123</v>
      </c>
      <c r="E342" s="615">
        <v>205000</v>
      </c>
      <c r="F342" s="616">
        <f t="shared" si="16"/>
        <v>57612887.5</v>
      </c>
      <c r="G342" s="617">
        <f t="shared" si="15"/>
        <v>205000</v>
      </c>
      <c r="H342" s="618">
        <f t="shared" si="17"/>
        <v>57612887.5</v>
      </c>
      <c r="I342" s="662"/>
      <c r="J342" s="619" t="s">
        <v>55</v>
      </c>
      <c r="K342" s="619" t="s">
        <v>2859</v>
      </c>
    </row>
    <row r="343" spans="2:11">
      <c r="B343" s="620" t="s">
        <v>2759</v>
      </c>
      <c r="C343" s="620" t="s">
        <v>2858</v>
      </c>
      <c r="D343" s="620" t="s">
        <v>5903</v>
      </c>
      <c r="E343" s="615">
        <v>20000</v>
      </c>
      <c r="F343" s="616">
        <f t="shared" si="16"/>
        <v>57632887.5</v>
      </c>
      <c r="G343" s="617">
        <f t="shared" si="15"/>
        <v>20000</v>
      </c>
      <c r="H343" s="618">
        <f t="shared" si="17"/>
        <v>57632887.5</v>
      </c>
      <c r="I343" s="662"/>
      <c r="J343" s="619" t="s">
        <v>55</v>
      </c>
      <c r="K343" s="619" t="s">
        <v>2859</v>
      </c>
    </row>
    <row r="344" spans="2:11">
      <c r="B344" s="620" t="s">
        <v>2759</v>
      </c>
      <c r="C344" s="620" t="s">
        <v>2858</v>
      </c>
      <c r="D344" s="620" t="s">
        <v>5902</v>
      </c>
      <c r="E344" s="615">
        <v>207000</v>
      </c>
      <c r="F344" s="616">
        <f t="shared" si="16"/>
        <v>57839887.5</v>
      </c>
      <c r="G344" s="617">
        <f t="shared" si="15"/>
        <v>207000</v>
      </c>
      <c r="H344" s="618">
        <f t="shared" si="17"/>
        <v>57839887.5</v>
      </c>
      <c r="I344" s="662"/>
      <c r="J344" s="619" t="s">
        <v>55</v>
      </c>
      <c r="K344" s="619" t="s">
        <v>2859</v>
      </c>
    </row>
    <row r="345" spans="2:11">
      <c r="B345" s="620" t="s">
        <v>2759</v>
      </c>
      <c r="C345" s="620" t="s">
        <v>2858</v>
      </c>
      <c r="D345" s="620" t="s">
        <v>5901</v>
      </c>
      <c r="E345" s="615">
        <v>61000</v>
      </c>
      <c r="F345" s="616">
        <f t="shared" si="16"/>
        <v>57900887.5</v>
      </c>
      <c r="G345" s="617">
        <f t="shared" si="15"/>
        <v>61000</v>
      </c>
      <c r="H345" s="618">
        <f t="shared" si="17"/>
        <v>57900887.5</v>
      </c>
      <c r="I345" s="662"/>
      <c r="J345" s="619" t="s">
        <v>55</v>
      </c>
      <c r="K345" s="619" t="s">
        <v>2859</v>
      </c>
    </row>
    <row r="346" spans="2:11">
      <c r="B346" s="620" t="s">
        <v>2759</v>
      </c>
      <c r="C346" s="620" t="s">
        <v>2858</v>
      </c>
      <c r="D346" s="620" t="s">
        <v>5082</v>
      </c>
      <c r="E346" s="615">
        <v>130000</v>
      </c>
      <c r="F346" s="616">
        <f t="shared" si="16"/>
        <v>58030887.5</v>
      </c>
      <c r="G346" s="617">
        <f t="shared" si="15"/>
        <v>130000</v>
      </c>
      <c r="H346" s="618">
        <f t="shared" si="17"/>
        <v>58030887.5</v>
      </c>
      <c r="I346" s="662"/>
      <c r="J346" s="619" t="s">
        <v>55</v>
      </c>
      <c r="K346" s="619" t="s">
        <v>2859</v>
      </c>
    </row>
    <row r="347" spans="2:11">
      <c r="B347" s="620" t="s">
        <v>2759</v>
      </c>
      <c r="C347" s="620" t="s">
        <v>2858</v>
      </c>
      <c r="D347" s="620" t="s">
        <v>2761</v>
      </c>
      <c r="E347" s="615">
        <v>25000</v>
      </c>
      <c r="F347" s="616">
        <f t="shared" si="16"/>
        <v>58055887.5</v>
      </c>
      <c r="G347" s="617">
        <f t="shared" si="15"/>
        <v>25000</v>
      </c>
      <c r="H347" s="618">
        <f t="shared" si="17"/>
        <v>58055887.5</v>
      </c>
      <c r="I347" s="662"/>
      <c r="J347" s="619" t="s">
        <v>55</v>
      </c>
      <c r="K347" s="619" t="s">
        <v>2859</v>
      </c>
    </row>
    <row r="348" spans="2:11">
      <c r="B348" s="620" t="s">
        <v>2759</v>
      </c>
      <c r="C348" s="620" t="s">
        <v>2858</v>
      </c>
      <c r="D348" s="620" t="s">
        <v>2763</v>
      </c>
      <c r="E348" s="615">
        <v>108000</v>
      </c>
      <c r="F348" s="616">
        <f t="shared" si="16"/>
        <v>58163887.5</v>
      </c>
      <c r="G348" s="617">
        <f t="shared" si="15"/>
        <v>108000</v>
      </c>
      <c r="H348" s="618">
        <f t="shared" si="17"/>
        <v>58163887.5</v>
      </c>
      <c r="I348" s="662"/>
      <c r="J348" s="619" t="s">
        <v>55</v>
      </c>
      <c r="K348" s="619" t="s">
        <v>2859</v>
      </c>
    </row>
    <row r="349" spans="2:11">
      <c r="B349" s="620" t="s">
        <v>2759</v>
      </c>
      <c r="C349" s="620" t="s">
        <v>2858</v>
      </c>
      <c r="D349" s="620" t="s">
        <v>3198</v>
      </c>
      <c r="E349" s="615">
        <v>150000</v>
      </c>
      <c r="F349" s="616">
        <f t="shared" si="16"/>
        <v>58313887.5</v>
      </c>
      <c r="G349" s="617">
        <f t="shared" si="15"/>
        <v>150000</v>
      </c>
      <c r="H349" s="618">
        <f t="shared" si="17"/>
        <v>58313887.5</v>
      </c>
      <c r="I349" s="662"/>
      <c r="J349" s="619" t="s">
        <v>55</v>
      </c>
      <c r="K349" s="619" t="s">
        <v>2859</v>
      </c>
    </row>
    <row r="350" spans="2:11">
      <c r="B350" s="620" t="s">
        <v>2759</v>
      </c>
      <c r="C350" s="620" t="s">
        <v>2858</v>
      </c>
      <c r="D350" s="620" t="s">
        <v>2767</v>
      </c>
      <c r="E350" s="615">
        <v>601000</v>
      </c>
      <c r="F350" s="616">
        <f t="shared" si="16"/>
        <v>58914887.5</v>
      </c>
      <c r="G350" s="617">
        <f t="shared" si="15"/>
        <v>601000</v>
      </c>
      <c r="H350" s="618">
        <f t="shared" si="17"/>
        <v>58914887.5</v>
      </c>
      <c r="I350" s="662"/>
      <c r="J350" s="619" t="s">
        <v>55</v>
      </c>
      <c r="K350" s="619" t="s">
        <v>2859</v>
      </c>
    </row>
    <row r="351" spans="2:11">
      <c r="B351" s="620" t="s">
        <v>2759</v>
      </c>
      <c r="C351" s="620" t="s">
        <v>2858</v>
      </c>
      <c r="D351" s="620" t="s">
        <v>2863</v>
      </c>
      <c r="E351" s="615">
        <v>1500000</v>
      </c>
      <c r="F351" s="616">
        <f t="shared" si="16"/>
        <v>60414887.5</v>
      </c>
      <c r="G351" s="617">
        <f t="shared" si="15"/>
        <v>1500000</v>
      </c>
      <c r="H351" s="618">
        <f t="shared" si="17"/>
        <v>60414887.5</v>
      </c>
      <c r="I351" s="662"/>
      <c r="J351" s="619" t="s">
        <v>55</v>
      </c>
      <c r="K351" s="619" t="s">
        <v>2859</v>
      </c>
    </row>
    <row r="352" spans="2:11">
      <c r="B352" s="620" t="s">
        <v>2759</v>
      </c>
      <c r="C352" s="620" t="s">
        <v>2858</v>
      </c>
      <c r="D352" s="620" t="s">
        <v>2769</v>
      </c>
      <c r="E352" s="615">
        <v>55000</v>
      </c>
      <c r="F352" s="616">
        <f t="shared" si="16"/>
        <v>60469887.5</v>
      </c>
      <c r="G352" s="617">
        <f t="shared" si="15"/>
        <v>55000</v>
      </c>
      <c r="H352" s="618">
        <f t="shared" si="17"/>
        <v>60469887.5</v>
      </c>
      <c r="I352" s="662"/>
      <c r="J352" s="619" t="s">
        <v>55</v>
      </c>
      <c r="K352" s="619" t="s">
        <v>2859</v>
      </c>
    </row>
    <row r="353" spans="2:11">
      <c r="B353" s="620" t="s">
        <v>2759</v>
      </c>
      <c r="C353" s="620" t="s">
        <v>2858</v>
      </c>
      <c r="D353" s="620" t="s">
        <v>2865</v>
      </c>
      <c r="E353" s="615">
        <v>25000</v>
      </c>
      <c r="F353" s="616">
        <f t="shared" si="16"/>
        <v>60494887.5</v>
      </c>
      <c r="G353" s="617">
        <f t="shared" si="15"/>
        <v>25000</v>
      </c>
      <c r="H353" s="618">
        <f t="shared" si="17"/>
        <v>60494887.5</v>
      </c>
      <c r="I353" s="662"/>
      <c r="J353" s="619" t="s">
        <v>55</v>
      </c>
      <c r="K353" s="619" t="s">
        <v>2859</v>
      </c>
    </row>
    <row r="354" spans="2:11">
      <c r="B354" s="620" t="s">
        <v>2759</v>
      </c>
      <c r="C354" s="620" t="s">
        <v>2858</v>
      </c>
      <c r="D354" s="620" t="s">
        <v>2866</v>
      </c>
      <c r="E354" s="615">
        <v>39000</v>
      </c>
      <c r="F354" s="616">
        <f t="shared" si="16"/>
        <v>60533887.5</v>
      </c>
      <c r="G354" s="617">
        <f t="shared" si="15"/>
        <v>39000</v>
      </c>
      <c r="H354" s="618">
        <f t="shared" si="17"/>
        <v>60533887.5</v>
      </c>
      <c r="I354" s="662"/>
      <c r="J354" s="619" t="s">
        <v>55</v>
      </c>
      <c r="K354" s="619" t="s">
        <v>2859</v>
      </c>
    </row>
    <row r="355" spans="2:11">
      <c r="B355" s="620" t="s">
        <v>2759</v>
      </c>
      <c r="C355" s="620" t="s">
        <v>2858</v>
      </c>
      <c r="D355" s="620" t="s">
        <v>2867</v>
      </c>
      <c r="E355" s="615">
        <v>28000</v>
      </c>
      <c r="F355" s="616">
        <f t="shared" si="16"/>
        <v>60561887.5</v>
      </c>
      <c r="G355" s="617">
        <f t="shared" si="15"/>
        <v>28000</v>
      </c>
      <c r="H355" s="618">
        <f t="shared" si="17"/>
        <v>60561887.5</v>
      </c>
      <c r="I355" s="662"/>
      <c r="J355" s="619" t="s">
        <v>55</v>
      </c>
      <c r="K355" s="619" t="s">
        <v>2859</v>
      </c>
    </row>
    <row r="356" spans="2:11">
      <c r="B356" s="620" t="s">
        <v>2759</v>
      </c>
      <c r="C356" s="620" t="s">
        <v>2858</v>
      </c>
      <c r="D356" s="620" t="s">
        <v>2774</v>
      </c>
      <c r="E356" s="615">
        <v>63000</v>
      </c>
      <c r="F356" s="616">
        <f t="shared" si="16"/>
        <v>60624887.5</v>
      </c>
      <c r="G356" s="617">
        <f t="shared" si="15"/>
        <v>63000</v>
      </c>
      <c r="H356" s="618">
        <f t="shared" si="17"/>
        <v>60624887.5</v>
      </c>
      <c r="I356" s="662"/>
      <c r="J356" s="619" t="s">
        <v>55</v>
      </c>
      <c r="K356" s="619" t="s">
        <v>2859</v>
      </c>
    </row>
    <row r="357" spans="2:11">
      <c r="B357" s="620" t="s">
        <v>2759</v>
      </c>
      <c r="C357" s="620" t="s">
        <v>2858</v>
      </c>
      <c r="D357" s="620" t="s">
        <v>2775</v>
      </c>
      <c r="E357" s="615">
        <v>173000</v>
      </c>
      <c r="F357" s="616">
        <f t="shared" si="16"/>
        <v>60797887.5</v>
      </c>
      <c r="G357" s="617">
        <f t="shared" si="15"/>
        <v>173000</v>
      </c>
      <c r="H357" s="618">
        <f t="shared" si="17"/>
        <v>60797887.5</v>
      </c>
      <c r="I357" s="662"/>
      <c r="J357" s="619" t="s">
        <v>55</v>
      </c>
      <c r="K357" s="619" t="s">
        <v>2859</v>
      </c>
    </row>
    <row r="358" spans="2:11">
      <c r="B358" s="620" t="s">
        <v>2759</v>
      </c>
      <c r="C358" s="620" t="s">
        <v>2858</v>
      </c>
      <c r="D358" s="620" t="s">
        <v>2870</v>
      </c>
      <c r="E358" s="615">
        <v>200000</v>
      </c>
      <c r="F358" s="616">
        <f t="shared" si="16"/>
        <v>60997887.5</v>
      </c>
      <c r="G358" s="617">
        <f t="shared" si="15"/>
        <v>200000</v>
      </c>
      <c r="H358" s="618">
        <f t="shared" si="17"/>
        <v>60997887.5</v>
      </c>
      <c r="I358" s="662"/>
      <c r="J358" s="619" t="s">
        <v>55</v>
      </c>
      <c r="K358" s="619" t="s">
        <v>2859</v>
      </c>
    </row>
    <row r="359" spans="2:11">
      <c r="B359" s="620" t="s">
        <v>2759</v>
      </c>
      <c r="C359" s="620" t="s">
        <v>2858</v>
      </c>
      <c r="D359" s="620" t="s">
        <v>2776</v>
      </c>
      <c r="E359" s="615">
        <v>70000</v>
      </c>
      <c r="F359" s="616">
        <f t="shared" si="16"/>
        <v>61067887.5</v>
      </c>
      <c r="G359" s="617">
        <f t="shared" si="15"/>
        <v>70000</v>
      </c>
      <c r="H359" s="618">
        <f t="shared" si="17"/>
        <v>61067887.5</v>
      </c>
      <c r="I359" s="662"/>
      <c r="J359" s="619" t="s">
        <v>55</v>
      </c>
      <c r="K359" s="619" t="s">
        <v>2859</v>
      </c>
    </row>
    <row r="360" spans="2:11">
      <c r="B360" s="620" t="s">
        <v>2759</v>
      </c>
      <c r="C360" s="620" t="s">
        <v>2858</v>
      </c>
      <c r="D360" s="620" t="s">
        <v>2871</v>
      </c>
      <c r="E360" s="615">
        <v>600000</v>
      </c>
      <c r="F360" s="616">
        <f t="shared" si="16"/>
        <v>61667887.5</v>
      </c>
      <c r="G360" s="617">
        <f t="shared" si="15"/>
        <v>600000</v>
      </c>
      <c r="H360" s="618">
        <f t="shared" si="17"/>
        <v>61667887.5</v>
      </c>
      <c r="I360" s="662"/>
      <c r="J360" s="619" t="s">
        <v>55</v>
      </c>
      <c r="K360" s="619" t="s">
        <v>2859</v>
      </c>
    </row>
    <row r="361" spans="2:11">
      <c r="B361" s="620" t="s">
        <v>2759</v>
      </c>
      <c r="C361" s="620" t="s">
        <v>2858</v>
      </c>
      <c r="D361" s="620" t="s">
        <v>2872</v>
      </c>
      <c r="E361" s="615">
        <v>44000</v>
      </c>
      <c r="F361" s="616">
        <f t="shared" si="16"/>
        <v>61711887.5</v>
      </c>
      <c r="G361" s="617">
        <f t="shared" si="15"/>
        <v>44000</v>
      </c>
      <c r="H361" s="618">
        <f t="shared" si="17"/>
        <v>61711887.5</v>
      </c>
      <c r="I361" s="662"/>
      <c r="J361" s="619" t="s">
        <v>55</v>
      </c>
      <c r="K361" s="619" t="s">
        <v>2859</v>
      </c>
    </row>
    <row r="362" spans="2:11">
      <c r="B362" s="620" t="s">
        <v>2759</v>
      </c>
      <c r="C362" s="620" t="s">
        <v>2858</v>
      </c>
      <c r="D362" s="620" t="s">
        <v>2777</v>
      </c>
      <c r="E362" s="615">
        <v>250000</v>
      </c>
      <c r="F362" s="616">
        <f t="shared" si="16"/>
        <v>61961887.5</v>
      </c>
      <c r="G362" s="617">
        <f t="shared" si="15"/>
        <v>250000</v>
      </c>
      <c r="H362" s="618">
        <f t="shared" si="17"/>
        <v>61961887.5</v>
      </c>
      <c r="I362" s="662"/>
      <c r="J362" s="619" t="s">
        <v>55</v>
      </c>
      <c r="K362" s="619" t="s">
        <v>2859</v>
      </c>
    </row>
    <row r="363" spans="2:11">
      <c r="B363" s="620" t="s">
        <v>2759</v>
      </c>
      <c r="C363" s="620" t="s">
        <v>2858</v>
      </c>
      <c r="D363" s="620" t="s">
        <v>2874</v>
      </c>
      <c r="E363" s="615">
        <v>250000</v>
      </c>
      <c r="F363" s="616">
        <f t="shared" si="16"/>
        <v>62211887.5</v>
      </c>
      <c r="G363" s="617">
        <f t="shared" si="15"/>
        <v>250000</v>
      </c>
      <c r="H363" s="618">
        <f t="shared" si="17"/>
        <v>62211887.5</v>
      </c>
      <c r="I363" s="662"/>
      <c r="J363" s="619" t="s">
        <v>55</v>
      </c>
      <c r="K363" s="619" t="s">
        <v>2859</v>
      </c>
    </row>
    <row r="364" spans="2:11">
      <c r="B364" s="620" t="s">
        <v>2759</v>
      </c>
      <c r="C364" s="620" t="s">
        <v>5896</v>
      </c>
      <c r="D364" s="620" t="s">
        <v>5152</v>
      </c>
      <c r="E364" s="615">
        <v>2000</v>
      </c>
      <c r="F364" s="616">
        <f t="shared" si="16"/>
        <v>62213887.5</v>
      </c>
      <c r="G364" s="617">
        <f t="shared" si="15"/>
        <v>2000</v>
      </c>
      <c r="H364" s="618">
        <f t="shared" si="17"/>
        <v>62213887.5</v>
      </c>
      <c r="I364" s="662"/>
      <c r="J364" s="619" t="s">
        <v>55</v>
      </c>
      <c r="K364" s="619" t="s">
        <v>2859</v>
      </c>
    </row>
    <row r="365" spans="2:11">
      <c r="B365" s="620" t="s">
        <v>2759</v>
      </c>
      <c r="C365" s="620" t="s">
        <v>5896</v>
      </c>
      <c r="D365" s="620" t="s">
        <v>5900</v>
      </c>
      <c r="E365" s="615">
        <v>10000</v>
      </c>
      <c r="F365" s="616">
        <f t="shared" si="16"/>
        <v>62223887.5</v>
      </c>
      <c r="G365" s="617">
        <f t="shared" si="15"/>
        <v>10000</v>
      </c>
      <c r="H365" s="618">
        <f t="shared" si="17"/>
        <v>62223887.5</v>
      </c>
      <c r="I365" s="662"/>
      <c r="J365" s="619" t="s">
        <v>55</v>
      </c>
      <c r="K365" s="619" t="s">
        <v>2859</v>
      </c>
    </row>
    <row r="366" spans="2:11">
      <c r="B366" s="620" t="s">
        <v>2759</v>
      </c>
      <c r="C366" s="620" t="s">
        <v>5896</v>
      </c>
      <c r="D366" s="620" t="s">
        <v>5899</v>
      </c>
      <c r="E366" s="615">
        <v>1000</v>
      </c>
      <c r="F366" s="616">
        <f t="shared" si="16"/>
        <v>62224887.5</v>
      </c>
      <c r="G366" s="617">
        <f t="shared" si="15"/>
        <v>1000</v>
      </c>
      <c r="H366" s="618">
        <f t="shared" si="17"/>
        <v>62224887.5</v>
      </c>
      <c r="I366" s="662"/>
      <c r="J366" s="619" t="s">
        <v>55</v>
      </c>
      <c r="K366" s="619" t="s">
        <v>2859</v>
      </c>
    </row>
    <row r="367" spans="2:11">
      <c r="B367" s="620" t="s">
        <v>2759</v>
      </c>
      <c r="C367" s="620" t="s">
        <v>5896</v>
      </c>
      <c r="D367" s="620" t="s">
        <v>5898</v>
      </c>
      <c r="E367" s="615">
        <v>6000</v>
      </c>
      <c r="F367" s="616">
        <f t="shared" si="16"/>
        <v>62230887.5</v>
      </c>
      <c r="G367" s="617">
        <f t="shared" si="15"/>
        <v>6000</v>
      </c>
      <c r="H367" s="618">
        <f t="shared" si="17"/>
        <v>62230887.5</v>
      </c>
      <c r="I367" s="662"/>
      <c r="J367" s="619" t="s">
        <v>55</v>
      </c>
      <c r="K367" s="619" t="s">
        <v>2859</v>
      </c>
    </row>
    <row r="368" spans="2:11">
      <c r="B368" s="620" t="s">
        <v>2759</v>
      </c>
      <c r="C368" s="620" t="s">
        <v>5896</v>
      </c>
      <c r="D368" s="620" t="s">
        <v>5562</v>
      </c>
      <c r="E368" s="615">
        <v>8000</v>
      </c>
      <c r="F368" s="616">
        <f t="shared" si="16"/>
        <v>62238887.5</v>
      </c>
      <c r="G368" s="617">
        <f t="shared" si="15"/>
        <v>8000</v>
      </c>
      <c r="H368" s="618">
        <f t="shared" si="17"/>
        <v>62238887.5</v>
      </c>
      <c r="I368" s="662"/>
      <c r="J368" s="619" t="s">
        <v>55</v>
      </c>
      <c r="K368" s="619" t="s">
        <v>2859</v>
      </c>
    </row>
    <row r="369" spans="2:11">
      <c r="B369" s="620" t="s">
        <v>2759</v>
      </c>
      <c r="C369" s="620" t="s">
        <v>5896</v>
      </c>
      <c r="D369" s="620" t="s">
        <v>5897</v>
      </c>
      <c r="E369" s="615">
        <v>2000</v>
      </c>
      <c r="F369" s="616">
        <f t="shared" si="16"/>
        <v>62240887.5</v>
      </c>
      <c r="G369" s="617">
        <f t="shared" si="15"/>
        <v>2000</v>
      </c>
      <c r="H369" s="618">
        <f t="shared" si="17"/>
        <v>62240887.5</v>
      </c>
      <c r="I369" s="662"/>
      <c r="J369" s="619" t="s">
        <v>55</v>
      </c>
      <c r="K369" s="619" t="s">
        <v>2859</v>
      </c>
    </row>
    <row r="370" spans="2:11">
      <c r="B370" s="620" t="s">
        <v>2759</v>
      </c>
      <c r="C370" s="620" t="s">
        <v>5896</v>
      </c>
      <c r="D370" s="620" t="s">
        <v>5144</v>
      </c>
      <c r="E370" s="615">
        <v>2000</v>
      </c>
      <c r="F370" s="616">
        <f t="shared" si="16"/>
        <v>62242887.5</v>
      </c>
      <c r="G370" s="617">
        <f t="shared" si="15"/>
        <v>2000</v>
      </c>
      <c r="H370" s="618">
        <f t="shared" si="17"/>
        <v>62242887.5</v>
      </c>
      <c r="I370" s="662"/>
      <c r="J370" s="619" t="s">
        <v>55</v>
      </c>
      <c r="K370" s="619" t="s">
        <v>2859</v>
      </c>
    </row>
    <row r="371" spans="2:11">
      <c r="B371" s="620" t="s">
        <v>2759</v>
      </c>
      <c r="C371" s="620" t="s">
        <v>5896</v>
      </c>
      <c r="D371" s="620" t="s">
        <v>5383</v>
      </c>
      <c r="E371" s="615">
        <v>2000</v>
      </c>
      <c r="F371" s="616">
        <f t="shared" si="16"/>
        <v>62244887.5</v>
      </c>
      <c r="G371" s="617">
        <f t="shared" si="15"/>
        <v>2000</v>
      </c>
      <c r="H371" s="618">
        <f t="shared" si="17"/>
        <v>62244887.5</v>
      </c>
      <c r="I371" s="662"/>
      <c r="J371" s="619" t="s">
        <v>55</v>
      </c>
      <c r="K371" s="619" t="s">
        <v>2859</v>
      </c>
    </row>
    <row r="372" spans="2:11">
      <c r="B372" s="620" t="s">
        <v>2759</v>
      </c>
      <c r="C372" s="620" t="s">
        <v>5896</v>
      </c>
      <c r="D372" s="620" t="s">
        <v>5441</v>
      </c>
      <c r="E372" s="615">
        <v>3000</v>
      </c>
      <c r="F372" s="616">
        <f t="shared" si="16"/>
        <v>62247887.5</v>
      </c>
      <c r="G372" s="617">
        <f t="shared" si="15"/>
        <v>3000</v>
      </c>
      <c r="H372" s="618">
        <f t="shared" si="17"/>
        <v>62247887.5</v>
      </c>
      <c r="I372" s="662"/>
      <c r="J372" s="619" t="s">
        <v>55</v>
      </c>
      <c r="K372" s="619" t="s">
        <v>2859</v>
      </c>
    </row>
    <row r="373" spans="2:11">
      <c r="B373" s="620" t="s">
        <v>2759</v>
      </c>
      <c r="C373" s="620" t="s">
        <v>2875</v>
      </c>
      <c r="D373" s="620" t="s">
        <v>5895</v>
      </c>
      <c r="E373" s="615">
        <v>6000</v>
      </c>
      <c r="F373" s="616">
        <f t="shared" si="16"/>
        <v>62253887.5</v>
      </c>
      <c r="G373" s="617">
        <f t="shared" si="15"/>
        <v>6000</v>
      </c>
      <c r="H373" s="618">
        <f t="shared" si="17"/>
        <v>62253887.5</v>
      </c>
      <c r="I373" s="662"/>
      <c r="J373" s="619" t="s">
        <v>55</v>
      </c>
      <c r="K373" s="619" t="s">
        <v>2750</v>
      </c>
    </row>
    <row r="374" spans="2:11">
      <c r="B374" s="620" t="s">
        <v>2759</v>
      </c>
      <c r="C374" s="620" t="s">
        <v>2875</v>
      </c>
      <c r="D374" s="620" t="s">
        <v>5894</v>
      </c>
      <c r="E374" s="615">
        <v>6000</v>
      </c>
      <c r="F374" s="616">
        <f t="shared" si="16"/>
        <v>62259887.5</v>
      </c>
      <c r="G374" s="617">
        <f t="shared" si="15"/>
        <v>6000</v>
      </c>
      <c r="H374" s="618">
        <f t="shared" si="17"/>
        <v>62259887.5</v>
      </c>
      <c r="I374" s="662"/>
      <c r="J374" s="619" t="s">
        <v>55</v>
      </c>
      <c r="K374" s="619" t="s">
        <v>2750</v>
      </c>
    </row>
    <row r="375" spans="2:11">
      <c r="B375" s="620" t="s">
        <v>2759</v>
      </c>
      <c r="C375" s="620" t="s">
        <v>2875</v>
      </c>
      <c r="D375" s="620" t="s">
        <v>5893</v>
      </c>
      <c r="E375" s="615">
        <v>6000</v>
      </c>
      <c r="F375" s="616">
        <f t="shared" si="16"/>
        <v>62265887.5</v>
      </c>
      <c r="G375" s="617">
        <f t="shared" si="15"/>
        <v>6000</v>
      </c>
      <c r="H375" s="618">
        <f t="shared" si="17"/>
        <v>62265887.5</v>
      </c>
      <c r="I375" s="662"/>
      <c r="J375" s="619" t="s">
        <v>55</v>
      </c>
      <c r="K375" s="619" t="s">
        <v>2750</v>
      </c>
    </row>
    <row r="376" spans="2:11">
      <c r="B376" s="620" t="s">
        <v>2759</v>
      </c>
      <c r="C376" s="620" t="s">
        <v>2875</v>
      </c>
      <c r="D376" s="620" t="s">
        <v>5892</v>
      </c>
      <c r="E376" s="615">
        <v>6000</v>
      </c>
      <c r="F376" s="616">
        <f t="shared" si="16"/>
        <v>62271887.5</v>
      </c>
      <c r="G376" s="617">
        <f t="shared" si="15"/>
        <v>6000</v>
      </c>
      <c r="H376" s="618">
        <f t="shared" si="17"/>
        <v>62271887.5</v>
      </c>
      <c r="I376" s="662"/>
      <c r="J376" s="619" t="s">
        <v>55</v>
      </c>
      <c r="K376" s="619" t="s">
        <v>2750</v>
      </c>
    </row>
    <row r="377" spans="2:11">
      <c r="B377" s="620" t="s">
        <v>2759</v>
      </c>
      <c r="C377" s="620" t="s">
        <v>2875</v>
      </c>
      <c r="D377" s="620" t="s">
        <v>5121</v>
      </c>
      <c r="E377" s="615">
        <v>45000</v>
      </c>
      <c r="F377" s="616">
        <f t="shared" si="16"/>
        <v>62316887.5</v>
      </c>
      <c r="G377" s="617">
        <f t="shared" si="15"/>
        <v>45000</v>
      </c>
      <c r="H377" s="618">
        <f t="shared" si="17"/>
        <v>62316887.5</v>
      </c>
      <c r="I377" s="662"/>
      <c r="J377" s="619" t="s">
        <v>55</v>
      </c>
      <c r="K377" s="619" t="s">
        <v>2750</v>
      </c>
    </row>
    <row r="378" spans="2:11">
      <c r="B378" s="620" t="s">
        <v>2759</v>
      </c>
      <c r="C378" s="620" t="s">
        <v>2875</v>
      </c>
      <c r="D378" s="620" t="s">
        <v>2892</v>
      </c>
      <c r="E378" s="615">
        <v>625000</v>
      </c>
      <c r="F378" s="616">
        <f t="shared" si="16"/>
        <v>62941887.5</v>
      </c>
      <c r="G378" s="617">
        <f t="shared" si="15"/>
        <v>625000</v>
      </c>
      <c r="H378" s="618">
        <f t="shared" si="17"/>
        <v>62941887.5</v>
      </c>
      <c r="I378" s="662"/>
      <c r="J378" s="619" t="s">
        <v>55</v>
      </c>
      <c r="K378" s="619" t="s">
        <v>2750</v>
      </c>
    </row>
    <row r="379" spans="2:11">
      <c r="B379" s="620" t="s">
        <v>2759</v>
      </c>
      <c r="C379" s="620" t="s">
        <v>2875</v>
      </c>
      <c r="D379" s="620" t="s">
        <v>2794</v>
      </c>
      <c r="E379" s="615">
        <v>172000</v>
      </c>
      <c r="F379" s="616">
        <f t="shared" si="16"/>
        <v>63113887.5</v>
      </c>
      <c r="G379" s="617">
        <f t="shared" si="15"/>
        <v>172000</v>
      </c>
      <c r="H379" s="618">
        <f t="shared" si="17"/>
        <v>63113887.5</v>
      </c>
      <c r="I379" s="662"/>
      <c r="J379" s="619" t="s">
        <v>55</v>
      </c>
      <c r="K379" s="619" t="s">
        <v>2750</v>
      </c>
    </row>
    <row r="380" spans="2:11">
      <c r="B380" s="620" t="s">
        <v>2759</v>
      </c>
      <c r="C380" s="620" t="s">
        <v>2875</v>
      </c>
      <c r="D380" s="620" t="s">
        <v>2796</v>
      </c>
      <c r="E380" s="615">
        <v>117000</v>
      </c>
      <c r="F380" s="616">
        <f t="shared" si="16"/>
        <v>63230887.5</v>
      </c>
      <c r="G380" s="617">
        <f t="shared" si="15"/>
        <v>117000</v>
      </c>
      <c r="H380" s="618">
        <f t="shared" si="17"/>
        <v>63230887.5</v>
      </c>
      <c r="I380" s="662"/>
      <c r="J380" s="619" t="s">
        <v>55</v>
      </c>
      <c r="K380" s="619" t="s">
        <v>2750</v>
      </c>
    </row>
    <row r="381" spans="2:11">
      <c r="B381" s="620" t="s">
        <v>2759</v>
      </c>
      <c r="C381" s="620" t="s">
        <v>2875</v>
      </c>
      <c r="D381" s="620" t="s">
        <v>2798</v>
      </c>
      <c r="E381" s="615">
        <v>500000</v>
      </c>
      <c r="F381" s="616">
        <f t="shared" si="16"/>
        <v>63730887.5</v>
      </c>
      <c r="G381" s="617">
        <f t="shared" si="15"/>
        <v>500000</v>
      </c>
      <c r="H381" s="618">
        <f t="shared" si="17"/>
        <v>63730887.5</v>
      </c>
      <c r="I381" s="662"/>
      <c r="J381" s="619" t="s">
        <v>55</v>
      </c>
      <c r="K381" s="619" t="s">
        <v>2750</v>
      </c>
    </row>
    <row r="382" spans="2:11">
      <c r="B382" s="620" t="s">
        <v>2759</v>
      </c>
      <c r="C382" s="620" t="s">
        <v>2875</v>
      </c>
      <c r="D382" s="620" t="s">
        <v>2839</v>
      </c>
      <c r="E382" s="615">
        <v>133000</v>
      </c>
      <c r="F382" s="616">
        <f t="shared" si="16"/>
        <v>63863887.5</v>
      </c>
      <c r="G382" s="617">
        <f t="shared" si="15"/>
        <v>133000</v>
      </c>
      <c r="H382" s="618">
        <f t="shared" si="17"/>
        <v>63863887.5</v>
      </c>
      <c r="I382" s="662"/>
      <c r="J382" s="619" t="s">
        <v>55</v>
      </c>
      <c r="K382" s="619" t="s">
        <v>2750</v>
      </c>
    </row>
    <row r="383" spans="2:11">
      <c r="B383" s="620" t="s">
        <v>2759</v>
      </c>
      <c r="C383" s="620" t="s">
        <v>2875</v>
      </c>
      <c r="D383" s="620" t="s">
        <v>5420</v>
      </c>
      <c r="E383" s="615">
        <v>23000</v>
      </c>
      <c r="F383" s="616">
        <f t="shared" si="16"/>
        <v>63886887.5</v>
      </c>
      <c r="G383" s="617">
        <f t="shared" si="15"/>
        <v>23000</v>
      </c>
      <c r="H383" s="618">
        <f t="shared" si="17"/>
        <v>63886887.5</v>
      </c>
      <c r="I383" s="662"/>
      <c r="J383" s="619" t="s">
        <v>55</v>
      </c>
      <c r="K383" s="619" t="s">
        <v>2750</v>
      </c>
    </row>
    <row r="384" spans="2:11">
      <c r="B384" s="620" t="s">
        <v>2759</v>
      </c>
      <c r="C384" s="620" t="s">
        <v>2875</v>
      </c>
      <c r="D384" s="620" t="s">
        <v>2805</v>
      </c>
      <c r="E384" s="615">
        <v>43000</v>
      </c>
      <c r="F384" s="616">
        <f t="shared" si="16"/>
        <v>63929887.5</v>
      </c>
      <c r="G384" s="617">
        <f t="shared" si="15"/>
        <v>43000</v>
      </c>
      <c r="H384" s="618">
        <f t="shared" si="17"/>
        <v>63929887.5</v>
      </c>
      <c r="I384" s="662"/>
      <c r="J384" s="619" t="s">
        <v>55</v>
      </c>
      <c r="K384" s="619" t="s">
        <v>2750</v>
      </c>
    </row>
    <row r="385" spans="2:11">
      <c r="B385" s="620" t="s">
        <v>2759</v>
      </c>
      <c r="C385" s="620" t="s">
        <v>2875</v>
      </c>
      <c r="D385" s="620" t="s">
        <v>2809</v>
      </c>
      <c r="E385" s="615">
        <v>25000</v>
      </c>
      <c r="F385" s="616">
        <f t="shared" si="16"/>
        <v>63954887.5</v>
      </c>
      <c r="G385" s="617">
        <f t="shared" si="15"/>
        <v>25000</v>
      </c>
      <c r="H385" s="618">
        <f t="shared" si="17"/>
        <v>63954887.5</v>
      </c>
      <c r="I385" s="662"/>
      <c r="J385" s="619" t="s">
        <v>55</v>
      </c>
      <c r="K385" s="619" t="s">
        <v>2750</v>
      </c>
    </row>
    <row r="386" spans="2:11">
      <c r="B386" s="620" t="s">
        <v>2759</v>
      </c>
      <c r="C386" s="620" t="s">
        <v>2875</v>
      </c>
      <c r="D386" s="620" t="s">
        <v>2771</v>
      </c>
      <c r="E386" s="615">
        <v>207000</v>
      </c>
      <c r="F386" s="616">
        <f t="shared" si="16"/>
        <v>64161887.5</v>
      </c>
      <c r="G386" s="617">
        <f t="shared" si="15"/>
        <v>207000</v>
      </c>
      <c r="H386" s="618">
        <f t="shared" si="17"/>
        <v>64161887.5</v>
      </c>
      <c r="I386" s="662"/>
      <c r="J386" s="619" t="s">
        <v>55</v>
      </c>
      <c r="K386" s="619" t="s">
        <v>2750</v>
      </c>
    </row>
    <row r="387" spans="2:11">
      <c r="B387" s="620" t="s">
        <v>2759</v>
      </c>
      <c r="C387" s="620" t="s">
        <v>2875</v>
      </c>
      <c r="D387" s="620" t="s">
        <v>5891</v>
      </c>
      <c r="E387" s="615">
        <v>2000</v>
      </c>
      <c r="F387" s="616">
        <f t="shared" si="16"/>
        <v>64163887.5</v>
      </c>
      <c r="G387" s="617">
        <f t="shared" si="15"/>
        <v>2000</v>
      </c>
      <c r="H387" s="618">
        <f t="shared" si="17"/>
        <v>64163887.5</v>
      </c>
      <c r="I387" s="662"/>
      <c r="J387" s="619" t="s">
        <v>55</v>
      </c>
      <c r="K387" s="619" t="s">
        <v>2750</v>
      </c>
    </row>
    <row r="388" spans="2:11">
      <c r="B388" s="620" t="s">
        <v>2759</v>
      </c>
      <c r="C388" s="620" t="s">
        <v>2875</v>
      </c>
      <c r="D388" s="620" t="s">
        <v>5081</v>
      </c>
      <c r="E388" s="615">
        <v>250000</v>
      </c>
      <c r="F388" s="616">
        <f t="shared" si="16"/>
        <v>64413887.5</v>
      </c>
      <c r="G388" s="617">
        <f t="shared" si="15"/>
        <v>250000</v>
      </c>
      <c r="H388" s="618">
        <f t="shared" si="17"/>
        <v>64413887.5</v>
      </c>
      <c r="I388" s="662"/>
      <c r="J388" s="619" t="s">
        <v>55</v>
      </c>
      <c r="K388" s="619" t="s">
        <v>2750</v>
      </c>
    </row>
    <row r="389" spans="2:11">
      <c r="B389" s="620" t="s">
        <v>2759</v>
      </c>
      <c r="C389" s="620" t="s">
        <v>2875</v>
      </c>
      <c r="D389" s="620" t="s">
        <v>5890</v>
      </c>
      <c r="E389" s="615">
        <v>207000</v>
      </c>
      <c r="F389" s="616">
        <f t="shared" si="16"/>
        <v>64620887.5</v>
      </c>
      <c r="G389" s="617">
        <f t="shared" si="15"/>
        <v>207000</v>
      </c>
      <c r="H389" s="618">
        <f t="shared" si="17"/>
        <v>64620887.5</v>
      </c>
      <c r="I389" s="662"/>
      <c r="J389" s="619" t="s">
        <v>55</v>
      </c>
      <c r="K389" s="619" t="s">
        <v>2750</v>
      </c>
    </row>
    <row r="390" spans="2:11">
      <c r="B390" s="620" t="s">
        <v>2759</v>
      </c>
      <c r="C390" s="620" t="s">
        <v>2875</v>
      </c>
      <c r="D390" s="620" t="s">
        <v>2817</v>
      </c>
      <c r="E390" s="615">
        <v>258000</v>
      </c>
      <c r="F390" s="616">
        <f t="shared" si="16"/>
        <v>64878887.5</v>
      </c>
      <c r="G390" s="617">
        <f t="shared" si="15"/>
        <v>258000</v>
      </c>
      <c r="H390" s="618">
        <f t="shared" si="17"/>
        <v>64878887.5</v>
      </c>
      <c r="I390" s="662"/>
      <c r="J390" s="619" t="s">
        <v>55</v>
      </c>
      <c r="K390" s="619" t="s">
        <v>2750</v>
      </c>
    </row>
    <row r="391" spans="2:11">
      <c r="B391" s="620" t="s">
        <v>2759</v>
      </c>
      <c r="C391" s="620" t="s">
        <v>2875</v>
      </c>
      <c r="D391" s="620" t="s">
        <v>5889</v>
      </c>
      <c r="E391" s="615">
        <v>280000</v>
      </c>
      <c r="F391" s="616">
        <f t="shared" si="16"/>
        <v>65158887.5</v>
      </c>
      <c r="G391" s="617">
        <f t="shared" ref="G391:G454" si="18">E391</f>
        <v>280000</v>
      </c>
      <c r="H391" s="618">
        <f t="shared" si="17"/>
        <v>65158887.5</v>
      </c>
      <c r="I391" s="662"/>
      <c r="J391" s="619" t="s">
        <v>55</v>
      </c>
      <c r="K391" s="619" t="s">
        <v>2750</v>
      </c>
    </row>
    <row r="392" spans="2:11">
      <c r="B392" s="620" t="s">
        <v>2759</v>
      </c>
      <c r="C392" s="620" t="s">
        <v>2875</v>
      </c>
      <c r="D392" s="620" t="s">
        <v>5888</v>
      </c>
      <c r="E392" s="615">
        <v>280000</v>
      </c>
      <c r="F392" s="616">
        <f t="shared" ref="F392:F455" si="19">E392+F391</f>
        <v>65438887.5</v>
      </c>
      <c r="G392" s="617">
        <f t="shared" si="18"/>
        <v>280000</v>
      </c>
      <c r="H392" s="618">
        <f t="shared" ref="H392:H455" si="20">G392+H391</f>
        <v>65438887.5</v>
      </c>
      <c r="I392" s="662"/>
      <c r="J392" s="619" t="s">
        <v>55</v>
      </c>
      <c r="K392" s="619" t="s">
        <v>2750</v>
      </c>
    </row>
    <row r="393" spans="2:11">
      <c r="B393" s="620" t="s">
        <v>2759</v>
      </c>
      <c r="C393" s="620" t="s">
        <v>2875</v>
      </c>
      <c r="D393" s="620" t="s">
        <v>5887</v>
      </c>
      <c r="E393" s="615">
        <v>280000</v>
      </c>
      <c r="F393" s="616">
        <f t="shared" si="19"/>
        <v>65718887.5</v>
      </c>
      <c r="G393" s="617">
        <f t="shared" si="18"/>
        <v>280000</v>
      </c>
      <c r="H393" s="618">
        <f t="shared" si="20"/>
        <v>65718887.5</v>
      </c>
      <c r="I393" s="662"/>
      <c r="J393" s="619" t="s">
        <v>55</v>
      </c>
      <c r="K393" s="619" t="s">
        <v>2750</v>
      </c>
    </row>
    <row r="394" spans="2:11">
      <c r="B394" s="620" t="s">
        <v>2759</v>
      </c>
      <c r="C394" s="620" t="s">
        <v>2875</v>
      </c>
      <c r="D394" s="620" t="s">
        <v>5886</v>
      </c>
      <c r="E394" s="615">
        <v>280000</v>
      </c>
      <c r="F394" s="616">
        <f t="shared" si="19"/>
        <v>65998887.5</v>
      </c>
      <c r="G394" s="617">
        <f t="shared" si="18"/>
        <v>280000</v>
      </c>
      <c r="H394" s="618">
        <f t="shared" si="20"/>
        <v>65998887.5</v>
      </c>
      <c r="I394" s="662"/>
      <c r="J394" s="619" t="s">
        <v>55</v>
      </c>
      <c r="K394" s="619" t="s">
        <v>2750</v>
      </c>
    </row>
    <row r="395" spans="2:11">
      <c r="B395" s="620" t="s">
        <v>2759</v>
      </c>
      <c r="C395" s="620" t="s">
        <v>2875</v>
      </c>
      <c r="D395" s="620" t="s">
        <v>5885</v>
      </c>
      <c r="E395" s="615">
        <v>280000</v>
      </c>
      <c r="F395" s="616">
        <f t="shared" si="19"/>
        <v>66278887.5</v>
      </c>
      <c r="G395" s="617">
        <f t="shared" si="18"/>
        <v>280000</v>
      </c>
      <c r="H395" s="618">
        <f t="shared" si="20"/>
        <v>66278887.5</v>
      </c>
      <c r="I395" s="662"/>
      <c r="J395" s="619" t="s">
        <v>55</v>
      </c>
      <c r="K395" s="619" t="s">
        <v>2750</v>
      </c>
    </row>
    <row r="396" spans="2:11">
      <c r="B396" s="620" t="s">
        <v>2759</v>
      </c>
      <c r="C396" s="620" t="s">
        <v>2875</v>
      </c>
      <c r="D396" s="620" t="s">
        <v>5884</v>
      </c>
      <c r="E396" s="615">
        <v>280000</v>
      </c>
      <c r="F396" s="616">
        <f t="shared" si="19"/>
        <v>66558887.5</v>
      </c>
      <c r="G396" s="617">
        <f t="shared" si="18"/>
        <v>280000</v>
      </c>
      <c r="H396" s="618">
        <f t="shared" si="20"/>
        <v>66558887.5</v>
      </c>
      <c r="I396" s="662"/>
      <c r="J396" s="619" t="s">
        <v>55</v>
      </c>
      <c r="K396" s="619" t="s">
        <v>2750</v>
      </c>
    </row>
    <row r="397" spans="2:11">
      <c r="B397" s="620" t="s">
        <v>2759</v>
      </c>
      <c r="C397" s="620" t="s">
        <v>2875</v>
      </c>
      <c r="D397" s="620" t="s">
        <v>5883</v>
      </c>
      <c r="E397" s="615">
        <v>280000</v>
      </c>
      <c r="F397" s="616">
        <f t="shared" si="19"/>
        <v>66838887.5</v>
      </c>
      <c r="G397" s="617">
        <f t="shared" si="18"/>
        <v>280000</v>
      </c>
      <c r="H397" s="618">
        <f t="shared" si="20"/>
        <v>66838887.5</v>
      </c>
      <c r="I397" s="662"/>
      <c r="J397" s="619" t="s">
        <v>55</v>
      </c>
      <c r="K397" s="619" t="s">
        <v>2750</v>
      </c>
    </row>
    <row r="398" spans="2:11">
      <c r="B398" s="620" t="s">
        <v>2759</v>
      </c>
      <c r="C398" s="620" t="s">
        <v>2875</v>
      </c>
      <c r="D398" s="620" t="s">
        <v>5882</v>
      </c>
      <c r="E398" s="615">
        <v>280000</v>
      </c>
      <c r="F398" s="616">
        <f t="shared" si="19"/>
        <v>67118887.5</v>
      </c>
      <c r="G398" s="617">
        <f t="shared" si="18"/>
        <v>280000</v>
      </c>
      <c r="H398" s="618">
        <f t="shared" si="20"/>
        <v>67118887.5</v>
      </c>
      <c r="I398" s="662"/>
      <c r="J398" s="619" t="s">
        <v>55</v>
      </c>
      <c r="K398" s="619" t="s">
        <v>2750</v>
      </c>
    </row>
    <row r="399" spans="2:11">
      <c r="B399" s="620" t="s">
        <v>2759</v>
      </c>
      <c r="C399" s="620" t="s">
        <v>2875</v>
      </c>
      <c r="D399" s="620" t="s">
        <v>5881</v>
      </c>
      <c r="E399" s="615">
        <v>280000</v>
      </c>
      <c r="F399" s="616">
        <f t="shared" si="19"/>
        <v>67398887.5</v>
      </c>
      <c r="G399" s="617">
        <f t="shared" si="18"/>
        <v>280000</v>
      </c>
      <c r="H399" s="618">
        <f t="shared" si="20"/>
        <v>67398887.5</v>
      </c>
      <c r="I399" s="662"/>
      <c r="J399" s="619" t="s">
        <v>55</v>
      </c>
      <c r="K399" s="619" t="s">
        <v>2750</v>
      </c>
    </row>
    <row r="400" spans="2:11">
      <c r="B400" s="620" t="s">
        <v>2759</v>
      </c>
      <c r="C400" s="620" t="s">
        <v>2875</v>
      </c>
      <c r="D400" s="620" t="s">
        <v>5880</v>
      </c>
      <c r="E400" s="615">
        <v>280000</v>
      </c>
      <c r="F400" s="616">
        <f t="shared" si="19"/>
        <v>67678887.5</v>
      </c>
      <c r="G400" s="617">
        <f t="shared" si="18"/>
        <v>280000</v>
      </c>
      <c r="H400" s="618">
        <f t="shared" si="20"/>
        <v>67678887.5</v>
      </c>
      <c r="I400" s="662"/>
      <c r="J400" s="619" t="s">
        <v>55</v>
      </c>
      <c r="K400" s="619" t="s">
        <v>2750</v>
      </c>
    </row>
    <row r="401" spans="2:11">
      <c r="B401" s="620" t="s">
        <v>2759</v>
      </c>
      <c r="C401" s="620" t="s">
        <v>2875</v>
      </c>
      <c r="D401" s="620" t="s">
        <v>5879</v>
      </c>
      <c r="E401" s="615">
        <v>280000</v>
      </c>
      <c r="F401" s="616">
        <f t="shared" si="19"/>
        <v>67958887.5</v>
      </c>
      <c r="G401" s="617">
        <f t="shared" si="18"/>
        <v>280000</v>
      </c>
      <c r="H401" s="618">
        <f t="shared" si="20"/>
        <v>67958887.5</v>
      </c>
      <c r="I401" s="662"/>
      <c r="J401" s="619" t="s">
        <v>55</v>
      </c>
      <c r="K401" s="619" t="s">
        <v>2750</v>
      </c>
    </row>
    <row r="402" spans="2:11">
      <c r="B402" s="620" t="s">
        <v>2759</v>
      </c>
      <c r="C402" s="620" t="s">
        <v>2875</v>
      </c>
      <c r="D402" s="620" t="s">
        <v>5878</v>
      </c>
      <c r="E402" s="615">
        <v>30000</v>
      </c>
      <c r="F402" s="616">
        <f t="shared" si="19"/>
        <v>67988887.5</v>
      </c>
      <c r="G402" s="617">
        <f t="shared" si="18"/>
        <v>30000</v>
      </c>
      <c r="H402" s="618">
        <f t="shared" si="20"/>
        <v>67988887.5</v>
      </c>
      <c r="I402" s="662"/>
      <c r="J402" s="619" t="s">
        <v>55</v>
      </c>
      <c r="K402" s="619" t="s">
        <v>2750</v>
      </c>
    </row>
    <row r="403" spans="2:11">
      <c r="B403" s="620" t="s">
        <v>2759</v>
      </c>
      <c r="C403" s="620" t="s">
        <v>2875</v>
      </c>
      <c r="D403" s="620" t="s">
        <v>2829</v>
      </c>
      <c r="E403" s="615">
        <v>16000</v>
      </c>
      <c r="F403" s="616">
        <f t="shared" si="19"/>
        <v>68004887.5</v>
      </c>
      <c r="G403" s="617">
        <f t="shared" si="18"/>
        <v>16000</v>
      </c>
      <c r="H403" s="618">
        <f t="shared" si="20"/>
        <v>68004887.5</v>
      </c>
      <c r="I403" s="662"/>
      <c r="J403" s="619" t="s">
        <v>55</v>
      </c>
      <c r="K403" s="619" t="s">
        <v>2750</v>
      </c>
    </row>
    <row r="404" spans="2:11">
      <c r="B404" s="620" t="s">
        <v>2759</v>
      </c>
      <c r="C404" s="620" t="s">
        <v>2875</v>
      </c>
      <c r="D404" s="620" t="s">
        <v>5877</v>
      </c>
      <c r="E404" s="615">
        <v>138000</v>
      </c>
      <c r="F404" s="616">
        <f t="shared" si="19"/>
        <v>68142887.5</v>
      </c>
      <c r="G404" s="617">
        <f t="shared" si="18"/>
        <v>138000</v>
      </c>
      <c r="H404" s="618">
        <f t="shared" si="20"/>
        <v>68142887.5</v>
      </c>
      <c r="I404" s="662"/>
      <c r="J404" s="619" t="s">
        <v>55</v>
      </c>
      <c r="K404" s="619" t="s">
        <v>2750</v>
      </c>
    </row>
    <row r="405" spans="2:11">
      <c r="B405" s="620" t="s">
        <v>2759</v>
      </c>
      <c r="C405" s="620" t="s">
        <v>2876</v>
      </c>
      <c r="D405" s="620" t="s">
        <v>5876</v>
      </c>
      <c r="E405" s="615">
        <v>904000</v>
      </c>
      <c r="F405" s="616">
        <f t="shared" si="19"/>
        <v>69046887.5</v>
      </c>
      <c r="G405" s="617">
        <f t="shared" si="18"/>
        <v>904000</v>
      </c>
      <c r="H405" s="618">
        <f t="shared" si="20"/>
        <v>69046887.5</v>
      </c>
      <c r="I405" s="662"/>
      <c r="J405" s="619" t="s">
        <v>55</v>
      </c>
      <c r="K405" s="619" t="s">
        <v>2750</v>
      </c>
    </row>
    <row r="406" spans="2:11">
      <c r="B406" s="620" t="s">
        <v>2759</v>
      </c>
      <c r="C406" s="620" t="s">
        <v>2876</v>
      </c>
      <c r="D406" s="620" t="s">
        <v>5875</v>
      </c>
      <c r="E406" s="615">
        <v>80000</v>
      </c>
      <c r="F406" s="616">
        <f t="shared" si="19"/>
        <v>69126887.5</v>
      </c>
      <c r="G406" s="617">
        <f t="shared" si="18"/>
        <v>80000</v>
      </c>
      <c r="H406" s="618">
        <f t="shared" si="20"/>
        <v>69126887.5</v>
      </c>
      <c r="I406" s="662"/>
      <c r="J406" s="619" t="s">
        <v>55</v>
      </c>
      <c r="K406" s="619" t="s">
        <v>2750</v>
      </c>
    </row>
    <row r="407" spans="2:11">
      <c r="B407" s="620" t="s">
        <v>2759</v>
      </c>
      <c r="C407" s="620" t="s">
        <v>2876</v>
      </c>
      <c r="D407" s="620" t="s">
        <v>5874</v>
      </c>
      <c r="E407" s="615">
        <v>63000</v>
      </c>
      <c r="F407" s="616">
        <f t="shared" si="19"/>
        <v>69189887.5</v>
      </c>
      <c r="G407" s="617">
        <f t="shared" si="18"/>
        <v>63000</v>
      </c>
      <c r="H407" s="618">
        <f t="shared" si="20"/>
        <v>69189887.5</v>
      </c>
      <c r="I407" s="662"/>
      <c r="J407" s="619" t="s">
        <v>55</v>
      </c>
      <c r="K407" s="619" t="s">
        <v>2750</v>
      </c>
    </row>
    <row r="408" spans="2:11">
      <c r="B408" s="620" t="s">
        <v>2759</v>
      </c>
      <c r="C408" s="620" t="s">
        <v>2876</v>
      </c>
      <c r="D408" s="620" t="s">
        <v>5873</v>
      </c>
      <c r="E408" s="615">
        <v>13000</v>
      </c>
      <c r="F408" s="616">
        <f t="shared" si="19"/>
        <v>69202887.5</v>
      </c>
      <c r="G408" s="617">
        <f t="shared" si="18"/>
        <v>13000</v>
      </c>
      <c r="H408" s="618">
        <f t="shared" si="20"/>
        <v>69202887.5</v>
      </c>
      <c r="I408" s="662"/>
      <c r="J408" s="619" t="s">
        <v>55</v>
      </c>
      <c r="K408" s="619" t="s">
        <v>2750</v>
      </c>
    </row>
    <row r="409" spans="2:11">
      <c r="B409" s="620" t="s">
        <v>2759</v>
      </c>
      <c r="C409" s="620" t="s">
        <v>2876</v>
      </c>
      <c r="D409" s="620" t="s">
        <v>5872</v>
      </c>
      <c r="E409" s="615">
        <v>13000</v>
      </c>
      <c r="F409" s="616">
        <f t="shared" si="19"/>
        <v>69215887.5</v>
      </c>
      <c r="G409" s="617">
        <f t="shared" si="18"/>
        <v>13000</v>
      </c>
      <c r="H409" s="618">
        <f t="shared" si="20"/>
        <v>69215887.5</v>
      </c>
      <c r="I409" s="662"/>
      <c r="J409" s="619" t="s">
        <v>55</v>
      </c>
      <c r="K409" s="619" t="s">
        <v>2750</v>
      </c>
    </row>
    <row r="410" spans="2:11">
      <c r="B410" s="620" t="s">
        <v>2759</v>
      </c>
      <c r="C410" s="620" t="s">
        <v>2876</v>
      </c>
      <c r="D410" s="620" t="s">
        <v>5871</v>
      </c>
      <c r="E410" s="615">
        <v>13000</v>
      </c>
      <c r="F410" s="616">
        <f t="shared" si="19"/>
        <v>69228887.5</v>
      </c>
      <c r="G410" s="617">
        <f t="shared" si="18"/>
        <v>13000</v>
      </c>
      <c r="H410" s="618">
        <f t="shared" si="20"/>
        <v>69228887.5</v>
      </c>
      <c r="I410" s="662"/>
      <c r="J410" s="619" t="s">
        <v>55</v>
      </c>
      <c r="K410" s="619" t="s">
        <v>2750</v>
      </c>
    </row>
    <row r="411" spans="2:11">
      <c r="B411" s="620" t="s">
        <v>2759</v>
      </c>
      <c r="C411" s="620" t="s">
        <v>2876</v>
      </c>
      <c r="D411" s="620" t="s">
        <v>5870</v>
      </c>
      <c r="E411" s="615">
        <v>13000</v>
      </c>
      <c r="F411" s="616">
        <f t="shared" si="19"/>
        <v>69241887.5</v>
      </c>
      <c r="G411" s="617">
        <f t="shared" si="18"/>
        <v>13000</v>
      </c>
      <c r="H411" s="618">
        <f t="shared" si="20"/>
        <v>69241887.5</v>
      </c>
      <c r="I411" s="662"/>
      <c r="J411" s="619" t="s">
        <v>55</v>
      </c>
      <c r="K411" s="619" t="s">
        <v>2750</v>
      </c>
    </row>
    <row r="412" spans="2:11">
      <c r="B412" s="620" t="s">
        <v>2759</v>
      </c>
      <c r="C412" s="620" t="s">
        <v>2876</v>
      </c>
      <c r="D412" s="620" t="s">
        <v>5869</v>
      </c>
      <c r="E412" s="615">
        <v>13000</v>
      </c>
      <c r="F412" s="616">
        <f t="shared" si="19"/>
        <v>69254887.5</v>
      </c>
      <c r="G412" s="617">
        <f t="shared" si="18"/>
        <v>13000</v>
      </c>
      <c r="H412" s="618">
        <f t="shared" si="20"/>
        <v>69254887.5</v>
      </c>
      <c r="I412" s="662"/>
      <c r="J412" s="619" t="s">
        <v>55</v>
      </c>
      <c r="K412" s="619" t="s">
        <v>2750</v>
      </c>
    </row>
    <row r="413" spans="2:11">
      <c r="B413" s="620" t="s">
        <v>2759</v>
      </c>
      <c r="C413" s="620" t="s">
        <v>2876</v>
      </c>
      <c r="D413" s="620" t="s">
        <v>5868</v>
      </c>
      <c r="E413" s="615">
        <v>13000</v>
      </c>
      <c r="F413" s="616">
        <f t="shared" si="19"/>
        <v>69267887.5</v>
      </c>
      <c r="G413" s="617">
        <f t="shared" si="18"/>
        <v>13000</v>
      </c>
      <c r="H413" s="618">
        <f t="shared" si="20"/>
        <v>69267887.5</v>
      </c>
      <c r="I413" s="662"/>
      <c r="J413" s="619" t="s">
        <v>55</v>
      </c>
      <c r="K413" s="619" t="s">
        <v>2750</v>
      </c>
    </row>
    <row r="414" spans="2:11">
      <c r="B414" s="620" t="s">
        <v>2759</v>
      </c>
      <c r="C414" s="620" t="s">
        <v>2876</v>
      </c>
      <c r="D414" s="620" t="s">
        <v>5867</v>
      </c>
      <c r="E414" s="615">
        <v>13000</v>
      </c>
      <c r="F414" s="616">
        <f t="shared" si="19"/>
        <v>69280887.5</v>
      </c>
      <c r="G414" s="617">
        <f t="shared" si="18"/>
        <v>13000</v>
      </c>
      <c r="H414" s="618">
        <f t="shared" si="20"/>
        <v>69280887.5</v>
      </c>
      <c r="I414" s="662"/>
      <c r="J414" s="619" t="s">
        <v>55</v>
      </c>
      <c r="K414" s="619" t="s">
        <v>2750</v>
      </c>
    </row>
    <row r="415" spans="2:11">
      <c r="B415" s="620" t="s">
        <v>2759</v>
      </c>
      <c r="C415" s="620" t="s">
        <v>2876</v>
      </c>
      <c r="D415" s="620" t="s">
        <v>5866</v>
      </c>
      <c r="E415" s="615">
        <v>13000</v>
      </c>
      <c r="F415" s="616">
        <f t="shared" si="19"/>
        <v>69293887.5</v>
      </c>
      <c r="G415" s="617">
        <f t="shared" si="18"/>
        <v>13000</v>
      </c>
      <c r="H415" s="618">
        <f t="shared" si="20"/>
        <v>69293887.5</v>
      </c>
      <c r="I415" s="662"/>
      <c r="J415" s="619" t="s">
        <v>55</v>
      </c>
      <c r="K415" s="619" t="s">
        <v>2750</v>
      </c>
    </row>
    <row r="416" spans="2:11">
      <c r="B416" s="620" t="s">
        <v>2759</v>
      </c>
      <c r="C416" s="620" t="s">
        <v>2876</v>
      </c>
      <c r="D416" s="620" t="s">
        <v>5865</v>
      </c>
      <c r="E416" s="615">
        <v>5000</v>
      </c>
      <c r="F416" s="616">
        <f t="shared" si="19"/>
        <v>69298887.5</v>
      </c>
      <c r="G416" s="617">
        <f t="shared" si="18"/>
        <v>5000</v>
      </c>
      <c r="H416" s="618">
        <f t="shared" si="20"/>
        <v>69298887.5</v>
      </c>
      <c r="I416" s="662"/>
      <c r="J416" s="619" t="s">
        <v>55</v>
      </c>
      <c r="K416" s="619" t="s">
        <v>2750</v>
      </c>
    </row>
    <row r="417" spans="2:11">
      <c r="B417" s="620" t="s">
        <v>2759</v>
      </c>
      <c r="C417" s="620" t="s">
        <v>2876</v>
      </c>
      <c r="D417" s="620" t="s">
        <v>5864</v>
      </c>
      <c r="E417" s="615">
        <v>13000</v>
      </c>
      <c r="F417" s="616">
        <f t="shared" si="19"/>
        <v>69311887.5</v>
      </c>
      <c r="G417" s="617">
        <f t="shared" si="18"/>
        <v>13000</v>
      </c>
      <c r="H417" s="618">
        <f t="shared" si="20"/>
        <v>69311887.5</v>
      </c>
      <c r="I417" s="662"/>
      <c r="J417" s="619" t="s">
        <v>55</v>
      </c>
      <c r="K417" s="619" t="s">
        <v>2750</v>
      </c>
    </row>
    <row r="418" spans="2:11">
      <c r="B418" s="620" t="s">
        <v>2759</v>
      </c>
      <c r="C418" s="620" t="s">
        <v>2876</v>
      </c>
      <c r="D418" s="620" t="s">
        <v>5863</v>
      </c>
      <c r="E418" s="615">
        <v>13000</v>
      </c>
      <c r="F418" s="616">
        <f t="shared" si="19"/>
        <v>69324887.5</v>
      </c>
      <c r="G418" s="617">
        <f t="shared" si="18"/>
        <v>13000</v>
      </c>
      <c r="H418" s="618">
        <f t="shared" si="20"/>
        <v>69324887.5</v>
      </c>
      <c r="I418" s="662"/>
      <c r="J418" s="619" t="s">
        <v>55</v>
      </c>
      <c r="K418" s="619" t="s">
        <v>2750</v>
      </c>
    </row>
    <row r="419" spans="2:11">
      <c r="B419" s="620" t="s">
        <v>2759</v>
      </c>
      <c r="C419" s="620" t="s">
        <v>2876</v>
      </c>
      <c r="D419" s="620" t="s">
        <v>2889</v>
      </c>
      <c r="E419" s="615">
        <v>219000</v>
      </c>
      <c r="F419" s="616">
        <f t="shared" si="19"/>
        <v>69543887.5</v>
      </c>
      <c r="G419" s="617">
        <f t="shared" si="18"/>
        <v>219000</v>
      </c>
      <c r="H419" s="618">
        <f t="shared" si="20"/>
        <v>69543887.5</v>
      </c>
      <c r="I419" s="662"/>
      <c r="J419" s="619" t="s">
        <v>55</v>
      </c>
      <c r="K419" s="619" t="s">
        <v>2750</v>
      </c>
    </row>
    <row r="420" spans="2:11">
      <c r="B420" s="620" t="s">
        <v>2759</v>
      </c>
      <c r="C420" s="620" t="s">
        <v>2876</v>
      </c>
      <c r="D420" s="620" t="s">
        <v>2787</v>
      </c>
      <c r="E420" s="615">
        <v>391000</v>
      </c>
      <c r="F420" s="616">
        <f t="shared" si="19"/>
        <v>69934887.5</v>
      </c>
      <c r="G420" s="617">
        <f t="shared" si="18"/>
        <v>391000</v>
      </c>
      <c r="H420" s="618">
        <f t="shared" si="20"/>
        <v>69934887.5</v>
      </c>
      <c r="I420" s="662"/>
      <c r="J420" s="619" t="s">
        <v>55</v>
      </c>
      <c r="K420" s="619" t="s">
        <v>2750</v>
      </c>
    </row>
    <row r="421" spans="2:11">
      <c r="B421" s="620" t="s">
        <v>2759</v>
      </c>
      <c r="C421" s="620" t="s">
        <v>2876</v>
      </c>
      <c r="D421" s="620" t="s">
        <v>2788</v>
      </c>
      <c r="E421" s="615">
        <v>109000</v>
      </c>
      <c r="F421" s="616">
        <f t="shared" si="19"/>
        <v>70043887.5</v>
      </c>
      <c r="G421" s="617">
        <f t="shared" si="18"/>
        <v>109000</v>
      </c>
      <c r="H421" s="618">
        <f t="shared" si="20"/>
        <v>70043887.5</v>
      </c>
      <c r="I421" s="662"/>
      <c r="J421" s="619" t="s">
        <v>55</v>
      </c>
      <c r="K421" s="619" t="s">
        <v>2750</v>
      </c>
    </row>
    <row r="422" spans="2:11">
      <c r="B422" s="620" t="s">
        <v>2759</v>
      </c>
      <c r="C422" s="620" t="s">
        <v>2876</v>
      </c>
      <c r="D422" s="620" t="s">
        <v>5862</v>
      </c>
      <c r="E422" s="615">
        <v>16000</v>
      </c>
      <c r="F422" s="616">
        <f t="shared" si="19"/>
        <v>70059887.5</v>
      </c>
      <c r="G422" s="617">
        <f t="shared" si="18"/>
        <v>16000</v>
      </c>
      <c r="H422" s="618">
        <f t="shared" si="20"/>
        <v>70059887.5</v>
      </c>
      <c r="I422" s="662"/>
      <c r="J422" s="619" t="s">
        <v>55</v>
      </c>
      <c r="K422" s="619" t="s">
        <v>2750</v>
      </c>
    </row>
    <row r="423" spans="2:11">
      <c r="B423" s="620" t="s">
        <v>2759</v>
      </c>
      <c r="C423" s="620" t="s">
        <v>2876</v>
      </c>
      <c r="D423" s="620" t="s">
        <v>5861</v>
      </c>
      <c r="E423" s="615">
        <v>150000</v>
      </c>
      <c r="F423" s="616">
        <f t="shared" si="19"/>
        <v>70209887.5</v>
      </c>
      <c r="G423" s="617">
        <f t="shared" si="18"/>
        <v>150000</v>
      </c>
      <c r="H423" s="618">
        <f t="shared" si="20"/>
        <v>70209887.5</v>
      </c>
      <c r="I423" s="662"/>
      <c r="J423" s="619" t="s">
        <v>55</v>
      </c>
      <c r="K423" s="619" t="s">
        <v>2750</v>
      </c>
    </row>
    <row r="424" spans="2:11">
      <c r="B424" s="620" t="s">
        <v>2759</v>
      </c>
      <c r="C424" s="620" t="s">
        <v>2876</v>
      </c>
      <c r="D424" s="620" t="s">
        <v>5860</v>
      </c>
      <c r="E424" s="615">
        <v>16000</v>
      </c>
      <c r="F424" s="616">
        <f t="shared" si="19"/>
        <v>70225887.5</v>
      </c>
      <c r="G424" s="617">
        <f t="shared" si="18"/>
        <v>16000</v>
      </c>
      <c r="H424" s="618">
        <f t="shared" si="20"/>
        <v>70225887.5</v>
      </c>
      <c r="I424" s="662"/>
      <c r="J424" s="619" t="s">
        <v>55</v>
      </c>
      <c r="K424" s="619" t="s">
        <v>2750</v>
      </c>
    </row>
    <row r="425" spans="2:11">
      <c r="B425" s="620" t="s">
        <v>2759</v>
      </c>
      <c r="C425" s="620" t="s">
        <v>2876</v>
      </c>
      <c r="D425" s="620" t="s">
        <v>5859</v>
      </c>
      <c r="E425" s="615">
        <v>50000</v>
      </c>
      <c r="F425" s="616">
        <f t="shared" si="19"/>
        <v>70275887.5</v>
      </c>
      <c r="G425" s="617">
        <f t="shared" si="18"/>
        <v>50000</v>
      </c>
      <c r="H425" s="618">
        <f t="shared" si="20"/>
        <v>70275887.5</v>
      </c>
      <c r="I425" s="662"/>
      <c r="J425" s="619" t="s">
        <v>55</v>
      </c>
      <c r="K425" s="619" t="s">
        <v>2750</v>
      </c>
    </row>
    <row r="426" spans="2:11">
      <c r="B426" s="620" t="s">
        <v>2759</v>
      </c>
      <c r="C426" s="620" t="s">
        <v>2876</v>
      </c>
      <c r="D426" s="620" t="s">
        <v>5858</v>
      </c>
      <c r="E426" s="615">
        <v>50000</v>
      </c>
      <c r="F426" s="616">
        <f t="shared" si="19"/>
        <v>70325887.5</v>
      </c>
      <c r="G426" s="617">
        <f t="shared" si="18"/>
        <v>50000</v>
      </c>
      <c r="H426" s="618">
        <f t="shared" si="20"/>
        <v>70325887.5</v>
      </c>
      <c r="I426" s="662"/>
      <c r="J426" s="619" t="s">
        <v>55</v>
      </c>
      <c r="K426" s="619" t="s">
        <v>2750</v>
      </c>
    </row>
    <row r="427" spans="2:11">
      <c r="B427" s="620" t="s">
        <v>2759</v>
      </c>
      <c r="C427" s="620" t="s">
        <v>2876</v>
      </c>
      <c r="D427" s="620" t="s">
        <v>5857</v>
      </c>
      <c r="E427" s="615">
        <v>13000</v>
      </c>
      <c r="F427" s="616">
        <f t="shared" si="19"/>
        <v>70338887.5</v>
      </c>
      <c r="G427" s="617">
        <f t="shared" si="18"/>
        <v>13000</v>
      </c>
      <c r="H427" s="618">
        <f t="shared" si="20"/>
        <v>70338887.5</v>
      </c>
      <c r="I427" s="662"/>
      <c r="J427" s="619" t="s">
        <v>55</v>
      </c>
      <c r="K427" s="619" t="s">
        <v>2750</v>
      </c>
    </row>
    <row r="428" spans="2:11">
      <c r="B428" s="620" t="s">
        <v>2759</v>
      </c>
      <c r="C428" s="620" t="s">
        <v>2876</v>
      </c>
      <c r="D428" s="620" t="s">
        <v>5856</v>
      </c>
      <c r="E428" s="615">
        <v>13000</v>
      </c>
      <c r="F428" s="616">
        <f t="shared" si="19"/>
        <v>70351887.5</v>
      </c>
      <c r="G428" s="617">
        <f t="shared" si="18"/>
        <v>13000</v>
      </c>
      <c r="H428" s="618">
        <f t="shared" si="20"/>
        <v>70351887.5</v>
      </c>
      <c r="I428" s="662"/>
      <c r="J428" s="619" t="s">
        <v>55</v>
      </c>
      <c r="K428" s="619" t="s">
        <v>2750</v>
      </c>
    </row>
    <row r="429" spans="2:11">
      <c r="B429" s="620" t="s">
        <v>2759</v>
      </c>
      <c r="C429" s="620" t="s">
        <v>2876</v>
      </c>
      <c r="D429" s="620" t="s">
        <v>5855</v>
      </c>
      <c r="E429" s="615">
        <v>13000</v>
      </c>
      <c r="F429" s="616">
        <f t="shared" si="19"/>
        <v>70364887.5</v>
      </c>
      <c r="G429" s="617">
        <f t="shared" si="18"/>
        <v>13000</v>
      </c>
      <c r="H429" s="618">
        <f t="shared" si="20"/>
        <v>70364887.5</v>
      </c>
      <c r="I429" s="662"/>
      <c r="J429" s="619" t="s">
        <v>55</v>
      </c>
      <c r="K429" s="619" t="s">
        <v>2750</v>
      </c>
    </row>
    <row r="430" spans="2:11">
      <c r="B430" s="620" t="s">
        <v>2759</v>
      </c>
      <c r="C430" s="620" t="s">
        <v>2876</v>
      </c>
      <c r="D430" s="620" t="s">
        <v>5854</v>
      </c>
      <c r="E430" s="615">
        <v>5000</v>
      </c>
      <c r="F430" s="616">
        <f t="shared" si="19"/>
        <v>70369887.5</v>
      </c>
      <c r="G430" s="617">
        <f t="shared" si="18"/>
        <v>5000</v>
      </c>
      <c r="H430" s="618">
        <f t="shared" si="20"/>
        <v>70369887.5</v>
      </c>
      <c r="I430" s="662"/>
      <c r="J430" s="619" t="s">
        <v>55</v>
      </c>
      <c r="K430" s="619" t="s">
        <v>2750</v>
      </c>
    </row>
    <row r="431" spans="2:11">
      <c r="B431" s="620" t="s">
        <v>2759</v>
      </c>
      <c r="C431" s="620" t="s">
        <v>2876</v>
      </c>
      <c r="D431" s="620" t="s">
        <v>5853</v>
      </c>
      <c r="E431" s="615">
        <v>5000</v>
      </c>
      <c r="F431" s="616">
        <f t="shared" si="19"/>
        <v>70374887.5</v>
      </c>
      <c r="G431" s="617">
        <f t="shared" si="18"/>
        <v>5000</v>
      </c>
      <c r="H431" s="618">
        <f t="shared" si="20"/>
        <v>70374887.5</v>
      </c>
      <c r="I431" s="662"/>
      <c r="J431" s="619" t="s">
        <v>55</v>
      </c>
      <c r="K431" s="619" t="s">
        <v>2750</v>
      </c>
    </row>
    <row r="432" spans="2:11">
      <c r="B432" s="620" t="s">
        <v>2759</v>
      </c>
      <c r="C432" s="620" t="s">
        <v>2876</v>
      </c>
      <c r="D432" s="620" t="s">
        <v>5852</v>
      </c>
      <c r="E432" s="615">
        <v>5000</v>
      </c>
      <c r="F432" s="616">
        <f t="shared" si="19"/>
        <v>70379887.5</v>
      </c>
      <c r="G432" s="617">
        <f t="shared" si="18"/>
        <v>5000</v>
      </c>
      <c r="H432" s="618">
        <f t="shared" si="20"/>
        <v>70379887.5</v>
      </c>
      <c r="I432" s="662"/>
      <c r="J432" s="619" t="s">
        <v>55</v>
      </c>
      <c r="K432" s="619" t="s">
        <v>2750</v>
      </c>
    </row>
    <row r="433" spans="2:11">
      <c r="B433" s="620" t="s">
        <v>2759</v>
      </c>
      <c r="C433" s="620" t="s">
        <v>2876</v>
      </c>
      <c r="D433" s="620" t="s">
        <v>5851</v>
      </c>
      <c r="E433" s="615">
        <v>5000</v>
      </c>
      <c r="F433" s="616">
        <f t="shared" si="19"/>
        <v>70384887.5</v>
      </c>
      <c r="G433" s="617">
        <f t="shared" si="18"/>
        <v>5000</v>
      </c>
      <c r="H433" s="618">
        <f t="shared" si="20"/>
        <v>70384887.5</v>
      </c>
      <c r="I433" s="662"/>
      <c r="J433" s="619" t="s">
        <v>55</v>
      </c>
      <c r="K433" s="619" t="s">
        <v>2750</v>
      </c>
    </row>
    <row r="434" spans="2:11">
      <c r="B434" s="620" t="s">
        <v>2759</v>
      </c>
      <c r="C434" s="620" t="s">
        <v>2876</v>
      </c>
      <c r="D434" s="620" t="s">
        <v>5850</v>
      </c>
      <c r="E434" s="615">
        <v>5000</v>
      </c>
      <c r="F434" s="616">
        <f t="shared" si="19"/>
        <v>70389887.5</v>
      </c>
      <c r="G434" s="617">
        <f t="shared" si="18"/>
        <v>5000</v>
      </c>
      <c r="H434" s="618">
        <f t="shared" si="20"/>
        <v>70389887.5</v>
      </c>
      <c r="I434" s="662"/>
      <c r="J434" s="619" t="s">
        <v>55</v>
      </c>
      <c r="K434" s="619" t="s">
        <v>2750</v>
      </c>
    </row>
    <row r="435" spans="2:11">
      <c r="B435" s="620" t="s">
        <v>2759</v>
      </c>
      <c r="C435" s="620" t="s">
        <v>2876</v>
      </c>
      <c r="D435" s="620" t="s">
        <v>5849</v>
      </c>
      <c r="E435" s="615">
        <v>5000</v>
      </c>
      <c r="F435" s="616">
        <f t="shared" si="19"/>
        <v>70394887.5</v>
      </c>
      <c r="G435" s="617">
        <f t="shared" si="18"/>
        <v>5000</v>
      </c>
      <c r="H435" s="618">
        <f t="shared" si="20"/>
        <v>70394887.5</v>
      </c>
      <c r="I435" s="662"/>
      <c r="J435" s="619" t="s">
        <v>55</v>
      </c>
      <c r="K435" s="619" t="s">
        <v>2750</v>
      </c>
    </row>
    <row r="436" spans="2:11">
      <c r="B436" s="620" t="s">
        <v>2759</v>
      </c>
      <c r="C436" s="620" t="s">
        <v>2876</v>
      </c>
      <c r="D436" s="620" t="s">
        <v>5848</v>
      </c>
      <c r="E436" s="615">
        <v>5000</v>
      </c>
      <c r="F436" s="616">
        <f t="shared" si="19"/>
        <v>70399887.5</v>
      </c>
      <c r="G436" s="617">
        <f t="shared" si="18"/>
        <v>5000</v>
      </c>
      <c r="H436" s="618">
        <f t="shared" si="20"/>
        <v>70399887.5</v>
      </c>
      <c r="I436" s="662"/>
      <c r="J436" s="619" t="s">
        <v>55</v>
      </c>
      <c r="K436" s="619" t="s">
        <v>2750</v>
      </c>
    </row>
    <row r="437" spans="2:11">
      <c r="B437" s="620" t="s">
        <v>2759</v>
      </c>
      <c r="C437" s="620" t="s">
        <v>2876</v>
      </c>
      <c r="D437" s="620" t="s">
        <v>5847</v>
      </c>
      <c r="E437" s="615">
        <v>5000</v>
      </c>
      <c r="F437" s="616">
        <f t="shared" si="19"/>
        <v>70404887.5</v>
      </c>
      <c r="G437" s="617">
        <f t="shared" si="18"/>
        <v>5000</v>
      </c>
      <c r="H437" s="618">
        <f t="shared" si="20"/>
        <v>70404887.5</v>
      </c>
      <c r="I437" s="662"/>
      <c r="J437" s="619" t="s">
        <v>55</v>
      </c>
      <c r="K437" s="619" t="s">
        <v>2750</v>
      </c>
    </row>
    <row r="438" spans="2:11">
      <c r="B438" s="620" t="s">
        <v>2759</v>
      </c>
      <c r="C438" s="620" t="s">
        <v>2876</v>
      </c>
      <c r="D438" s="620" t="s">
        <v>5846</v>
      </c>
      <c r="E438" s="615">
        <v>50000</v>
      </c>
      <c r="F438" s="616">
        <f t="shared" si="19"/>
        <v>70454887.5</v>
      </c>
      <c r="G438" s="617">
        <f t="shared" si="18"/>
        <v>50000</v>
      </c>
      <c r="H438" s="618">
        <f t="shared" si="20"/>
        <v>70454887.5</v>
      </c>
      <c r="I438" s="662"/>
      <c r="J438" s="619" t="s">
        <v>55</v>
      </c>
      <c r="K438" s="619" t="s">
        <v>2750</v>
      </c>
    </row>
    <row r="439" spans="2:11">
      <c r="B439" s="620" t="s">
        <v>2759</v>
      </c>
      <c r="C439" s="620" t="s">
        <v>2876</v>
      </c>
      <c r="D439" s="620" t="s">
        <v>5845</v>
      </c>
      <c r="E439" s="615">
        <v>23000</v>
      </c>
      <c r="F439" s="616">
        <f t="shared" si="19"/>
        <v>70477887.5</v>
      </c>
      <c r="G439" s="617">
        <f t="shared" si="18"/>
        <v>23000</v>
      </c>
      <c r="H439" s="618">
        <f t="shared" si="20"/>
        <v>70477887.5</v>
      </c>
      <c r="I439" s="662"/>
      <c r="J439" s="619" t="s">
        <v>55</v>
      </c>
      <c r="K439" s="619" t="s">
        <v>2750</v>
      </c>
    </row>
    <row r="440" spans="2:11">
      <c r="B440" s="620" t="s">
        <v>2759</v>
      </c>
      <c r="C440" s="620" t="s">
        <v>2876</v>
      </c>
      <c r="D440" s="620" t="s">
        <v>5844</v>
      </c>
      <c r="E440" s="615">
        <v>125000</v>
      </c>
      <c r="F440" s="616">
        <f t="shared" si="19"/>
        <v>70602887.5</v>
      </c>
      <c r="G440" s="617">
        <f t="shared" si="18"/>
        <v>125000</v>
      </c>
      <c r="H440" s="618">
        <f t="shared" si="20"/>
        <v>70602887.5</v>
      </c>
      <c r="I440" s="662"/>
      <c r="J440" s="619" t="s">
        <v>55</v>
      </c>
      <c r="K440" s="619" t="s">
        <v>2750</v>
      </c>
    </row>
    <row r="441" spans="2:11">
      <c r="B441" s="620" t="s">
        <v>2759</v>
      </c>
      <c r="C441" s="620" t="s">
        <v>2876</v>
      </c>
      <c r="D441" s="620" t="s">
        <v>5843</v>
      </c>
      <c r="E441" s="615">
        <v>1954000</v>
      </c>
      <c r="F441" s="616">
        <f t="shared" si="19"/>
        <v>72556887.5</v>
      </c>
      <c r="G441" s="617">
        <f t="shared" si="18"/>
        <v>1954000</v>
      </c>
      <c r="H441" s="618">
        <f t="shared" si="20"/>
        <v>72556887.5</v>
      </c>
      <c r="I441" s="662"/>
      <c r="J441" s="619" t="s">
        <v>55</v>
      </c>
      <c r="K441" s="619" t="s">
        <v>2750</v>
      </c>
    </row>
    <row r="442" spans="2:11">
      <c r="B442" s="620" t="s">
        <v>2759</v>
      </c>
      <c r="C442" s="620" t="s">
        <v>2876</v>
      </c>
      <c r="D442" s="620" t="s">
        <v>5842</v>
      </c>
      <c r="E442" s="615">
        <v>1954000</v>
      </c>
      <c r="F442" s="616">
        <f t="shared" si="19"/>
        <v>74510887.5</v>
      </c>
      <c r="G442" s="617">
        <f t="shared" si="18"/>
        <v>1954000</v>
      </c>
      <c r="H442" s="618">
        <f t="shared" si="20"/>
        <v>74510887.5</v>
      </c>
      <c r="I442" s="662"/>
      <c r="J442" s="619" t="s">
        <v>55</v>
      </c>
      <c r="K442" s="619" t="s">
        <v>2750</v>
      </c>
    </row>
    <row r="443" spans="2:11">
      <c r="B443" s="620" t="s">
        <v>2759</v>
      </c>
      <c r="C443" s="620" t="s">
        <v>2876</v>
      </c>
      <c r="D443" s="620" t="s">
        <v>5841</v>
      </c>
      <c r="E443" s="615">
        <v>1954000</v>
      </c>
      <c r="F443" s="616">
        <f t="shared" si="19"/>
        <v>76464887.5</v>
      </c>
      <c r="G443" s="617">
        <f t="shared" si="18"/>
        <v>1954000</v>
      </c>
      <c r="H443" s="618">
        <f t="shared" si="20"/>
        <v>76464887.5</v>
      </c>
      <c r="I443" s="662"/>
      <c r="J443" s="619" t="s">
        <v>55</v>
      </c>
      <c r="K443" s="619" t="s">
        <v>2750</v>
      </c>
    </row>
    <row r="444" spans="2:11">
      <c r="B444" s="620" t="s">
        <v>2759</v>
      </c>
      <c r="C444" s="620" t="s">
        <v>2876</v>
      </c>
      <c r="D444" s="620" t="s">
        <v>2796</v>
      </c>
      <c r="E444" s="615">
        <v>129000</v>
      </c>
      <c r="F444" s="616">
        <f t="shared" si="19"/>
        <v>76593887.5</v>
      </c>
      <c r="G444" s="617">
        <f t="shared" si="18"/>
        <v>129000</v>
      </c>
      <c r="H444" s="618">
        <f t="shared" si="20"/>
        <v>76593887.5</v>
      </c>
      <c r="I444" s="662"/>
      <c r="J444" s="619" t="s">
        <v>55</v>
      </c>
      <c r="K444" s="619" t="s">
        <v>2750</v>
      </c>
    </row>
    <row r="445" spans="2:11">
      <c r="B445" s="620" t="s">
        <v>2759</v>
      </c>
      <c r="C445" s="620" t="s">
        <v>2876</v>
      </c>
      <c r="D445" s="620" t="s">
        <v>5840</v>
      </c>
      <c r="E445" s="615">
        <v>5000</v>
      </c>
      <c r="F445" s="616">
        <f t="shared" si="19"/>
        <v>76598887.5</v>
      </c>
      <c r="G445" s="617">
        <f t="shared" si="18"/>
        <v>5000</v>
      </c>
      <c r="H445" s="618">
        <f t="shared" si="20"/>
        <v>76598887.5</v>
      </c>
      <c r="I445" s="662"/>
      <c r="J445" s="619" t="s">
        <v>55</v>
      </c>
      <c r="K445" s="619" t="s">
        <v>2750</v>
      </c>
    </row>
    <row r="446" spans="2:11">
      <c r="B446" s="620" t="s">
        <v>2759</v>
      </c>
      <c r="C446" s="620" t="s">
        <v>2876</v>
      </c>
      <c r="D446" s="620" t="s">
        <v>5839</v>
      </c>
      <c r="E446" s="615">
        <v>23000</v>
      </c>
      <c r="F446" s="616">
        <f t="shared" si="19"/>
        <v>76621887.5</v>
      </c>
      <c r="G446" s="617">
        <f t="shared" si="18"/>
        <v>23000</v>
      </c>
      <c r="H446" s="618">
        <f t="shared" si="20"/>
        <v>76621887.5</v>
      </c>
      <c r="I446" s="662"/>
      <c r="J446" s="619" t="s">
        <v>55</v>
      </c>
      <c r="K446" s="619" t="s">
        <v>2750</v>
      </c>
    </row>
    <row r="447" spans="2:11">
      <c r="B447" s="620" t="s">
        <v>2759</v>
      </c>
      <c r="C447" s="620" t="s">
        <v>2876</v>
      </c>
      <c r="D447" s="620" t="s">
        <v>5838</v>
      </c>
      <c r="E447" s="615">
        <v>150000</v>
      </c>
      <c r="F447" s="616">
        <f t="shared" si="19"/>
        <v>76771887.5</v>
      </c>
      <c r="G447" s="617">
        <f t="shared" si="18"/>
        <v>150000</v>
      </c>
      <c r="H447" s="618">
        <f t="shared" si="20"/>
        <v>76771887.5</v>
      </c>
      <c r="I447" s="662"/>
      <c r="J447" s="619" t="s">
        <v>55</v>
      </c>
      <c r="K447" s="619" t="s">
        <v>2750</v>
      </c>
    </row>
    <row r="448" spans="2:11">
      <c r="B448" s="620" t="s">
        <v>2759</v>
      </c>
      <c r="C448" s="620" t="s">
        <v>2876</v>
      </c>
      <c r="D448" s="620" t="s">
        <v>5837</v>
      </c>
      <c r="E448" s="615">
        <v>150000</v>
      </c>
      <c r="F448" s="616">
        <f t="shared" si="19"/>
        <v>76921887.5</v>
      </c>
      <c r="G448" s="617">
        <f t="shared" si="18"/>
        <v>150000</v>
      </c>
      <c r="H448" s="618">
        <f t="shared" si="20"/>
        <v>76921887.5</v>
      </c>
      <c r="I448" s="662"/>
      <c r="J448" s="619" t="s">
        <v>55</v>
      </c>
      <c r="K448" s="619" t="s">
        <v>2750</v>
      </c>
    </row>
    <row r="449" spans="2:11">
      <c r="B449" s="620" t="s">
        <v>2759</v>
      </c>
      <c r="C449" s="620" t="s">
        <v>2876</v>
      </c>
      <c r="D449" s="620" t="s">
        <v>5836</v>
      </c>
      <c r="E449" s="615">
        <v>13000</v>
      </c>
      <c r="F449" s="616">
        <f t="shared" si="19"/>
        <v>76934887.5</v>
      </c>
      <c r="G449" s="617">
        <f t="shared" si="18"/>
        <v>13000</v>
      </c>
      <c r="H449" s="618">
        <f t="shared" si="20"/>
        <v>76934887.5</v>
      </c>
      <c r="I449" s="662"/>
      <c r="J449" s="619" t="s">
        <v>55</v>
      </c>
      <c r="K449" s="619" t="s">
        <v>2750</v>
      </c>
    </row>
    <row r="450" spans="2:11">
      <c r="B450" s="620" t="s">
        <v>2759</v>
      </c>
      <c r="C450" s="620" t="s">
        <v>2876</v>
      </c>
      <c r="D450" s="620" t="s">
        <v>5835</v>
      </c>
      <c r="E450" s="615">
        <v>13000</v>
      </c>
      <c r="F450" s="616">
        <f t="shared" si="19"/>
        <v>76947887.5</v>
      </c>
      <c r="G450" s="617">
        <f t="shared" si="18"/>
        <v>13000</v>
      </c>
      <c r="H450" s="618">
        <f t="shared" si="20"/>
        <v>76947887.5</v>
      </c>
      <c r="I450" s="662"/>
      <c r="J450" s="619" t="s">
        <v>55</v>
      </c>
      <c r="K450" s="619" t="s">
        <v>2750</v>
      </c>
    </row>
    <row r="451" spans="2:11">
      <c r="B451" s="620" t="s">
        <v>2759</v>
      </c>
      <c r="C451" s="620" t="s">
        <v>2876</v>
      </c>
      <c r="D451" s="620" t="s">
        <v>5834</v>
      </c>
      <c r="E451" s="615">
        <v>5000</v>
      </c>
      <c r="F451" s="616">
        <f t="shared" si="19"/>
        <v>76952887.5</v>
      </c>
      <c r="G451" s="617">
        <f t="shared" si="18"/>
        <v>5000</v>
      </c>
      <c r="H451" s="618">
        <f t="shared" si="20"/>
        <v>76952887.5</v>
      </c>
      <c r="I451" s="662"/>
      <c r="J451" s="619" t="s">
        <v>55</v>
      </c>
      <c r="K451" s="619" t="s">
        <v>2750</v>
      </c>
    </row>
    <row r="452" spans="2:11">
      <c r="B452" s="620" t="s">
        <v>2759</v>
      </c>
      <c r="C452" s="620" t="s">
        <v>2876</v>
      </c>
      <c r="D452" s="620" t="s">
        <v>5833</v>
      </c>
      <c r="E452" s="615">
        <v>6000</v>
      </c>
      <c r="F452" s="616">
        <f t="shared" si="19"/>
        <v>76958887.5</v>
      </c>
      <c r="G452" s="617">
        <f t="shared" si="18"/>
        <v>6000</v>
      </c>
      <c r="H452" s="618">
        <f t="shared" si="20"/>
        <v>76958887.5</v>
      </c>
      <c r="I452" s="662"/>
      <c r="J452" s="619" t="s">
        <v>55</v>
      </c>
      <c r="K452" s="619" t="s">
        <v>2750</v>
      </c>
    </row>
    <row r="453" spans="2:11">
      <c r="B453" s="620" t="s">
        <v>2759</v>
      </c>
      <c r="C453" s="620" t="s">
        <v>2876</v>
      </c>
      <c r="D453" s="620" t="s">
        <v>5832</v>
      </c>
      <c r="E453" s="615">
        <v>6000</v>
      </c>
      <c r="F453" s="616">
        <f t="shared" si="19"/>
        <v>76964887.5</v>
      </c>
      <c r="G453" s="617">
        <f t="shared" si="18"/>
        <v>6000</v>
      </c>
      <c r="H453" s="618">
        <f t="shared" si="20"/>
        <v>76964887.5</v>
      </c>
      <c r="I453" s="662"/>
      <c r="J453" s="619" t="s">
        <v>55</v>
      </c>
      <c r="K453" s="619" t="s">
        <v>2750</v>
      </c>
    </row>
    <row r="454" spans="2:11">
      <c r="B454" s="620" t="s">
        <v>2759</v>
      </c>
      <c r="C454" s="620" t="s">
        <v>2876</v>
      </c>
      <c r="D454" s="620" t="s">
        <v>5831</v>
      </c>
      <c r="E454" s="615">
        <v>5000</v>
      </c>
      <c r="F454" s="616">
        <f t="shared" si="19"/>
        <v>76969887.5</v>
      </c>
      <c r="G454" s="617">
        <f t="shared" si="18"/>
        <v>5000</v>
      </c>
      <c r="H454" s="618">
        <f t="shared" si="20"/>
        <v>76969887.5</v>
      </c>
      <c r="I454" s="662"/>
      <c r="J454" s="619" t="s">
        <v>55</v>
      </c>
      <c r="K454" s="619" t="s">
        <v>2750</v>
      </c>
    </row>
    <row r="455" spans="2:11">
      <c r="B455" s="620" t="s">
        <v>2759</v>
      </c>
      <c r="C455" s="620" t="s">
        <v>2876</v>
      </c>
      <c r="D455" s="620" t="s">
        <v>5830</v>
      </c>
      <c r="E455" s="615">
        <v>5000</v>
      </c>
      <c r="F455" s="616">
        <f t="shared" si="19"/>
        <v>76974887.5</v>
      </c>
      <c r="G455" s="617">
        <f t="shared" ref="G455:G518" si="21">E455</f>
        <v>5000</v>
      </c>
      <c r="H455" s="618">
        <f t="shared" si="20"/>
        <v>76974887.5</v>
      </c>
      <c r="I455" s="662"/>
      <c r="J455" s="619" t="s">
        <v>55</v>
      </c>
      <c r="K455" s="619" t="s">
        <v>2750</v>
      </c>
    </row>
    <row r="456" spans="2:11">
      <c r="B456" s="620" t="s">
        <v>2759</v>
      </c>
      <c r="C456" s="620" t="s">
        <v>2876</v>
      </c>
      <c r="D456" s="620" t="s">
        <v>5829</v>
      </c>
      <c r="E456" s="615">
        <v>5000</v>
      </c>
      <c r="F456" s="616">
        <f t="shared" ref="F456:F519" si="22">E456+F455</f>
        <v>76979887.5</v>
      </c>
      <c r="G456" s="617">
        <f t="shared" si="21"/>
        <v>5000</v>
      </c>
      <c r="H456" s="618">
        <f t="shared" ref="H456:H519" si="23">G456+H455</f>
        <v>76979887.5</v>
      </c>
      <c r="I456" s="662"/>
      <c r="J456" s="619" t="s">
        <v>55</v>
      </c>
      <c r="K456" s="619" t="s">
        <v>2750</v>
      </c>
    </row>
    <row r="457" spans="2:11">
      <c r="B457" s="620" t="s">
        <v>2759</v>
      </c>
      <c r="C457" s="620" t="s">
        <v>2876</v>
      </c>
      <c r="D457" s="620" t="s">
        <v>5828</v>
      </c>
      <c r="E457" s="615">
        <v>5000</v>
      </c>
      <c r="F457" s="616">
        <f t="shared" si="22"/>
        <v>76984887.5</v>
      </c>
      <c r="G457" s="617">
        <f t="shared" si="21"/>
        <v>5000</v>
      </c>
      <c r="H457" s="618">
        <f t="shared" si="23"/>
        <v>76984887.5</v>
      </c>
      <c r="I457" s="662"/>
      <c r="J457" s="619" t="s">
        <v>55</v>
      </c>
      <c r="K457" s="619" t="s">
        <v>2750</v>
      </c>
    </row>
    <row r="458" spans="2:11">
      <c r="B458" s="620" t="s">
        <v>2759</v>
      </c>
      <c r="C458" s="620" t="s">
        <v>2876</v>
      </c>
      <c r="D458" s="620" t="s">
        <v>5827</v>
      </c>
      <c r="E458" s="615">
        <v>5000</v>
      </c>
      <c r="F458" s="616">
        <f t="shared" si="22"/>
        <v>76989887.5</v>
      </c>
      <c r="G458" s="617">
        <f t="shared" si="21"/>
        <v>5000</v>
      </c>
      <c r="H458" s="618">
        <f t="shared" si="23"/>
        <v>76989887.5</v>
      </c>
      <c r="I458" s="662"/>
      <c r="J458" s="619" t="s">
        <v>55</v>
      </c>
      <c r="K458" s="619" t="s">
        <v>2750</v>
      </c>
    </row>
    <row r="459" spans="2:11">
      <c r="B459" s="620" t="s">
        <v>2759</v>
      </c>
      <c r="C459" s="620" t="s">
        <v>2876</v>
      </c>
      <c r="D459" s="620" t="s">
        <v>5826</v>
      </c>
      <c r="E459" s="615">
        <v>5000</v>
      </c>
      <c r="F459" s="616">
        <f t="shared" si="22"/>
        <v>76994887.5</v>
      </c>
      <c r="G459" s="617">
        <f t="shared" si="21"/>
        <v>5000</v>
      </c>
      <c r="H459" s="618">
        <f t="shared" si="23"/>
        <v>76994887.5</v>
      </c>
      <c r="I459" s="662"/>
      <c r="J459" s="619" t="s">
        <v>55</v>
      </c>
      <c r="K459" s="619" t="s">
        <v>2750</v>
      </c>
    </row>
    <row r="460" spans="2:11">
      <c r="B460" s="620" t="s">
        <v>2759</v>
      </c>
      <c r="C460" s="620" t="s">
        <v>2876</v>
      </c>
      <c r="D460" s="620" t="s">
        <v>5825</v>
      </c>
      <c r="E460" s="615">
        <v>13000</v>
      </c>
      <c r="F460" s="616">
        <f t="shared" si="22"/>
        <v>77007887.5</v>
      </c>
      <c r="G460" s="617">
        <f t="shared" si="21"/>
        <v>13000</v>
      </c>
      <c r="H460" s="618">
        <f t="shared" si="23"/>
        <v>77007887.5</v>
      </c>
      <c r="I460" s="662"/>
      <c r="J460" s="619" t="s">
        <v>55</v>
      </c>
      <c r="K460" s="619" t="s">
        <v>2750</v>
      </c>
    </row>
    <row r="461" spans="2:11">
      <c r="B461" s="620" t="s">
        <v>2759</v>
      </c>
      <c r="C461" s="620" t="s">
        <v>2876</v>
      </c>
      <c r="D461" s="620" t="s">
        <v>5824</v>
      </c>
      <c r="E461" s="615">
        <v>13000</v>
      </c>
      <c r="F461" s="616">
        <f t="shared" si="22"/>
        <v>77020887.5</v>
      </c>
      <c r="G461" s="617">
        <f t="shared" si="21"/>
        <v>13000</v>
      </c>
      <c r="H461" s="618">
        <f t="shared" si="23"/>
        <v>77020887.5</v>
      </c>
      <c r="I461" s="662"/>
      <c r="J461" s="619" t="s">
        <v>55</v>
      </c>
      <c r="K461" s="619" t="s">
        <v>2750</v>
      </c>
    </row>
    <row r="462" spans="2:11">
      <c r="B462" s="620" t="s">
        <v>2759</v>
      </c>
      <c r="C462" s="620" t="s">
        <v>2876</v>
      </c>
      <c r="D462" s="620" t="s">
        <v>2807</v>
      </c>
      <c r="E462" s="615">
        <v>1303000</v>
      </c>
      <c r="F462" s="616">
        <f t="shared" si="22"/>
        <v>78323887.5</v>
      </c>
      <c r="G462" s="617">
        <f t="shared" si="21"/>
        <v>1303000</v>
      </c>
      <c r="H462" s="618">
        <f t="shared" si="23"/>
        <v>78323887.5</v>
      </c>
      <c r="I462" s="662"/>
      <c r="J462" s="619" t="s">
        <v>55</v>
      </c>
      <c r="K462" s="619" t="s">
        <v>2750</v>
      </c>
    </row>
    <row r="463" spans="2:11">
      <c r="B463" s="620" t="s">
        <v>2759</v>
      </c>
      <c r="C463" s="620" t="s">
        <v>2876</v>
      </c>
      <c r="D463" s="620" t="s">
        <v>2809</v>
      </c>
      <c r="E463" s="615">
        <v>234000</v>
      </c>
      <c r="F463" s="616">
        <f t="shared" si="22"/>
        <v>78557887.5</v>
      </c>
      <c r="G463" s="617">
        <f t="shared" si="21"/>
        <v>234000</v>
      </c>
      <c r="H463" s="618">
        <f t="shared" si="23"/>
        <v>78557887.5</v>
      </c>
      <c r="I463" s="662"/>
      <c r="J463" s="619" t="s">
        <v>55</v>
      </c>
      <c r="K463" s="619" t="s">
        <v>2750</v>
      </c>
    </row>
    <row r="464" spans="2:11">
      <c r="B464" s="620" t="s">
        <v>2759</v>
      </c>
      <c r="C464" s="620" t="s">
        <v>2876</v>
      </c>
      <c r="D464" s="620" t="s">
        <v>5823</v>
      </c>
      <c r="E464" s="615">
        <v>5000</v>
      </c>
      <c r="F464" s="616">
        <f t="shared" si="22"/>
        <v>78562887.5</v>
      </c>
      <c r="G464" s="617">
        <f t="shared" si="21"/>
        <v>5000</v>
      </c>
      <c r="H464" s="618">
        <f t="shared" si="23"/>
        <v>78562887.5</v>
      </c>
      <c r="I464" s="662"/>
      <c r="J464" s="619" t="s">
        <v>55</v>
      </c>
      <c r="K464" s="619" t="s">
        <v>2750</v>
      </c>
    </row>
    <row r="465" spans="2:11">
      <c r="B465" s="620" t="s">
        <v>2759</v>
      </c>
      <c r="C465" s="620" t="s">
        <v>2876</v>
      </c>
      <c r="D465" s="620" t="s">
        <v>2771</v>
      </c>
      <c r="E465" s="615">
        <v>391000</v>
      </c>
      <c r="F465" s="616">
        <f t="shared" si="22"/>
        <v>78953887.5</v>
      </c>
      <c r="G465" s="617">
        <f t="shared" si="21"/>
        <v>391000</v>
      </c>
      <c r="H465" s="618">
        <f t="shared" si="23"/>
        <v>78953887.5</v>
      </c>
      <c r="I465" s="662"/>
      <c r="J465" s="619" t="s">
        <v>55</v>
      </c>
      <c r="K465" s="619" t="s">
        <v>2750</v>
      </c>
    </row>
    <row r="466" spans="2:11">
      <c r="B466" s="620" t="s">
        <v>2759</v>
      </c>
      <c r="C466" s="620" t="s">
        <v>2876</v>
      </c>
      <c r="D466" s="620" t="s">
        <v>5822</v>
      </c>
      <c r="E466" s="615">
        <v>6000</v>
      </c>
      <c r="F466" s="616">
        <f t="shared" si="22"/>
        <v>78959887.5</v>
      </c>
      <c r="G466" s="617">
        <f t="shared" si="21"/>
        <v>6000</v>
      </c>
      <c r="H466" s="618">
        <f t="shared" si="23"/>
        <v>78959887.5</v>
      </c>
      <c r="I466" s="662"/>
      <c r="J466" s="619" t="s">
        <v>55</v>
      </c>
      <c r="K466" s="619" t="s">
        <v>2750</v>
      </c>
    </row>
    <row r="467" spans="2:11">
      <c r="B467" s="620" t="s">
        <v>2759</v>
      </c>
      <c r="C467" s="620" t="s">
        <v>2876</v>
      </c>
      <c r="D467" s="620" t="s">
        <v>5821</v>
      </c>
      <c r="E467" s="615">
        <v>5000</v>
      </c>
      <c r="F467" s="616">
        <f t="shared" si="22"/>
        <v>78964887.5</v>
      </c>
      <c r="G467" s="617">
        <f t="shared" si="21"/>
        <v>5000</v>
      </c>
      <c r="H467" s="618">
        <f t="shared" si="23"/>
        <v>78964887.5</v>
      </c>
      <c r="I467" s="662"/>
      <c r="J467" s="619" t="s">
        <v>55</v>
      </c>
      <c r="K467" s="619" t="s">
        <v>2750</v>
      </c>
    </row>
    <row r="468" spans="2:11">
      <c r="B468" s="620" t="s">
        <v>2759</v>
      </c>
      <c r="C468" s="620" t="s">
        <v>2876</v>
      </c>
      <c r="D468" s="620" t="s">
        <v>5820</v>
      </c>
      <c r="E468" s="615">
        <v>5000</v>
      </c>
      <c r="F468" s="616">
        <f t="shared" si="22"/>
        <v>78969887.5</v>
      </c>
      <c r="G468" s="617">
        <f t="shared" si="21"/>
        <v>5000</v>
      </c>
      <c r="H468" s="618">
        <f t="shared" si="23"/>
        <v>78969887.5</v>
      </c>
      <c r="I468" s="662"/>
      <c r="J468" s="619" t="s">
        <v>55</v>
      </c>
      <c r="K468" s="619" t="s">
        <v>2750</v>
      </c>
    </row>
    <row r="469" spans="2:11">
      <c r="B469" s="620" t="s">
        <v>2759</v>
      </c>
      <c r="C469" s="620" t="s">
        <v>2876</v>
      </c>
      <c r="D469" s="620" t="s">
        <v>5819</v>
      </c>
      <c r="E469" s="615">
        <v>5000</v>
      </c>
      <c r="F469" s="616">
        <f t="shared" si="22"/>
        <v>78974887.5</v>
      </c>
      <c r="G469" s="617">
        <f t="shared" si="21"/>
        <v>5000</v>
      </c>
      <c r="H469" s="618">
        <f t="shared" si="23"/>
        <v>78974887.5</v>
      </c>
      <c r="I469" s="662"/>
      <c r="J469" s="619" t="s">
        <v>55</v>
      </c>
      <c r="K469" s="619" t="s">
        <v>2750</v>
      </c>
    </row>
    <row r="470" spans="2:11">
      <c r="B470" s="620" t="s">
        <v>2759</v>
      </c>
      <c r="C470" s="620" t="s">
        <v>2876</v>
      </c>
      <c r="D470" s="620" t="s">
        <v>5818</v>
      </c>
      <c r="E470" s="615">
        <v>5000</v>
      </c>
      <c r="F470" s="616">
        <f t="shared" si="22"/>
        <v>78979887.5</v>
      </c>
      <c r="G470" s="617">
        <f t="shared" si="21"/>
        <v>5000</v>
      </c>
      <c r="H470" s="618">
        <f t="shared" si="23"/>
        <v>78979887.5</v>
      </c>
      <c r="I470" s="662"/>
      <c r="J470" s="619" t="s">
        <v>55</v>
      </c>
      <c r="K470" s="619" t="s">
        <v>2750</v>
      </c>
    </row>
    <row r="471" spans="2:11">
      <c r="B471" s="620" t="s">
        <v>2759</v>
      </c>
      <c r="C471" s="620" t="s">
        <v>2876</v>
      </c>
      <c r="D471" s="620" t="s">
        <v>5817</v>
      </c>
      <c r="E471" s="615">
        <v>5000</v>
      </c>
      <c r="F471" s="616">
        <f t="shared" si="22"/>
        <v>78984887.5</v>
      </c>
      <c r="G471" s="617">
        <f t="shared" si="21"/>
        <v>5000</v>
      </c>
      <c r="H471" s="618">
        <f t="shared" si="23"/>
        <v>78984887.5</v>
      </c>
      <c r="I471" s="662"/>
      <c r="J471" s="619" t="s">
        <v>55</v>
      </c>
      <c r="K471" s="619" t="s">
        <v>2750</v>
      </c>
    </row>
    <row r="472" spans="2:11">
      <c r="B472" s="620" t="s">
        <v>2759</v>
      </c>
      <c r="C472" s="620" t="s">
        <v>2876</v>
      </c>
      <c r="D472" s="620" t="s">
        <v>5816</v>
      </c>
      <c r="E472" s="615">
        <v>5000</v>
      </c>
      <c r="F472" s="616">
        <f t="shared" si="22"/>
        <v>78989887.5</v>
      </c>
      <c r="G472" s="617">
        <f t="shared" si="21"/>
        <v>5000</v>
      </c>
      <c r="H472" s="618">
        <f t="shared" si="23"/>
        <v>78989887.5</v>
      </c>
      <c r="I472" s="662"/>
      <c r="J472" s="619" t="s">
        <v>55</v>
      </c>
      <c r="K472" s="619" t="s">
        <v>2750</v>
      </c>
    </row>
    <row r="473" spans="2:11">
      <c r="B473" s="620" t="s">
        <v>2759</v>
      </c>
      <c r="C473" s="620" t="s">
        <v>2876</v>
      </c>
      <c r="D473" s="620" t="s">
        <v>5815</v>
      </c>
      <c r="E473" s="615">
        <v>5000</v>
      </c>
      <c r="F473" s="616">
        <f t="shared" si="22"/>
        <v>78994887.5</v>
      </c>
      <c r="G473" s="617">
        <f t="shared" si="21"/>
        <v>5000</v>
      </c>
      <c r="H473" s="618">
        <f t="shared" si="23"/>
        <v>78994887.5</v>
      </c>
      <c r="I473" s="662"/>
      <c r="J473" s="619" t="s">
        <v>55</v>
      </c>
      <c r="K473" s="619" t="s">
        <v>2750</v>
      </c>
    </row>
    <row r="474" spans="2:11">
      <c r="B474" s="620" t="s">
        <v>2759</v>
      </c>
      <c r="C474" s="620" t="s">
        <v>2876</v>
      </c>
      <c r="D474" s="620" t="s">
        <v>5814</v>
      </c>
      <c r="E474" s="615">
        <v>5000</v>
      </c>
      <c r="F474" s="616">
        <f t="shared" si="22"/>
        <v>78999887.5</v>
      </c>
      <c r="G474" s="617">
        <f t="shared" si="21"/>
        <v>5000</v>
      </c>
      <c r="H474" s="618">
        <f t="shared" si="23"/>
        <v>78999887.5</v>
      </c>
      <c r="I474" s="662"/>
      <c r="J474" s="619" t="s">
        <v>55</v>
      </c>
      <c r="K474" s="619" t="s">
        <v>2750</v>
      </c>
    </row>
    <row r="475" spans="2:11">
      <c r="B475" s="620" t="s">
        <v>2759</v>
      </c>
      <c r="C475" s="620" t="s">
        <v>2876</v>
      </c>
      <c r="D475" s="620" t="s">
        <v>5813</v>
      </c>
      <c r="E475" s="615">
        <v>5000</v>
      </c>
      <c r="F475" s="616">
        <f t="shared" si="22"/>
        <v>79004887.5</v>
      </c>
      <c r="G475" s="617">
        <f t="shared" si="21"/>
        <v>5000</v>
      </c>
      <c r="H475" s="618">
        <f t="shared" si="23"/>
        <v>79004887.5</v>
      </c>
      <c r="I475" s="662"/>
      <c r="J475" s="619" t="s">
        <v>55</v>
      </c>
      <c r="K475" s="619" t="s">
        <v>2750</v>
      </c>
    </row>
    <row r="476" spans="2:11">
      <c r="B476" s="620" t="s">
        <v>2759</v>
      </c>
      <c r="C476" s="620" t="s">
        <v>2876</v>
      </c>
      <c r="D476" s="620" t="s">
        <v>5812</v>
      </c>
      <c r="E476" s="615">
        <v>5000</v>
      </c>
      <c r="F476" s="616">
        <f t="shared" si="22"/>
        <v>79009887.5</v>
      </c>
      <c r="G476" s="617">
        <f t="shared" si="21"/>
        <v>5000</v>
      </c>
      <c r="H476" s="618">
        <f t="shared" si="23"/>
        <v>79009887.5</v>
      </c>
      <c r="I476" s="662"/>
      <c r="J476" s="619" t="s">
        <v>55</v>
      </c>
      <c r="K476" s="619" t="s">
        <v>2750</v>
      </c>
    </row>
    <row r="477" spans="2:11">
      <c r="B477" s="620" t="s">
        <v>2759</v>
      </c>
      <c r="C477" s="620" t="s">
        <v>2876</v>
      </c>
      <c r="D477" s="620" t="s">
        <v>5811</v>
      </c>
      <c r="E477" s="615">
        <v>5000</v>
      </c>
      <c r="F477" s="616">
        <f t="shared" si="22"/>
        <v>79014887.5</v>
      </c>
      <c r="G477" s="617">
        <f t="shared" si="21"/>
        <v>5000</v>
      </c>
      <c r="H477" s="618">
        <f t="shared" si="23"/>
        <v>79014887.5</v>
      </c>
      <c r="I477" s="662"/>
      <c r="J477" s="619" t="s">
        <v>55</v>
      </c>
      <c r="K477" s="619" t="s">
        <v>2750</v>
      </c>
    </row>
    <row r="478" spans="2:11">
      <c r="B478" s="620" t="s">
        <v>2759</v>
      </c>
      <c r="C478" s="620" t="s">
        <v>2876</v>
      </c>
      <c r="D478" s="620" t="s">
        <v>5810</v>
      </c>
      <c r="E478" s="615">
        <v>23000</v>
      </c>
      <c r="F478" s="616">
        <f t="shared" si="22"/>
        <v>79037887.5</v>
      </c>
      <c r="G478" s="617">
        <f t="shared" si="21"/>
        <v>23000</v>
      </c>
      <c r="H478" s="618">
        <f t="shared" si="23"/>
        <v>79037887.5</v>
      </c>
      <c r="I478" s="662"/>
      <c r="J478" s="619" t="s">
        <v>55</v>
      </c>
      <c r="K478" s="619" t="s">
        <v>2750</v>
      </c>
    </row>
    <row r="479" spans="2:11">
      <c r="B479" s="620" t="s">
        <v>2759</v>
      </c>
      <c r="C479" s="620" t="s">
        <v>2876</v>
      </c>
      <c r="D479" s="620" t="s">
        <v>5809</v>
      </c>
      <c r="E479" s="615">
        <v>5000</v>
      </c>
      <c r="F479" s="616">
        <f t="shared" si="22"/>
        <v>79042887.5</v>
      </c>
      <c r="G479" s="617">
        <f t="shared" si="21"/>
        <v>5000</v>
      </c>
      <c r="H479" s="618">
        <f t="shared" si="23"/>
        <v>79042887.5</v>
      </c>
      <c r="I479" s="662"/>
      <c r="J479" s="619" t="s">
        <v>55</v>
      </c>
      <c r="K479" s="619" t="s">
        <v>2750</v>
      </c>
    </row>
    <row r="480" spans="2:11">
      <c r="B480" s="620" t="s">
        <v>2759</v>
      </c>
      <c r="C480" s="620" t="s">
        <v>2876</v>
      </c>
      <c r="D480" s="620" t="s">
        <v>5808</v>
      </c>
      <c r="E480" s="615">
        <v>5000</v>
      </c>
      <c r="F480" s="616">
        <f t="shared" si="22"/>
        <v>79047887.5</v>
      </c>
      <c r="G480" s="617">
        <f t="shared" si="21"/>
        <v>5000</v>
      </c>
      <c r="H480" s="618">
        <f t="shared" si="23"/>
        <v>79047887.5</v>
      </c>
      <c r="I480" s="662"/>
      <c r="J480" s="619" t="s">
        <v>55</v>
      </c>
      <c r="K480" s="619" t="s">
        <v>2750</v>
      </c>
    </row>
    <row r="481" spans="2:11">
      <c r="B481" s="620" t="s">
        <v>2759</v>
      </c>
      <c r="C481" s="620" t="s">
        <v>2876</v>
      </c>
      <c r="D481" s="620" t="s">
        <v>5807</v>
      </c>
      <c r="E481" s="615">
        <v>5000</v>
      </c>
      <c r="F481" s="616">
        <f t="shared" si="22"/>
        <v>79052887.5</v>
      </c>
      <c r="G481" s="617">
        <f t="shared" si="21"/>
        <v>5000</v>
      </c>
      <c r="H481" s="618">
        <f t="shared" si="23"/>
        <v>79052887.5</v>
      </c>
      <c r="I481" s="662"/>
      <c r="J481" s="619" t="s">
        <v>55</v>
      </c>
      <c r="K481" s="619" t="s">
        <v>2750</v>
      </c>
    </row>
    <row r="482" spans="2:11">
      <c r="B482" s="620" t="s">
        <v>2759</v>
      </c>
      <c r="C482" s="620" t="s">
        <v>2876</v>
      </c>
      <c r="D482" s="620" t="s">
        <v>5806</v>
      </c>
      <c r="E482" s="615">
        <v>5000</v>
      </c>
      <c r="F482" s="616">
        <f t="shared" si="22"/>
        <v>79057887.5</v>
      </c>
      <c r="G482" s="617">
        <f t="shared" si="21"/>
        <v>5000</v>
      </c>
      <c r="H482" s="618">
        <f t="shared" si="23"/>
        <v>79057887.5</v>
      </c>
      <c r="I482" s="662"/>
      <c r="J482" s="619" t="s">
        <v>55</v>
      </c>
      <c r="K482" s="619" t="s">
        <v>2750</v>
      </c>
    </row>
    <row r="483" spans="2:11">
      <c r="B483" s="620" t="s">
        <v>2759</v>
      </c>
      <c r="C483" s="620" t="s">
        <v>2876</v>
      </c>
      <c r="D483" s="620" t="s">
        <v>5805</v>
      </c>
      <c r="E483" s="615">
        <v>5000</v>
      </c>
      <c r="F483" s="616">
        <f t="shared" si="22"/>
        <v>79062887.5</v>
      </c>
      <c r="G483" s="617">
        <f t="shared" si="21"/>
        <v>5000</v>
      </c>
      <c r="H483" s="618">
        <f t="shared" si="23"/>
        <v>79062887.5</v>
      </c>
      <c r="I483" s="662"/>
      <c r="J483" s="619" t="s">
        <v>55</v>
      </c>
      <c r="K483" s="619" t="s">
        <v>2750</v>
      </c>
    </row>
    <row r="484" spans="2:11">
      <c r="B484" s="620" t="s">
        <v>2759</v>
      </c>
      <c r="C484" s="620" t="s">
        <v>2876</v>
      </c>
      <c r="D484" s="620" t="s">
        <v>5804</v>
      </c>
      <c r="E484" s="615">
        <v>13000</v>
      </c>
      <c r="F484" s="616">
        <f t="shared" si="22"/>
        <v>79075887.5</v>
      </c>
      <c r="G484" s="617">
        <f t="shared" si="21"/>
        <v>13000</v>
      </c>
      <c r="H484" s="618">
        <f t="shared" si="23"/>
        <v>79075887.5</v>
      </c>
      <c r="I484" s="662"/>
      <c r="J484" s="619" t="s">
        <v>55</v>
      </c>
      <c r="K484" s="619" t="s">
        <v>2750</v>
      </c>
    </row>
    <row r="485" spans="2:11">
      <c r="B485" s="620" t="s">
        <v>2759</v>
      </c>
      <c r="C485" s="620" t="s">
        <v>2876</v>
      </c>
      <c r="D485" s="620" t="s">
        <v>5803</v>
      </c>
      <c r="E485" s="615">
        <v>13000</v>
      </c>
      <c r="F485" s="616">
        <f t="shared" si="22"/>
        <v>79088887.5</v>
      </c>
      <c r="G485" s="617">
        <f t="shared" si="21"/>
        <v>13000</v>
      </c>
      <c r="H485" s="618">
        <f t="shared" si="23"/>
        <v>79088887.5</v>
      </c>
      <c r="I485" s="662"/>
      <c r="J485" s="619" t="s">
        <v>55</v>
      </c>
      <c r="K485" s="619" t="s">
        <v>2750</v>
      </c>
    </row>
    <row r="486" spans="2:11">
      <c r="B486" s="620" t="s">
        <v>2759</v>
      </c>
      <c r="C486" s="620" t="s">
        <v>2876</v>
      </c>
      <c r="D486" s="620" t="s">
        <v>5802</v>
      </c>
      <c r="E486" s="615">
        <v>13000</v>
      </c>
      <c r="F486" s="616">
        <f t="shared" si="22"/>
        <v>79101887.5</v>
      </c>
      <c r="G486" s="617">
        <f t="shared" si="21"/>
        <v>13000</v>
      </c>
      <c r="H486" s="618">
        <f t="shared" si="23"/>
        <v>79101887.5</v>
      </c>
      <c r="I486" s="662"/>
      <c r="J486" s="619" t="s">
        <v>55</v>
      </c>
      <c r="K486" s="619" t="s">
        <v>2750</v>
      </c>
    </row>
    <row r="487" spans="2:11">
      <c r="B487" s="620" t="s">
        <v>2759</v>
      </c>
      <c r="C487" s="620" t="s">
        <v>2876</v>
      </c>
      <c r="D487" s="620" t="s">
        <v>5801</v>
      </c>
      <c r="E487" s="615">
        <v>13000</v>
      </c>
      <c r="F487" s="616">
        <f t="shared" si="22"/>
        <v>79114887.5</v>
      </c>
      <c r="G487" s="617">
        <f t="shared" si="21"/>
        <v>13000</v>
      </c>
      <c r="H487" s="618">
        <f t="shared" si="23"/>
        <v>79114887.5</v>
      </c>
      <c r="I487" s="662"/>
      <c r="J487" s="619" t="s">
        <v>55</v>
      </c>
      <c r="K487" s="619" t="s">
        <v>2750</v>
      </c>
    </row>
    <row r="488" spans="2:11">
      <c r="B488" s="620" t="s">
        <v>2759</v>
      </c>
      <c r="C488" s="620" t="s">
        <v>2876</v>
      </c>
      <c r="D488" s="620" t="s">
        <v>5800</v>
      </c>
      <c r="E488" s="615">
        <v>13000</v>
      </c>
      <c r="F488" s="616">
        <f t="shared" si="22"/>
        <v>79127887.5</v>
      </c>
      <c r="G488" s="617">
        <f t="shared" si="21"/>
        <v>13000</v>
      </c>
      <c r="H488" s="618">
        <f t="shared" si="23"/>
        <v>79127887.5</v>
      </c>
      <c r="I488" s="662"/>
      <c r="J488" s="619" t="s">
        <v>55</v>
      </c>
      <c r="K488" s="619" t="s">
        <v>2750</v>
      </c>
    </row>
    <row r="489" spans="2:11">
      <c r="B489" s="620" t="s">
        <v>2759</v>
      </c>
      <c r="C489" s="620" t="s">
        <v>2876</v>
      </c>
      <c r="D489" s="620" t="s">
        <v>5799</v>
      </c>
      <c r="E489" s="615">
        <v>13000</v>
      </c>
      <c r="F489" s="616">
        <f t="shared" si="22"/>
        <v>79140887.5</v>
      </c>
      <c r="G489" s="617">
        <f t="shared" si="21"/>
        <v>13000</v>
      </c>
      <c r="H489" s="618">
        <f t="shared" si="23"/>
        <v>79140887.5</v>
      </c>
      <c r="I489" s="662"/>
      <c r="J489" s="619" t="s">
        <v>55</v>
      </c>
      <c r="K489" s="619" t="s">
        <v>2750</v>
      </c>
    </row>
    <row r="490" spans="2:11">
      <c r="B490" s="620" t="s">
        <v>2759</v>
      </c>
      <c r="C490" s="620" t="s">
        <v>2876</v>
      </c>
      <c r="D490" s="620" t="s">
        <v>5798</v>
      </c>
      <c r="E490" s="615">
        <v>5000</v>
      </c>
      <c r="F490" s="616">
        <f t="shared" si="22"/>
        <v>79145887.5</v>
      </c>
      <c r="G490" s="617">
        <f t="shared" si="21"/>
        <v>5000</v>
      </c>
      <c r="H490" s="618">
        <f t="shared" si="23"/>
        <v>79145887.5</v>
      </c>
      <c r="I490" s="662"/>
      <c r="J490" s="619" t="s">
        <v>55</v>
      </c>
      <c r="K490" s="619" t="s">
        <v>2750</v>
      </c>
    </row>
    <row r="491" spans="2:11">
      <c r="B491" s="620" t="s">
        <v>2759</v>
      </c>
      <c r="C491" s="620" t="s">
        <v>2876</v>
      </c>
      <c r="D491" s="620" t="s">
        <v>5797</v>
      </c>
      <c r="E491" s="615">
        <v>5000</v>
      </c>
      <c r="F491" s="616">
        <f t="shared" si="22"/>
        <v>79150887.5</v>
      </c>
      <c r="G491" s="617">
        <f t="shared" si="21"/>
        <v>5000</v>
      </c>
      <c r="H491" s="618">
        <f t="shared" si="23"/>
        <v>79150887.5</v>
      </c>
      <c r="I491" s="662"/>
      <c r="J491" s="619" t="s">
        <v>55</v>
      </c>
      <c r="K491" s="619" t="s">
        <v>2750</v>
      </c>
    </row>
    <row r="492" spans="2:11">
      <c r="B492" s="620" t="s">
        <v>2759</v>
      </c>
      <c r="C492" s="620" t="s">
        <v>2876</v>
      </c>
      <c r="D492" s="620" t="s">
        <v>5796</v>
      </c>
      <c r="E492" s="615">
        <v>5000</v>
      </c>
      <c r="F492" s="616">
        <f t="shared" si="22"/>
        <v>79155887.5</v>
      </c>
      <c r="G492" s="617">
        <f t="shared" si="21"/>
        <v>5000</v>
      </c>
      <c r="H492" s="618">
        <f t="shared" si="23"/>
        <v>79155887.5</v>
      </c>
      <c r="I492" s="662"/>
      <c r="J492" s="619" t="s">
        <v>55</v>
      </c>
      <c r="K492" s="619" t="s">
        <v>2750</v>
      </c>
    </row>
    <row r="493" spans="2:11">
      <c r="B493" s="620" t="s">
        <v>2759</v>
      </c>
      <c r="C493" s="620" t="s">
        <v>2876</v>
      </c>
      <c r="D493" s="620" t="s">
        <v>5795</v>
      </c>
      <c r="E493" s="615">
        <v>23000</v>
      </c>
      <c r="F493" s="616">
        <f t="shared" si="22"/>
        <v>79178887.5</v>
      </c>
      <c r="G493" s="617">
        <f t="shared" si="21"/>
        <v>23000</v>
      </c>
      <c r="H493" s="618">
        <f t="shared" si="23"/>
        <v>79178887.5</v>
      </c>
      <c r="I493" s="662"/>
      <c r="J493" s="619" t="s">
        <v>55</v>
      </c>
      <c r="K493" s="619" t="s">
        <v>2750</v>
      </c>
    </row>
    <row r="494" spans="2:11">
      <c r="B494" s="620" t="s">
        <v>2759</v>
      </c>
      <c r="C494" s="620" t="s">
        <v>2876</v>
      </c>
      <c r="D494" s="620" t="s">
        <v>5794</v>
      </c>
      <c r="E494" s="615">
        <v>23000</v>
      </c>
      <c r="F494" s="616">
        <f t="shared" si="22"/>
        <v>79201887.5</v>
      </c>
      <c r="G494" s="617">
        <f t="shared" si="21"/>
        <v>23000</v>
      </c>
      <c r="H494" s="618">
        <f t="shared" si="23"/>
        <v>79201887.5</v>
      </c>
      <c r="I494" s="662"/>
      <c r="J494" s="619" t="s">
        <v>55</v>
      </c>
      <c r="K494" s="619" t="s">
        <v>2750</v>
      </c>
    </row>
    <row r="495" spans="2:11">
      <c r="B495" s="620" t="s">
        <v>2759</v>
      </c>
      <c r="C495" s="620" t="s">
        <v>2876</v>
      </c>
      <c r="D495" s="620" t="s">
        <v>5793</v>
      </c>
      <c r="E495" s="615">
        <v>23000</v>
      </c>
      <c r="F495" s="616">
        <f t="shared" si="22"/>
        <v>79224887.5</v>
      </c>
      <c r="G495" s="617">
        <f t="shared" si="21"/>
        <v>23000</v>
      </c>
      <c r="H495" s="618">
        <f t="shared" si="23"/>
        <v>79224887.5</v>
      </c>
      <c r="I495" s="662"/>
      <c r="J495" s="619" t="s">
        <v>55</v>
      </c>
      <c r="K495" s="619" t="s">
        <v>2750</v>
      </c>
    </row>
    <row r="496" spans="2:11">
      <c r="B496" s="620" t="s">
        <v>2759</v>
      </c>
      <c r="C496" s="620" t="s">
        <v>2876</v>
      </c>
      <c r="D496" s="620" t="s">
        <v>5792</v>
      </c>
      <c r="E496" s="615">
        <v>23000</v>
      </c>
      <c r="F496" s="616">
        <f t="shared" si="22"/>
        <v>79247887.5</v>
      </c>
      <c r="G496" s="617">
        <f t="shared" si="21"/>
        <v>23000</v>
      </c>
      <c r="H496" s="618">
        <f t="shared" si="23"/>
        <v>79247887.5</v>
      </c>
      <c r="I496" s="662"/>
      <c r="J496" s="619" t="s">
        <v>55</v>
      </c>
      <c r="K496" s="619" t="s">
        <v>2750</v>
      </c>
    </row>
    <row r="497" spans="2:11">
      <c r="B497" s="620" t="s">
        <v>2759</v>
      </c>
      <c r="C497" s="620" t="s">
        <v>2876</v>
      </c>
      <c r="D497" s="620" t="s">
        <v>5791</v>
      </c>
      <c r="E497" s="615">
        <v>125000</v>
      </c>
      <c r="F497" s="616">
        <f t="shared" si="22"/>
        <v>79372887.5</v>
      </c>
      <c r="G497" s="617">
        <f t="shared" si="21"/>
        <v>125000</v>
      </c>
      <c r="H497" s="618">
        <f t="shared" si="23"/>
        <v>79372887.5</v>
      </c>
      <c r="I497" s="662"/>
      <c r="J497" s="619" t="s">
        <v>55</v>
      </c>
      <c r="K497" s="619" t="s">
        <v>2750</v>
      </c>
    </row>
    <row r="498" spans="2:11">
      <c r="B498" s="620" t="s">
        <v>2759</v>
      </c>
      <c r="C498" s="620" t="s">
        <v>2876</v>
      </c>
      <c r="D498" s="620" t="s">
        <v>5790</v>
      </c>
      <c r="E498" s="615">
        <v>5000</v>
      </c>
      <c r="F498" s="616">
        <f t="shared" si="22"/>
        <v>79377887.5</v>
      </c>
      <c r="G498" s="617">
        <f t="shared" si="21"/>
        <v>5000</v>
      </c>
      <c r="H498" s="618">
        <f t="shared" si="23"/>
        <v>79377887.5</v>
      </c>
      <c r="I498" s="662"/>
      <c r="J498" s="619" t="s">
        <v>55</v>
      </c>
      <c r="K498" s="619" t="s">
        <v>2750</v>
      </c>
    </row>
    <row r="499" spans="2:11">
      <c r="B499" s="620" t="s">
        <v>2759</v>
      </c>
      <c r="C499" s="620" t="s">
        <v>2876</v>
      </c>
      <c r="D499" s="620" t="s">
        <v>5789</v>
      </c>
      <c r="E499" s="615">
        <v>16000</v>
      </c>
      <c r="F499" s="616">
        <f t="shared" si="22"/>
        <v>79393887.5</v>
      </c>
      <c r="G499" s="617">
        <f t="shared" si="21"/>
        <v>16000</v>
      </c>
      <c r="H499" s="618">
        <f t="shared" si="23"/>
        <v>79393887.5</v>
      </c>
      <c r="I499" s="662"/>
      <c r="J499" s="619" t="s">
        <v>55</v>
      </c>
      <c r="K499" s="619" t="s">
        <v>2750</v>
      </c>
    </row>
    <row r="500" spans="2:11">
      <c r="B500" s="620" t="s">
        <v>2759</v>
      </c>
      <c r="C500" s="620" t="s">
        <v>2876</v>
      </c>
      <c r="D500" s="620" t="s">
        <v>5788</v>
      </c>
      <c r="E500" s="615">
        <v>23000</v>
      </c>
      <c r="F500" s="616">
        <f t="shared" si="22"/>
        <v>79416887.5</v>
      </c>
      <c r="G500" s="617">
        <f t="shared" si="21"/>
        <v>23000</v>
      </c>
      <c r="H500" s="618">
        <f t="shared" si="23"/>
        <v>79416887.5</v>
      </c>
      <c r="I500" s="662"/>
      <c r="J500" s="619" t="s">
        <v>55</v>
      </c>
      <c r="K500" s="619" t="s">
        <v>2750</v>
      </c>
    </row>
    <row r="501" spans="2:11">
      <c r="B501" s="620" t="s">
        <v>2759</v>
      </c>
      <c r="C501" s="620" t="s">
        <v>2876</v>
      </c>
      <c r="D501" s="620" t="s">
        <v>3024</v>
      </c>
      <c r="E501" s="615">
        <v>304000</v>
      </c>
      <c r="F501" s="616">
        <f t="shared" si="22"/>
        <v>79720887.5</v>
      </c>
      <c r="G501" s="617">
        <f t="shared" si="21"/>
        <v>304000</v>
      </c>
      <c r="H501" s="618">
        <f t="shared" si="23"/>
        <v>79720887.5</v>
      </c>
      <c r="I501" s="662"/>
      <c r="J501" s="619" t="s">
        <v>55</v>
      </c>
      <c r="K501" s="619" t="s">
        <v>2750</v>
      </c>
    </row>
    <row r="502" spans="2:11">
      <c r="B502" s="620" t="s">
        <v>2759</v>
      </c>
      <c r="C502" s="620" t="s">
        <v>2876</v>
      </c>
      <c r="D502" s="620" t="s">
        <v>5787</v>
      </c>
      <c r="E502" s="615">
        <v>5000</v>
      </c>
      <c r="F502" s="616">
        <f t="shared" si="22"/>
        <v>79725887.5</v>
      </c>
      <c r="G502" s="617">
        <f t="shared" si="21"/>
        <v>5000</v>
      </c>
      <c r="H502" s="618">
        <f t="shared" si="23"/>
        <v>79725887.5</v>
      </c>
      <c r="I502" s="662"/>
      <c r="J502" s="619" t="s">
        <v>55</v>
      </c>
      <c r="K502" s="619" t="s">
        <v>2750</v>
      </c>
    </row>
    <row r="503" spans="2:11">
      <c r="B503" s="620" t="s">
        <v>2759</v>
      </c>
      <c r="C503" s="620" t="s">
        <v>2876</v>
      </c>
      <c r="D503" s="620" t="s">
        <v>5786</v>
      </c>
      <c r="E503" s="615">
        <v>13000</v>
      </c>
      <c r="F503" s="616">
        <f t="shared" si="22"/>
        <v>79738887.5</v>
      </c>
      <c r="G503" s="617">
        <f t="shared" si="21"/>
        <v>13000</v>
      </c>
      <c r="H503" s="618">
        <f t="shared" si="23"/>
        <v>79738887.5</v>
      </c>
      <c r="I503" s="662"/>
      <c r="J503" s="619" t="s">
        <v>55</v>
      </c>
      <c r="K503" s="619" t="s">
        <v>2750</v>
      </c>
    </row>
    <row r="504" spans="2:11">
      <c r="B504" s="620" t="s">
        <v>2759</v>
      </c>
      <c r="C504" s="620" t="s">
        <v>2876</v>
      </c>
      <c r="D504" s="620" t="s">
        <v>5785</v>
      </c>
      <c r="E504" s="615">
        <v>5000</v>
      </c>
      <c r="F504" s="616">
        <f t="shared" si="22"/>
        <v>79743887.5</v>
      </c>
      <c r="G504" s="617">
        <f t="shared" si="21"/>
        <v>5000</v>
      </c>
      <c r="H504" s="618">
        <f t="shared" si="23"/>
        <v>79743887.5</v>
      </c>
      <c r="I504" s="662"/>
      <c r="J504" s="619" t="s">
        <v>55</v>
      </c>
      <c r="K504" s="619" t="s">
        <v>2750</v>
      </c>
    </row>
    <row r="505" spans="2:11">
      <c r="B505" s="620" t="s">
        <v>2759</v>
      </c>
      <c r="C505" s="620" t="s">
        <v>2876</v>
      </c>
      <c r="D505" s="620" t="s">
        <v>5784</v>
      </c>
      <c r="E505" s="615">
        <v>6000</v>
      </c>
      <c r="F505" s="616">
        <f t="shared" si="22"/>
        <v>79749887.5</v>
      </c>
      <c r="G505" s="617">
        <f t="shared" si="21"/>
        <v>6000</v>
      </c>
      <c r="H505" s="618">
        <f t="shared" si="23"/>
        <v>79749887.5</v>
      </c>
      <c r="I505" s="662"/>
      <c r="J505" s="619" t="s">
        <v>55</v>
      </c>
      <c r="K505" s="619" t="s">
        <v>2750</v>
      </c>
    </row>
    <row r="506" spans="2:11">
      <c r="B506" s="620" t="s">
        <v>2759</v>
      </c>
      <c r="C506" s="620" t="s">
        <v>2876</v>
      </c>
      <c r="D506" s="620" t="s">
        <v>5783</v>
      </c>
      <c r="E506" s="615">
        <v>6000</v>
      </c>
      <c r="F506" s="616">
        <f t="shared" si="22"/>
        <v>79755887.5</v>
      </c>
      <c r="G506" s="617">
        <f t="shared" si="21"/>
        <v>6000</v>
      </c>
      <c r="H506" s="618">
        <f t="shared" si="23"/>
        <v>79755887.5</v>
      </c>
      <c r="I506" s="662"/>
      <c r="J506" s="619" t="s">
        <v>55</v>
      </c>
      <c r="K506" s="619" t="s">
        <v>2750</v>
      </c>
    </row>
    <row r="507" spans="2:11">
      <c r="B507" s="620" t="s">
        <v>2759</v>
      </c>
      <c r="C507" s="620" t="s">
        <v>2876</v>
      </c>
      <c r="D507" s="620" t="s">
        <v>5782</v>
      </c>
      <c r="E507" s="615">
        <v>6000</v>
      </c>
      <c r="F507" s="616">
        <f t="shared" si="22"/>
        <v>79761887.5</v>
      </c>
      <c r="G507" s="617">
        <f t="shared" si="21"/>
        <v>6000</v>
      </c>
      <c r="H507" s="618">
        <f t="shared" si="23"/>
        <v>79761887.5</v>
      </c>
      <c r="I507" s="662"/>
      <c r="J507" s="619" t="s">
        <v>55</v>
      </c>
      <c r="K507" s="619" t="s">
        <v>2750</v>
      </c>
    </row>
    <row r="508" spans="2:11">
      <c r="B508" s="620" t="s">
        <v>2759</v>
      </c>
      <c r="C508" s="620" t="s">
        <v>2876</v>
      </c>
      <c r="D508" s="620" t="s">
        <v>5781</v>
      </c>
      <c r="E508" s="615">
        <v>5000</v>
      </c>
      <c r="F508" s="616">
        <f t="shared" si="22"/>
        <v>79766887.5</v>
      </c>
      <c r="G508" s="617">
        <f t="shared" si="21"/>
        <v>5000</v>
      </c>
      <c r="H508" s="618">
        <f t="shared" si="23"/>
        <v>79766887.5</v>
      </c>
      <c r="I508" s="662"/>
      <c r="J508" s="619" t="s">
        <v>55</v>
      </c>
      <c r="K508" s="619" t="s">
        <v>2750</v>
      </c>
    </row>
    <row r="509" spans="2:11">
      <c r="B509" s="620" t="s">
        <v>2759</v>
      </c>
      <c r="C509" s="620" t="s">
        <v>2876</v>
      </c>
      <c r="D509" s="620" t="s">
        <v>5780</v>
      </c>
      <c r="E509" s="615">
        <v>5000</v>
      </c>
      <c r="F509" s="616">
        <f t="shared" si="22"/>
        <v>79771887.5</v>
      </c>
      <c r="G509" s="617">
        <f t="shared" si="21"/>
        <v>5000</v>
      </c>
      <c r="H509" s="618">
        <f t="shared" si="23"/>
        <v>79771887.5</v>
      </c>
      <c r="I509" s="662"/>
      <c r="J509" s="619" t="s">
        <v>55</v>
      </c>
      <c r="K509" s="619" t="s">
        <v>2750</v>
      </c>
    </row>
    <row r="510" spans="2:11">
      <c r="B510" s="620" t="s">
        <v>2759</v>
      </c>
      <c r="C510" s="620" t="s">
        <v>2876</v>
      </c>
      <c r="D510" s="620" t="s">
        <v>5779</v>
      </c>
      <c r="E510" s="615">
        <v>5000</v>
      </c>
      <c r="F510" s="616">
        <f t="shared" si="22"/>
        <v>79776887.5</v>
      </c>
      <c r="G510" s="617">
        <f t="shared" si="21"/>
        <v>5000</v>
      </c>
      <c r="H510" s="618">
        <f t="shared" si="23"/>
        <v>79776887.5</v>
      </c>
      <c r="I510" s="662"/>
      <c r="J510" s="619" t="s">
        <v>55</v>
      </c>
      <c r="K510" s="619" t="s">
        <v>2750</v>
      </c>
    </row>
    <row r="511" spans="2:11">
      <c r="B511" s="620" t="s">
        <v>2759</v>
      </c>
      <c r="C511" s="620" t="s">
        <v>2876</v>
      </c>
      <c r="D511" s="620" t="s">
        <v>5778</v>
      </c>
      <c r="E511" s="615">
        <v>6000</v>
      </c>
      <c r="F511" s="616">
        <f t="shared" si="22"/>
        <v>79782887.5</v>
      </c>
      <c r="G511" s="617">
        <f t="shared" si="21"/>
        <v>6000</v>
      </c>
      <c r="H511" s="618">
        <f t="shared" si="23"/>
        <v>79782887.5</v>
      </c>
      <c r="I511" s="662"/>
      <c r="J511" s="619" t="s">
        <v>55</v>
      </c>
      <c r="K511" s="619" t="s">
        <v>2750</v>
      </c>
    </row>
    <row r="512" spans="2:11">
      <c r="B512" s="620" t="s">
        <v>2759</v>
      </c>
      <c r="C512" s="620" t="s">
        <v>2876</v>
      </c>
      <c r="D512" s="620" t="s">
        <v>5777</v>
      </c>
      <c r="E512" s="615">
        <v>6000</v>
      </c>
      <c r="F512" s="616">
        <f t="shared" si="22"/>
        <v>79788887.5</v>
      </c>
      <c r="G512" s="617">
        <f t="shared" si="21"/>
        <v>6000</v>
      </c>
      <c r="H512" s="618">
        <f t="shared" si="23"/>
        <v>79788887.5</v>
      </c>
      <c r="I512" s="662"/>
      <c r="J512" s="619" t="s">
        <v>55</v>
      </c>
      <c r="K512" s="619" t="s">
        <v>2750</v>
      </c>
    </row>
    <row r="513" spans="2:11">
      <c r="B513" s="620" t="s">
        <v>2759</v>
      </c>
      <c r="C513" s="620" t="s">
        <v>2876</v>
      </c>
      <c r="D513" s="620" t="s">
        <v>2815</v>
      </c>
      <c r="E513" s="615">
        <v>359000</v>
      </c>
      <c r="F513" s="616">
        <f t="shared" si="22"/>
        <v>80147887.5</v>
      </c>
      <c r="G513" s="617">
        <f t="shared" si="21"/>
        <v>359000</v>
      </c>
      <c r="H513" s="618">
        <f t="shared" si="23"/>
        <v>80147887.5</v>
      </c>
      <c r="I513" s="662"/>
      <c r="J513" s="619" t="s">
        <v>55</v>
      </c>
      <c r="K513" s="619" t="s">
        <v>2750</v>
      </c>
    </row>
    <row r="514" spans="2:11">
      <c r="B514" s="620" t="s">
        <v>2759</v>
      </c>
      <c r="C514" s="620" t="s">
        <v>2876</v>
      </c>
      <c r="D514" s="620" t="s">
        <v>5776</v>
      </c>
      <c r="E514" s="615">
        <v>125000</v>
      </c>
      <c r="F514" s="616">
        <f t="shared" si="22"/>
        <v>80272887.5</v>
      </c>
      <c r="G514" s="617">
        <f t="shared" si="21"/>
        <v>125000</v>
      </c>
      <c r="H514" s="618">
        <f t="shared" si="23"/>
        <v>80272887.5</v>
      </c>
      <c r="I514" s="662"/>
      <c r="J514" s="619" t="s">
        <v>55</v>
      </c>
      <c r="K514" s="619" t="s">
        <v>2750</v>
      </c>
    </row>
    <row r="515" spans="2:11">
      <c r="B515" s="620" t="s">
        <v>2759</v>
      </c>
      <c r="C515" s="620" t="s">
        <v>2876</v>
      </c>
      <c r="D515" s="620" t="s">
        <v>5775</v>
      </c>
      <c r="E515" s="615">
        <v>5000</v>
      </c>
      <c r="F515" s="616">
        <f t="shared" si="22"/>
        <v>80277887.5</v>
      </c>
      <c r="G515" s="617">
        <f t="shared" si="21"/>
        <v>5000</v>
      </c>
      <c r="H515" s="618">
        <f t="shared" si="23"/>
        <v>80277887.5</v>
      </c>
      <c r="I515" s="662"/>
      <c r="J515" s="619" t="s">
        <v>55</v>
      </c>
      <c r="K515" s="619" t="s">
        <v>2750</v>
      </c>
    </row>
    <row r="516" spans="2:11">
      <c r="B516" s="620" t="s">
        <v>2759</v>
      </c>
      <c r="C516" s="620" t="s">
        <v>2876</v>
      </c>
      <c r="D516" s="620" t="s">
        <v>5774</v>
      </c>
      <c r="E516" s="615">
        <v>13000</v>
      </c>
      <c r="F516" s="616">
        <f t="shared" si="22"/>
        <v>80290887.5</v>
      </c>
      <c r="G516" s="617">
        <f t="shared" si="21"/>
        <v>13000</v>
      </c>
      <c r="H516" s="618">
        <f t="shared" si="23"/>
        <v>80290887.5</v>
      </c>
      <c r="I516" s="662"/>
      <c r="J516" s="619" t="s">
        <v>55</v>
      </c>
      <c r="K516" s="619" t="s">
        <v>2750</v>
      </c>
    </row>
    <row r="517" spans="2:11">
      <c r="B517" s="620" t="s">
        <v>2759</v>
      </c>
      <c r="C517" s="620" t="s">
        <v>2876</v>
      </c>
      <c r="D517" s="620" t="s">
        <v>5773</v>
      </c>
      <c r="E517" s="615">
        <v>13000</v>
      </c>
      <c r="F517" s="616">
        <f t="shared" si="22"/>
        <v>80303887.5</v>
      </c>
      <c r="G517" s="617">
        <f t="shared" si="21"/>
        <v>13000</v>
      </c>
      <c r="H517" s="618">
        <f t="shared" si="23"/>
        <v>80303887.5</v>
      </c>
      <c r="I517" s="662"/>
      <c r="J517" s="619" t="s">
        <v>55</v>
      </c>
      <c r="K517" s="619" t="s">
        <v>2750</v>
      </c>
    </row>
    <row r="518" spans="2:11">
      <c r="B518" s="620" t="s">
        <v>2759</v>
      </c>
      <c r="C518" s="620" t="s">
        <v>2876</v>
      </c>
      <c r="D518" s="620" t="s">
        <v>5772</v>
      </c>
      <c r="E518" s="615">
        <v>125000</v>
      </c>
      <c r="F518" s="616">
        <f t="shared" si="22"/>
        <v>80428887.5</v>
      </c>
      <c r="G518" s="617">
        <f t="shared" si="21"/>
        <v>125000</v>
      </c>
      <c r="H518" s="618">
        <f t="shared" si="23"/>
        <v>80428887.5</v>
      </c>
      <c r="I518" s="662"/>
      <c r="J518" s="619" t="s">
        <v>55</v>
      </c>
      <c r="K518" s="619" t="s">
        <v>2750</v>
      </c>
    </row>
    <row r="519" spans="2:11">
      <c r="B519" s="620" t="s">
        <v>2759</v>
      </c>
      <c r="C519" s="620" t="s">
        <v>2876</v>
      </c>
      <c r="D519" s="620" t="s">
        <v>5771</v>
      </c>
      <c r="E519" s="615">
        <v>125000</v>
      </c>
      <c r="F519" s="616">
        <f t="shared" si="22"/>
        <v>80553887.5</v>
      </c>
      <c r="G519" s="617">
        <f t="shared" ref="G519:G582" si="24">E519</f>
        <v>125000</v>
      </c>
      <c r="H519" s="618">
        <f t="shared" si="23"/>
        <v>80553887.5</v>
      </c>
      <c r="I519" s="662"/>
      <c r="J519" s="619" t="s">
        <v>55</v>
      </c>
      <c r="K519" s="619" t="s">
        <v>2750</v>
      </c>
    </row>
    <row r="520" spans="2:11">
      <c r="B520" s="620" t="s">
        <v>2759</v>
      </c>
      <c r="C520" s="620" t="s">
        <v>2876</v>
      </c>
      <c r="D520" s="620" t="s">
        <v>5770</v>
      </c>
      <c r="E520" s="615">
        <v>125000</v>
      </c>
      <c r="F520" s="616">
        <f t="shared" ref="F520:F583" si="25">E520+F519</f>
        <v>80678887.5</v>
      </c>
      <c r="G520" s="617">
        <f t="shared" si="24"/>
        <v>125000</v>
      </c>
      <c r="H520" s="618">
        <f t="shared" ref="H520:H583" si="26">G520+H519</f>
        <v>80678887.5</v>
      </c>
      <c r="I520" s="662"/>
      <c r="J520" s="619" t="s">
        <v>55</v>
      </c>
      <c r="K520" s="619" t="s">
        <v>2750</v>
      </c>
    </row>
    <row r="521" spans="2:11">
      <c r="B521" s="620" t="s">
        <v>2759</v>
      </c>
      <c r="C521" s="620" t="s">
        <v>2876</v>
      </c>
      <c r="D521" s="620" t="s">
        <v>5769</v>
      </c>
      <c r="E521" s="615">
        <v>2000</v>
      </c>
      <c r="F521" s="616">
        <f t="shared" si="25"/>
        <v>80680887.5</v>
      </c>
      <c r="G521" s="617">
        <f t="shared" si="24"/>
        <v>2000</v>
      </c>
      <c r="H521" s="618">
        <f t="shared" si="26"/>
        <v>80680887.5</v>
      </c>
      <c r="I521" s="662"/>
      <c r="J521" s="619" t="s">
        <v>55</v>
      </c>
      <c r="K521" s="619" t="s">
        <v>2750</v>
      </c>
    </row>
    <row r="522" spans="2:11">
      <c r="B522" s="620" t="s">
        <v>2759</v>
      </c>
      <c r="C522" s="620" t="s">
        <v>2876</v>
      </c>
      <c r="D522" s="620" t="s">
        <v>5768</v>
      </c>
      <c r="E522" s="615">
        <v>2000</v>
      </c>
      <c r="F522" s="616">
        <f t="shared" si="25"/>
        <v>80682887.5</v>
      </c>
      <c r="G522" s="617">
        <f t="shared" si="24"/>
        <v>2000</v>
      </c>
      <c r="H522" s="618">
        <f t="shared" si="26"/>
        <v>80682887.5</v>
      </c>
      <c r="I522" s="662"/>
      <c r="J522" s="619" t="s">
        <v>55</v>
      </c>
      <c r="K522" s="619" t="s">
        <v>2750</v>
      </c>
    </row>
    <row r="523" spans="2:11">
      <c r="B523" s="620" t="s">
        <v>2759</v>
      </c>
      <c r="C523" s="620" t="s">
        <v>2876</v>
      </c>
      <c r="D523" s="620" t="s">
        <v>5767</v>
      </c>
      <c r="E523" s="615">
        <v>13000</v>
      </c>
      <c r="F523" s="616">
        <f t="shared" si="25"/>
        <v>80695887.5</v>
      </c>
      <c r="G523" s="617">
        <f t="shared" si="24"/>
        <v>13000</v>
      </c>
      <c r="H523" s="618">
        <f t="shared" si="26"/>
        <v>80695887.5</v>
      </c>
      <c r="I523" s="662"/>
      <c r="J523" s="619" t="s">
        <v>55</v>
      </c>
      <c r="K523" s="619" t="s">
        <v>2750</v>
      </c>
    </row>
    <row r="524" spans="2:11">
      <c r="B524" s="620" t="s">
        <v>2759</v>
      </c>
      <c r="C524" s="620" t="s">
        <v>2876</v>
      </c>
      <c r="D524" s="620" t="s">
        <v>5766</v>
      </c>
      <c r="E524" s="615">
        <v>13000</v>
      </c>
      <c r="F524" s="616">
        <f t="shared" si="25"/>
        <v>80708887.5</v>
      </c>
      <c r="G524" s="617">
        <f t="shared" si="24"/>
        <v>13000</v>
      </c>
      <c r="H524" s="618">
        <f t="shared" si="26"/>
        <v>80708887.5</v>
      </c>
      <c r="I524" s="662"/>
      <c r="J524" s="619" t="s">
        <v>55</v>
      </c>
      <c r="K524" s="619" t="s">
        <v>2750</v>
      </c>
    </row>
    <row r="525" spans="2:11">
      <c r="B525" s="620" t="s">
        <v>2759</v>
      </c>
      <c r="C525" s="620" t="s">
        <v>2876</v>
      </c>
      <c r="D525" s="620" t="s">
        <v>5765</v>
      </c>
      <c r="E525" s="615">
        <v>13000</v>
      </c>
      <c r="F525" s="616">
        <f t="shared" si="25"/>
        <v>80721887.5</v>
      </c>
      <c r="G525" s="617">
        <f t="shared" si="24"/>
        <v>13000</v>
      </c>
      <c r="H525" s="618">
        <f t="shared" si="26"/>
        <v>80721887.5</v>
      </c>
      <c r="I525" s="662"/>
      <c r="J525" s="619" t="s">
        <v>55</v>
      </c>
      <c r="K525" s="619" t="s">
        <v>2750</v>
      </c>
    </row>
    <row r="526" spans="2:11">
      <c r="B526" s="620" t="s">
        <v>2759</v>
      </c>
      <c r="C526" s="620" t="s">
        <v>2876</v>
      </c>
      <c r="D526" s="620" t="s">
        <v>5764</v>
      </c>
      <c r="E526" s="615">
        <v>13000</v>
      </c>
      <c r="F526" s="616">
        <f t="shared" si="25"/>
        <v>80734887.5</v>
      </c>
      <c r="G526" s="617">
        <f t="shared" si="24"/>
        <v>13000</v>
      </c>
      <c r="H526" s="618">
        <f t="shared" si="26"/>
        <v>80734887.5</v>
      </c>
      <c r="I526" s="662"/>
      <c r="J526" s="619" t="s">
        <v>55</v>
      </c>
      <c r="K526" s="619" t="s">
        <v>2750</v>
      </c>
    </row>
    <row r="527" spans="2:11">
      <c r="B527" s="620" t="s">
        <v>2759</v>
      </c>
      <c r="C527" s="620" t="s">
        <v>2876</v>
      </c>
      <c r="D527" s="620" t="s">
        <v>5763</v>
      </c>
      <c r="E527" s="615">
        <v>13000</v>
      </c>
      <c r="F527" s="616">
        <f t="shared" si="25"/>
        <v>80747887.5</v>
      </c>
      <c r="G527" s="617">
        <f t="shared" si="24"/>
        <v>13000</v>
      </c>
      <c r="H527" s="618">
        <f t="shared" si="26"/>
        <v>80747887.5</v>
      </c>
      <c r="I527" s="662"/>
      <c r="J527" s="619" t="s">
        <v>55</v>
      </c>
      <c r="K527" s="619" t="s">
        <v>2750</v>
      </c>
    </row>
    <row r="528" spans="2:11">
      <c r="B528" s="620" t="s">
        <v>2759</v>
      </c>
      <c r="C528" s="620" t="s">
        <v>2876</v>
      </c>
      <c r="D528" s="620" t="s">
        <v>5762</v>
      </c>
      <c r="E528" s="615">
        <v>13000</v>
      </c>
      <c r="F528" s="616">
        <f t="shared" si="25"/>
        <v>80760887.5</v>
      </c>
      <c r="G528" s="617">
        <f t="shared" si="24"/>
        <v>13000</v>
      </c>
      <c r="H528" s="618">
        <f t="shared" si="26"/>
        <v>80760887.5</v>
      </c>
      <c r="I528" s="662"/>
      <c r="J528" s="619" t="s">
        <v>55</v>
      </c>
      <c r="K528" s="619" t="s">
        <v>2750</v>
      </c>
    </row>
    <row r="529" spans="2:11">
      <c r="B529" s="620" t="s">
        <v>2759</v>
      </c>
      <c r="C529" s="620" t="s">
        <v>2876</v>
      </c>
      <c r="D529" s="620" t="s">
        <v>5761</v>
      </c>
      <c r="E529" s="615">
        <v>5000</v>
      </c>
      <c r="F529" s="616">
        <f t="shared" si="25"/>
        <v>80765887.5</v>
      </c>
      <c r="G529" s="617">
        <f t="shared" si="24"/>
        <v>5000</v>
      </c>
      <c r="H529" s="618">
        <f t="shared" si="26"/>
        <v>80765887.5</v>
      </c>
      <c r="I529" s="662"/>
      <c r="J529" s="619" t="s">
        <v>55</v>
      </c>
      <c r="K529" s="619" t="s">
        <v>2750</v>
      </c>
    </row>
    <row r="530" spans="2:11">
      <c r="B530" s="620" t="s">
        <v>2759</v>
      </c>
      <c r="C530" s="620" t="s">
        <v>2876</v>
      </c>
      <c r="D530" s="620" t="s">
        <v>5760</v>
      </c>
      <c r="E530" s="615">
        <v>750000</v>
      </c>
      <c r="F530" s="616">
        <f t="shared" si="25"/>
        <v>81515887.5</v>
      </c>
      <c r="G530" s="617">
        <f t="shared" si="24"/>
        <v>750000</v>
      </c>
      <c r="H530" s="618">
        <f t="shared" si="26"/>
        <v>81515887.5</v>
      </c>
      <c r="I530" s="662"/>
      <c r="J530" s="619" t="s">
        <v>55</v>
      </c>
      <c r="K530" s="619" t="s">
        <v>2750</v>
      </c>
    </row>
    <row r="531" spans="2:11">
      <c r="B531" s="620" t="s">
        <v>2759</v>
      </c>
      <c r="C531" s="620" t="s">
        <v>2876</v>
      </c>
      <c r="D531" s="620" t="s">
        <v>5759</v>
      </c>
      <c r="E531" s="615">
        <v>6000</v>
      </c>
      <c r="F531" s="616">
        <f t="shared" si="25"/>
        <v>81521887.5</v>
      </c>
      <c r="G531" s="617">
        <f t="shared" si="24"/>
        <v>6000</v>
      </c>
      <c r="H531" s="618">
        <f t="shared" si="26"/>
        <v>81521887.5</v>
      </c>
      <c r="I531" s="662"/>
      <c r="J531" s="619" t="s">
        <v>55</v>
      </c>
      <c r="K531" s="619" t="s">
        <v>2750</v>
      </c>
    </row>
    <row r="532" spans="2:11">
      <c r="B532" s="620" t="s">
        <v>2759</v>
      </c>
      <c r="C532" s="620" t="s">
        <v>2876</v>
      </c>
      <c r="D532" s="620" t="s">
        <v>5758</v>
      </c>
      <c r="E532" s="615">
        <v>6000</v>
      </c>
      <c r="F532" s="616">
        <f t="shared" si="25"/>
        <v>81527887.5</v>
      </c>
      <c r="G532" s="617">
        <f t="shared" si="24"/>
        <v>6000</v>
      </c>
      <c r="H532" s="618">
        <f t="shared" si="26"/>
        <v>81527887.5</v>
      </c>
      <c r="I532" s="662"/>
      <c r="J532" s="619" t="s">
        <v>55</v>
      </c>
      <c r="K532" s="619" t="s">
        <v>2750</v>
      </c>
    </row>
    <row r="533" spans="2:11">
      <c r="B533" s="620" t="s">
        <v>2759</v>
      </c>
      <c r="C533" s="620" t="s">
        <v>2876</v>
      </c>
      <c r="D533" s="620" t="s">
        <v>2856</v>
      </c>
      <c r="E533" s="615">
        <v>225000</v>
      </c>
      <c r="F533" s="616">
        <f t="shared" si="25"/>
        <v>81752887.5</v>
      </c>
      <c r="G533" s="617">
        <f t="shared" si="24"/>
        <v>225000</v>
      </c>
      <c r="H533" s="618">
        <f t="shared" si="26"/>
        <v>81752887.5</v>
      </c>
      <c r="I533" s="662"/>
      <c r="J533" s="619" t="s">
        <v>55</v>
      </c>
      <c r="K533" s="619" t="s">
        <v>2750</v>
      </c>
    </row>
    <row r="534" spans="2:11">
      <c r="B534" s="620" t="s">
        <v>2759</v>
      </c>
      <c r="C534" s="620" t="s">
        <v>2876</v>
      </c>
      <c r="D534" s="620" t="s">
        <v>5757</v>
      </c>
      <c r="E534" s="615">
        <v>16000</v>
      </c>
      <c r="F534" s="616">
        <f t="shared" si="25"/>
        <v>81768887.5</v>
      </c>
      <c r="G534" s="617">
        <f t="shared" si="24"/>
        <v>16000</v>
      </c>
      <c r="H534" s="618">
        <f t="shared" si="26"/>
        <v>81768887.5</v>
      </c>
      <c r="I534" s="662"/>
      <c r="J534" s="619" t="s">
        <v>55</v>
      </c>
      <c r="K534" s="619" t="s">
        <v>2750</v>
      </c>
    </row>
    <row r="535" spans="2:11">
      <c r="B535" s="620" t="s">
        <v>2759</v>
      </c>
      <c r="C535" s="620" t="s">
        <v>2876</v>
      </c>
      <c r="D535" s="620" t="s">
        <v>5756</v>
      </c>
      <c r="E535" s="615">
        <v>5000</v>
      </c>
      <c r="F535" s="616">
        <f t="shared" si="25"/>
        <v>81773887.5</v>
      </c>
      <c r="G535" s="617">
        <f t="shared" si="24"/>
        <v>5000</v>
      </c>
      <c r="H535" s="618">
        <f t="shared" si="26"/>
        <v>81773887.5</v>
      </c>
      <c r="I535" s="662"/>
      <c r="J535" s="619" t="s">
        <v>55</v>
      </c>
      <c r="K535" s="619" t="s">
        <v>2750</v>
      </c>
    </row>
    <row r="536" spans="2:11">
      <c r="B536" s="620" t="s">
        <v>2759</v>
      </c>
      <c r="C536" s="620" t="s">
        <v>2876</v>
      </c>
      <c r="D536" s="620" t="s">
        <v>5755</v>
      </c>
      <c r="E536" s="615">
        <v>5000</v>
      </c>
      <c r="F536" s="616">
        <f t="shared" si="25"/>
        <v>81778887.5</v>
      </c>
      <c r="G536" s="617">
        <f t="shared" si="24"/>
        <v>5000</v>
      </c>
      <c r="H536" s="618">
        <f t="shared" si="26"/>
        <v>81778887.5</v>
      </c>
      <c r="I536" s="662"/>
      <c r="J536" s="619" t="s">
        <v>55</v>
      </c>
      <c r="K536" s="619" t="s">
        <v>2750</v>
      </c>
    </row>
    <row r="537" spans="2:11">
      <c r="B537" s="620" t="s">
        <v>2759</v>
      </c>
      <c r="C537" s="620" t="s">
        <v>2876</v>
      </c>
      <c r="D537" s="620" t="s">
        <v>5754</v>
      </c>
      <c r="E537" s="615">
        <v>125000</v>
      </c>
      <c r="F537" s="616">
        <f t="shared" si="25"/>
        <v>81903887.5</v>
      </c>
      <c r="G537" s="617">
        <f t="shared" si="24"/>
        <v>125000</v>
      </c>
      <c r="H537" s="618">
        <f t="shared" si="26"/>
        <v>81903887.5</v>
      </c>
      <c r="I537" s="662"/>
      <c r="J537" s="619" t="s">
        <v>55</v>
      </c>
      <c r="K537" s="619" t="s">
        <v>2750</v>
      </c>
    </row>
    <row r="538" spans="2:11">
      <c r="B538" s="620" t="s">
        <v>2759</v>
      </c>
      <c r="C538" s="620" t="s">
        <v>2876</v>
      </c>
      <c r="D538" s="620" t="s">
        <v>5753</v>
      </c>
      <c r="E538" s="615">
        <v>125000</v>
      </c>
      <c r="F538" s="616">
        <f t="shared" si="25"/>
        <v>82028887.5</v>
      </c>
      <c r="G538" s="617">
        <f t="shared" si="24"/>
        <v>125000</v>
      </c>
      <c r="H538" s="618">
        <f t="shared" si="26"/>
        <v>82028887.5</v>
      </c>
      <c r="I538" s="662"/>
      <c r="J538" s="619" t="s">
        <v>55</v>
      </c>
      <c r="K538" s="619" t="s">
        <v>2750</v>
      </c>
    </row>
    <row r="539" spans="2:11">
      <c r="B539" s="620" t="s">
        <v>2759</v>
      </c>
      <c r="C539" s="620" t="s">
        <v>2876</v>
      </c>
      <c r="D539" s="620" t="s">
        <v>5752</v>
      </c>
      <c r="E539" s="615">
        <v>10000</v>
      </c>
      <c r="F539" s="616">
        <f t="shared" si="25"/>
        <v>82038887.5</v>
      </c>
      <c r="G539" s="617">
        <f t="shared" si="24"/>
        <v>10000</v>
      </c>
      <c r="H539" s="618">
        <f t="shared" si="26"/>
        <v>82038887.5</v>
      </c>
      <c r="I539" s="662"/>
      <c r="J539" s="619" t="s">
        <v>55</v>
      </c>
      <c r="K539" s="619" t="s">
        <v>2750</v>
      </c>
    </row>
    <row r="540" spans="2:11">
      <c r="B540" s="620" t="s">
        <v>2759</v>
      </c>
      <c r="C540" s="620" t="s">
        <v>2876</v>
      </c>
      <c r="D540" s="620" t="s">
        <v>3025</v>
      </c>
      <c r="E540" s="615">
        <v>1289000</v>
      </c>
      <c r="F540" s="616">
        <f t="shared" si="25"/>
        <v>83327887.5</v>
      </c>
      <c r="G540" s="617">
        <f t="shared" si="24"/>
        <v>1289000</v>
      </c>
      <c r="H540" s="618">
        <f t="shared" si="26"/>
        <v>83327887.5</v>
      </c>
      <c r="I540" s="662"/>
      <c r="J540" s="619" t="s">
        <v>55</v>
      </c>
      <c r="K540" s="619" t="s">
        <v>2750</v>
      </c>
    </row>
    <row r="541" spans="2:11">
      <c r="B541" s="620" t="s">
        <v>2759</v>
      </c>
      <c r="C541" s="620" t="s">
        <v>2876</v>
      </c>
      <c r="D541" s="620" t="s">
        <v>5751</v>
      </c>
      <c r="E541" s="615">
        <v>125000</v>
      </c>
      <c r="F541" s="616">
        <f t="shared" si="25"/>
        <v>83452887.5</v>
      </c>
      <c r="G541" s="617">
        <f t="shared" si="24"/>
        <v>125000</v>
      </c>
      <c r="H541" s="618">
        <f t="shared" si="26"/>
        <v>83452887.5</v>
      </c>
      <c r="I541" s="662"/>
      <c r="J541" s="619" t="s">
        <v>55</v>
      </c>
      <c r="K541" s="619" t="s">
        <v>2750</v>
      </c>
    </row>
    <row r="542" spans="2:11">
      <c r="B542" s="620" t="s">
        <v>2759</v>
      </c>
      <c r="C542" s="620" t="s">
        <v>2876</v>
      </c>
      <c r="D542" s="620" t="s">
        <v>5750</v>
      </c>
      <c r="E542" s="615">
        <v>125000</v>
      </c>
      <c r="F542" s="616">
        <f t="shared" si="25"/>
        <v>83577887.5</v>
      </c>
      <c r="G542" s="617">
        <f t="shared" si="24"/>
        <v>125000</v>
      </c>
      <c r="H542" s="618">
        <f t="shared" si="26"/>
        <v>83577887.5</v>
      </c>
      <c r="I542" s="662"/>
      <c r="J542" s="619" t="s">
        <v>55</v>
      </c>
      <c r="K542" s="619" t="s">
        <v>2750</v>
      </c>
    </row>
    <row r="543" spans="2:11">
      <c r="B543" s="620" t="s">
        <v>2759</v>
      </c>
      <c r="C543" s="620" t="s">
        <v>2876</v>
      </c>
      <c r="D543" s="620" t="s">
        <v>5749</v>
      </c>
      <c r="E543" s="615">
        <v>5000</v>
      </c>
      <c r="F543" s="616">
        <f t="shared" si="25"/>
        <v>83582887.5</v>
      </c>
      <c r="G543" s="617">
        <f t="shared" si="24"/>
        <v>5000</v>
      </c>
      <c r="H543" s="618">
        <f t="shared" si="26"/>
        <v>83582887.5</v>
      </c>
      <c r="I543" s="662"/>
      <c r="J543" s="619" t="s">
        <v>55</v>
      </c>
      <c r="K543" s="619" t="s">
        <v>2750</v>
      </c>
    </row>
    <row r="544" spans="2:11">
      <c r="B544" s="620" t="s">
        <v>2759</v>
      </c>
      <c r="C544" s="620" t="s">
        <v>2876</v>
      </c>
      <c r="D544" s="620" t="s">
        <v>5748</v>
      </c>
      <c r="E544" s="615">
        <v>5000</v>
      </c>
      <c r="F544" s="616">
        <f t="shared" si="25"/>
        <v>83587887.5</v>
      </c>
      <c r="G544" s="617">
        <f t="shared" si="24"/>
        <v>5000</v>
      </c>
      <c r="H544" s="618">
        <f t="shared" si="26"/>
        <v>83587887.5</v>
      </c>
      <c r="I544" s="662"/>
      <c r="J544" s="619" t="s">
        <v>55</v>
      </c>
      <c r="K544" s="619" t="s">
        <v>2750</v>
      </c>
    </row>
    <row r="545" spans="2:11">
      <c r="B545" s="620" t="s">
        <v>2759</v>
      </c>
      <c r="C545" s="620" t="s">
        <v>2876</v>
      </c>
      <c r="D545" s="620" t="s">
        <v>5747</v>
      </c>
      <c r="E545" s="615">
        <v>5000</v>
      </c>
      <c r="F545" s="616">
        <f t="shared" si="25"/>
        <v>83592887.5</v>
      </c>
      <c r="G545" s="617">
        <f t="shared" si="24"/>
        <v>5000</v>
      </c>
      <c r="H545" s="618">
        <f t="shared" si="26"/>
        <v>83592887.5</v>
      </c>
      <c r="I545" s="662"/>
      <c r="J545" s="619" t="s">
        <v>55</v>
      </c>
      <c r="K545" s="619" t="s">
        <v>2750</v>
      </c>
    </row>
    <row r="546" spans="2:11">
      <c r="B546" s="620" t="s">
        <v>2759</v>
      </c>
      <c r="C546" s="620" t="s">
        <v>2876</v>
      </c>
      <c r="D546" s="620" t="s">
        <v>2823</v>
      </c>
      <c r="E546" s="615">
        <v>2036000</v>
      </c>
      <c r="F546" s="616">
        <f t="shared" si="25"/>
        <v>85628887.5</v>
      </c>
      <c r="G546" s="617">
        <f t="shared" si="24"/>
        <v>2036000</v>
      </c>
      <c r="H546" s="618">
        <f t="shared" si="26"/>
        <v>85628887.5</v>
      </c>
      <c r="I546" s="662"/>
      <c r="J546" s="619" t="s">
        <v>55</v>
      </c>
      <c r="K546" s="619" t="s">
        <v>2750</v>
      </c>
    </row>
    <row r="547" spans="2:11">
      <c r="B547" s="620" t="s">
        <v>2759</v>
      </c>
      <c r="C547" s="620" t="s">
        <v>2876</v>
      </c>
      <c r="D547" s="620" t="s">
        <v>5746</v>
      </c>
      <c r="E547" s="615">
        <v>13000</v>
      </c>
      <c r="F547" s="616">
        <f t="shared" si="25"/>
        <v>85641887.5</v>
      </c>
      <c r="G547" s="617">
        <f t="shared" si="24"/>
        <v>13000</v>
      </c>
      <c r="H547" s="618">
        <f t="shared" si="26"/>
        <v>85641887.5</v>
      </c>
      <c r="I547" s="662"/>
      <c r="J547" s="619" t="s">
        <v>55</v>
      </c>
      <c r="K547" s="619" t="s">
        <v>2750</v>
      </c>
    </row>
    <row r="548" spans="2:11">
      <c r="B548" s="620" t="s">
        <v>2759</v>
      </c>
      <c r="C548" s="620" t="s">
        <v>2876</v>
      </c>
      <c r="D548" s="620" t="s">
        <v>5745</v>
      </c>
      <c r="E548" s="615">
        <v>6000</v>
      </c>
      <c r="F548" s="616">
        <f t="shared" si="25"/>
        <v>85647887.5</v>
      </c>
      <c r="G548" s="617">
        <f t="shared" si="24"/>
        <v>6000</v>
      </c>
      <c r="H548" s="618">
        <f t="shared" si="26"/>
        <v>85647887.5</v>
      </c>
      <c r="I548" s="662"/>
      <c r="J548" s="619" t="s">
        <v>55</v>
      </c>
      <c r="K548" s="619" t="s">
        <v>2750</v>
      </c>
    </row>
    <row r="549" spans="2:11">
      <c r="B549" s="620" t="s">
        <v>2759</v>
      </c>
      <c r="C549" s="620" t="s">
        <v>2876</v>
      </c>
      <c r="D549" s="620" t="s">
        <v>5744</v>
      </c>
      <c r="E549" s="615">
        <v>13000</v>
      </c>
      <c r="F549" s="616">
        <f t="shared" si="25"/>
        <v>85660887.5</v>
      </c>
      <c r="G549" s="617">
        <f t="shared" si="24"/>
        <v>13000</v>
      </c>
      <c r="H549" s="618">
        <f t="shared" si="26"/>
        <v>85660887.5</v>
      </c>
      <c r="I549" s="662"/>
      <c r="J549" s="619" t="s">
        <v>55</v>
      </c>
      <c r="K549" s="619" t="s">
        <v>2750</v>
      </c>
    </row>
    <row r="550" spans="2:11">
      <c r="B550" s="620" t="s">
        <v>2759</v>
      </c>
      <c r="C550" s="620" t="s">
        <v>2876</v>
      </c>
      <c r="D550" s="620" t="s">
        <v>5743</v>
      </c>
      <c r="E550" s="615">
        <v>13000</v>
      </c>
      <c r="F550" s="616">
        <f t="shared" si="25"/>
        <v>85673887.5</v>
      </c>
      <c r="G550" s="617">
        <f t="shared" si="24"/>
        <v>13000</v>
      </c>
      <c r="H550" s="618">
        <f t="shared" si="26"/>
        <v>85673887.5</v>
      </c>
      <c r="I550" s="662"/>
      <c r="J550" s="619" t="s">
        <v>55</v>
      </c>
      <c r="K550" s="619" t="s">
        <v>2750</v>
      </c>
    </row>
    <row r="551" spans="2:11">
      <c r="B551" s="620" t="s">
        <v>2759</v>
      </c>
      <c r="C551" s="620" t="s">
        <v>2876</v>
      </c>
      <c r="D551" s="620" t="s">
        <v>5742</v>
      </c>
      <c r="E551" s="615">
        <v>13000</v>
      </c>
      <c r="F551" s="616">
        <f t="shared" si="25"/>
        <v>85686887.5</v>
      </c>
      <c r="G551" s="617">
        <f t="shared" si="24"/>
        <v>13000</v>
      </c>
      <c r="H551" s="618">
        <f t="shared" si="26"/>
        <v>85686887.5</v>
      </c>
      <c r="I551" s="662"/>
      <c r="J551" s="619" t="s">
        <v>55</v>
      </c>
      <c r="K551" s="619" t="s">
        <v>2750</v>
      </c>
    </row>
    <row r="552" spans="2:11">
      <c r="B552" s="620" t="s">
        <v>2759</v>
      </c>
      <c r="C552" s="620" t="s">
        <v>2876</v>
      </c>
      <c r="D552" s="620" t="s">
        <v>5741</v>
      </c>
      <c r="E552" s="615">
        <v>13000</v>
      </c>
      <c r="F552" s="616">
        <f t="shared" si="25"/>
        <v>85699887.5</v>
      </c>
      <c r="G552" s="617">
        <f t="shared" si="24"/>
        <v>13000</v>
      </c>
      <c r="H552" s="618">
        <f t="shared" si="26"/>
        <v>85699887.5</v>
      </c>
      <c r="I552" s="662"/>
      <c r="J552" s="619" t="s">
        <v>55</v>
      </c>
      <c r="K552" s="619" t="s">
        <v>2750</v>
      </c>
    </row>
    <row r="553" spans="2:11">
      <c r="B553" s="620" t="s">
        <v>2759</v>
      </c>
      <c r="C553" s="620" t="s">
        <v>2877</v>
      </c>
      <c r="D553" s="620" t="s">
        <v>5740</v>
      </c>
      <c r="E553" s="615">
        <v>176000</v>
      </c>
      <c r="F553" s="616">
        <f t="shared" si="25"/>
        <v>85875887.5</v>
      </c>
      <c r="G553" s="617">
        <f t="shared" si="24"/>
        <v>176000</v>
      </c>
      <c r="H553" s="618">
        <f t="shared" si="26"/>
        <v>85875887.5</v>
      </c>
      <c r="I553" s="662"/>
      <c r="J553" s="619" t="s">
        <v>55</v>
      </c>
      <c r="K553" s="619" t="s">
        <v>2750</v>
      </c>
    </row>
    <row r="554" spans="2:11">
      <c r="B554" s="620" t="s">
        <v>2759</v>
      </c>
      <c r="C554" s="620" t="s">
        <v>2877</v>
      </c>
      <c r="D554" s="620" t="s">
        <v>5739</v>
      </c>
      <c r="E554" s="615">
        <v>21000</v>
      </c>
      <c r="F554" s="616">
        <f t="shared" si="25"/>
        <v>85896887.5</v>
      </c>
      <c r="G554" s="617">
        <f t="shared" si="24"/>
        <v>21000</v>
      </c>
      <c r="H554" s="618">
        <f t="shared" si="26"/>
        <v>85896887.5</v>
      </c>
      <c r="I554" s="662"/>
      <c r="J554" s="619" t="s">
        <v>55</v>
      </c>
      <c r="K554" s="619" t="s">
        <v>2750</v>
      </c>
    </row>
    <row r="555" spans="2:11">
      <c r="B555" s="620" t="s">
        <v>2759</v>
      </c>
      <c r="C555" s="620" t="s">
        <v>2877</v>
      </c>
      <c r="D555" s="620" t="s">
        <v>5738</v>
      </c>
      <c r="E555" s="615">
        <v>102000</v>
      </c>
      <c r="F555" s="616">
        <f t="shared" si="25"/>
        <v>85998887.5</v>
      </c>
      <c r="G555" s="617">
        <f t="shared" si="24"/>
        <v>102000</v>
      </c>
      <c r="H555" s="618">
        <f t="shared" si="26"/>
        <v>85998887.5</v>
      </c>
      <c r="I555" s="662"/>
      <c r="J555" s="619" t="s">
        <v>55</v>
      </c>
      <c r="K555" s="619" t="s">
        <v>2750</v>
      </c>
    </row>
    <row r="556" spans="2:11">
      <c r="B556" s="620" t="s">
        <v>2759</v>
      </c>
      <c r="C556" s="620" t="s">
        <v>2877</v>
      </c>
      <c r="D556" s="620" t="s">
        <v>5737</v>
      </c>
      <c r="E556" s="615">
        <v>71000</v>
      </c>
      <c r="F556" s="616">
        <f t="shared" si="25"/>
        <v>86069887.5</v>
      </c>
      <c r="G556" s="617">
        <f t="shared" si="24"/>
        <v>71000</v>
      </c>
      <c r="H556" s="618">
        <f t="shared" si="26"/>
        <v>86069887.5</v>
      </c>
      <c r="I556" s="662"/>
      <c r="J556" s="619" t="s">
        <v>55</v>
      </c>
      <c r="K556" s="619" t="s">
        <v>2750</v>
      </c>
    </row>
    <row r="557" spans="2:11">
      <c r="B557" s="620" t="s">
        <v>2759</v>
      </c>
      <c r="C557" s="620" t="s">
        <v>2877</v>
      </c>
      <c r="D557" s="620" t="s">
        <v>5736</v>
      </c>
      <c r="E557" s="615">
        <v>2000</v>
      </c>
      <c r="F557" s="616">
        <f t="shared" si="25"/>
        <v>86071887.5</v>
      </c>
      <c r="G557" s="617">
        <f t="shared" si="24"/>
        <v>2000</v>
      </c>
      <c r="H557" s="618">
        <f t="shared" si="26"/>
        <v>86071887.5</v>
      </c>
      <c r="I557" s="662"/>
      <c r="J557" s="619" t="s">
        <v>55</v>
      </c>
      <c r="K557" s="619" t="s">
        <v>2750</v>
      </c>
    </row>
    <row r="558" spans="2:11">
      <c r="B558" s="620" t="s">
        <v>2759</v>
      </c>
      <c r="C558" s="620" t="s">
        <v>2877</v>
      </c>
      <c r="D558" s="620" t="s">
        <v>5180</v>
      </c>
      <c r="E558" s="615">
        <v>86000</v>
      </c>
      <c r="F558" s="616">
        <f t="shared" si="25"/>
        <v>86157887.5</v>
      </c>
      <c r="G558" s="617">
        <f t="shared" si="24"/>
        <v>86000</v>
      </c>
      <c r="H558" s="618">
        <f t="shared" si="26"/>
        <v>86157887.5</v>
      </c>
      <c r="I558" s="662"/>
      <c r="J558" s="619" t="s">
        <v>55</v>
      </c>
      <c r="K558" s="619" t="s">
        <v>2750</v>
      </c>
    </row>
    <row r="559" spans="2:11">
      <c r="B559" s="620" t="s">
        <v>2759</v>
      </c>
      <c r="C559" s="620" t="s">
        <v>2877</v>
      </c>
      <c r="D559" s="620" t="s">
        <v>5735</v>
      </c>
      <c r="E559" s="615">
        <v>426000</v>
      </c>
      <c r="F559" s="616">
        <f t="shared" si="25"/>
        <v>86583887.5</v>
      </c>
      <c r="G559" s="617">
        <f t="shared" si="24"/>
        <v>426000</v>
      </c>
      <c r="H559" s="618">
        <f t="shared" si="26"/>
        <v>86583887.5</v>
      </c>
      <c r="I559" s="662"/>
      <c r="J559" s="619" t="s">
        <v>55</v>
      </c>
      <c r="K559" s="619" t="s">
        <v>2750</v>
      </c>
    </row>
    <row r="560" spans="2:11">
      <c r="B560" s="620" t="s">
        <v>2759</v>
      </c>
      <c r="C560" s="620" t="s">
        <v>2877</v>
      </c>
      <c r="D560" s="620" t="s">
        <v>5734</v>
      </c>
      <c r="E560" s="615">
        <v>655000</v>
      </c>
      <c r="F560" s="616">
        <f t="shared" si="25"/>
        <v>87238887.5</v>
      </c>
      <c r="G560" s="617">
        <f t="shared" si="24"/>
        <v>655000</v>
      </c>
      <c r="H560" s="618">
        <f t="shared" si="26"/>
        <v>87238887.5</v>
      </c>
      <c r="I560" s="662"/>
      <c r="J560" s="619" t="s">
        <v>55</v>
      </c>
      <c r="K560" s="619" t="s">
        <v>2750</v>
      </c>
    </row>
    <row r="561" spans="2:11">
      <c r="B561" s="620" t="s">
        <v>2759</v>
      </c>
      <c r="C561" s="620" t="s">
        <v>2877</v>
      </c>
      <c r="D561" s="620" t="s">
        <v>2879</v>
      </c>
      <c r="E561" s="615">
        <v>58000</v>
      </c>
      <c r="F561" s="616">
        <f t="shared" si="25"/>
        <v>87296887.5</v>
      </c>
      <c r="G561" s="617">
        <f t="shared" si="24"/>
        <v>58000</v>
      </c>
      <c r="H561" s="618">
        <f t="shared" si="26"/>
        <v>87296887.5</v>
      </c>
      <c r="I561" s="662"/>
      <c r="J561" s="619" t="s">
        <v>55</v>
      </c>
      <c r="K561" s="619" t="s">
        <v>2750</v>
      </c>
    </row>
    <row r="562" spans="2:11">
      <c r="B562" s="620" t="s">
        <v>2759</v>
      </c>
      <c r="C562" s="620" t="s">
        <v>2877</v>
      </c>
      <c r="D562" s="620" t="s">
        <v>5733</v>
      </c>
      <c r="E562" s="615">
        <v>34000</v>
      </c>
      <c r="F562" s="616">
        <f t="shared" si="25"/>
        <v>87330887.5</v>
      </c>
      <c r="G562" s="617">
        <f t="shared" si="24"/>
        <v>34000</v>
      </c>
      <c r="H562" s="618">
        <f t="shared" si="26"/>
        <v>87330887.5</v>
      </c>
      <c r="I562" s="662"/>
      <c r="J562" s="619" t="s">
        <v>55</v>
      </c>
      <c r="K562" s="619" t="s">
        <v>2750</v>
      </c>
    </row>
    <row r="563" spans="2:11">
      <c r="B563" s="620" t="s">
        <v>2759</v>
      </c>
      <c r="C563" s="620" t="s">
        <v>2877</v>
      </c>
      <c r="D563" s="620" t="s">
        <v>5732</v>
      </c>
      <c r="E563" s="615">
        <v>497000</v>
      </c>
      <c r="F563" s="616">
        <f t="shared" si="25"/>
        <v>87827887.5</v>
      </c>
      <c r="G563" s="617">
        <f t="shared" si="24"/>
        <v>497000</v>
      </c>
      <c r="H563" s="618">
        <f t="shared" si="26"/>
        <v>87827887.5</v>
      </c>
      <c r="I563" s="662"/>
      <c r="J563" s="619" t="s">
        <v>55</v>
      </c>
      <c r="K563" s="619" t="s">
        <v>2750</v>
      </c>
    </row>
    <row r="564" spans="2:11">
      <c r="B564" s="620" t="s">
        <v>2759</v>
      </c>
      <c r="C564" s="620" t="s">
        <v>2877</v>
      </c>
      <c r="D564" s="620" t="s">
        <v>5731</v>
      </c>
      <c r="E564" s="615">
        <v>5000</v>
      </c>
      <c r="F564" s="616">
        <f t="shared" si="25"/>
        <v>87832887.5</v>
      </c>
      <c r="G564" s="617">
        <f t="shared" si="24"/>
        <v>5000</v>
      </c>
      <c r="H564" s="618">
        <f t="shared" si="26"/>
        <v>87832887.5</v>
      </c>
      <c r="I564" s="662"/>
      <c r="J564" s="619" t="s">
        <v>55</v>
      </c>
      <c r="K564" s="619" t="s">
        <v>2750</v>
      </c>
    </row>
    <row r="565" spans="2:11">
      <c r="B565" s="620" t="s">
        <v>2759</v>
      </c>
      <c r="C565" s="620" t="s">
        <v>2877</v>
      </c>
      <c r="D565" s="620" t="s">
        <v>5730</v>
      </c>
      <c r="E565" s="615">
        <v>5000</v>
      </c>
      <c r="F565" s="616">
        <f t="shared" si="25"/>
        <v>87837887.5</v>
      </c>
      <c r="G565" s="617">
        <f t="shared" si="24"/>
        <v>5000</v>
      </c>
      <c r="H565" s="618">
        <f t="shared" si="26"/>
        <v>87837887.5</v>
      </c>
      <c r="I565" s="662"/>
      <c r="J565" s="619" t="s">
        <v>55</v>
      </c>
      <c r="K565" s="619" t="s">
        <v>2750</v>
      </c>
    </row>
    <row r="566" spans="2:11">
      <c r="B566" s="620" t="s">
        <v>2759</v>
      </c>
      <c r="C566" s="620" t="s">
        <v>2877</v>
      </c>
      <c r="D566" s="620" t="s">
        <v>5729</v>
      </c>
      <c r="E566" s="615">
        <v>6000</v>
      </c>
      <c r="F566" s="616">
        <f t="shared" si="25"/>
        <v>87843887.5</v>
      </c>
      <c r="G566" s="617">
        <f t="shared" si="24"/>
        <v>6000</v>
      </c>
      <c r="H566" s="618">
        <f t="shared" si="26"/>
        <v>87843887.5</v>
      </c>
      <c r="I566" s="662"/>
      <c r="J566" s="619" t="s">
        <v>55</v>
      </c>
      <c r="K566" s="619" t="s">
        <v>2750</v>
      </c>
    </row>
    <row r="567" spans="2:11">
      <c r="B567" s="620" t="s">
        <v>2759</v>
      </c>
      <c r="C567" s="620" t="s">
        <v>2877</v>
      </c>
      <c r="D567" s="620" t="s">
        <v>5728</v>
      </c>
      <c r="E567" s="615">
        <v>5000</v>
      </c>
      <c r="F567" s="616">
        <f t="shared" si="25"/>
        <v>87848887.5</v>
      </c>
      <c r="G567" s="617">
        <f t="shared" si="24"/>
        <v>5000</v>
      </c>
      <c r="H567" s="618">
        <f t="shared" si="26"/>
        <v>87848887.5</v>
      </c>
      <c r="I567" s="662"/>
      <c r="J567" s="619" t="s">
        <v>55</v>
      </c>
      <c r="K567" s="619" t="s">
        <v>2750</v>
      </c>
    </row>
    <row r="568" spans="2:11">
      <c r="B568" s="620" t="s">
        <v>2759</v>
      </c>
      <c r="C568" s="620" t="s">
        <v>2877</v>
      </c>
      <c r="D568" s="620" t="s">
        <v>5727</v>
      </c>
      <c r="E568" s="615">
        <v>5000</v>
      </c>
      <c r="F568" s="616">
        <f t="shared" si="25"/>
        <v>87853887.5</v>
      </c>
      <c r="G568" s="617">
        <f t="shared" si="24"/>
        <v>5000</v>
      </c>
      <c r="H568" s="618">
        <f t="shared" si="26"/>
        <v>87853887.5</v>
      </c>
      <c r="I568" s="662"/>
      <c r="J568" s="619" t="s">
        <v>55</v>
      </c>
      <c r="K568" s="619" t="s">
        <v>2750</v>
      </c>
    </row>
    <row r="569" spans="2:11">
      <c r="B569" s="620" t="s">
        <v>2759</v>
      </c>
      <c r="C569" s="620" t="s">
        <v>2877</v>
      </c>
      <c r="D569" s="620" t="s">
        <v>5726</v>
      </c>
      <c r="E569" s="615">
        <v>125000</v>
      </c>
      <c r="F569" s="616">
        <f t="shared" si="25"/>
        <v>87978887.5</v>
      </c>
      <c r="G569" s="617">
        <f t="shared" si="24"/>
        <v>125000</v>
      </c>
      <c r="H569" s="618">
        <f t="shared" si="26"/>
        <v>87978887.5</v>
      </c>
      <c r="I569" s="662"/>
      <c r="J569" s="619" t="s">
        <v>55</v>
      </c>
      <c r="K569" s="619" t="s">
        <v>2750</v>
      </c>
    </row>
    <row r="570" spans="2:11">
      <c r="B570" s="620" t="s">
        <v>2759</v>
      </c>
      <c r="C570" s="620" t="s">
        <v>2877</v>
      </c>
      <c r="D570" s="620" t="s">
        <v>5725</v>
      </c>
      <c r="E570" s="615">
        <v>78000</v>
      </c>
      <c r="F570" s="616">
        <f t="shared" si="25"/>
        <v>88056887.5</v>
      </c>
      <c r="G570" s="617">
        <f t="shared" si="24"/>
        <v>78000</v>
      </c>
      <c r="H570" s="618">
        <f t="shared" si="26"/>
        <v>88056887.5</v>
      </c>
      <c r="I570" s="662"/>
      <c r="J570" s="619" t="s">
        <v>55</v>
      </c>
      <c r="K570" s="619" t="s">
        <v>2750</v>
      </c>
    </row>
    <row r="571" spans="2:11">
      <c r="B571" s="620" t="s">
        <v>2759</v>
      </c>
      <c r="C571" s="620" t="s">
        <v>2877</v>
      </c>
      <c r="D571" s="620" t="s">
        <v>5724</v>
      </c>
      <c r="E571" s="615">
        <v>78000</v>
      </c>
      <c r="F571" s="616">
        <f t="shared" si="25"/>
        <v>88134887.5</v>
      </c>
      <c r="G571" s="617">
        <f t="shared" si="24"/>
        <v>78000</v>
      </c>
      <c r="H571" s="618">
        <f t="shared" si="26"/>
        <v>88134887.5</v>
      </c>
      <c r="I571" s="662"/>
      <c r="J571" s="619" t="s">
        <v>55</v>
      </c>
      <c r="K571" s="619" t="s">
        <v>2750</v>
      </c>
    </row>
    <row r="572" spans="2:11">
      <c r="B572" s="620" t="s">
        <v>2759</v>
      </c>
      <c r="C572" s="620" t="s">
        <v>2877</v>
      </c>
      <c r="D572" s="620" t="s">
        <v>5723</v>
      </c>
      <c r="E572" s="615">
        <v>5000</v>
      </c>
      <c r="F572" s="616">
        <f t="shared" si="25"/>
        <v>88139887.5</v>
      </c>
      <c r="G572" s="617">
        <f t="shared" si="24"/>
        <v>5000</v>
      </c>
      <c r="H572" s="618">
        <f t="shared" si="26"/>
        <v>88139887.5</v>
      </c>
      <c r="I572" s="662"/>
      <c r="J572" s="619" t="s">
        <v>55</v>
      </c>
      <c r="K572" s="619" t="s">
        <v>2750</v>
      </c>
    </row>
    <row r="573" spans="2:11">
      <c r="B573" s="620" t="s">
        <v>2759</v>
      </c>
      <c r="C573" s="620" t="s">
        <v>2877</v>
      </c>
      <c r="D573" s="620" t="s">
        <v>2932</v>
      </c>
      <c r="E573" s="615">
        <v>8000</v>
      </c>
      <c r="F573" s="616">
        <f t="shared" si="25"/>
        <v>88147887.5</v>
      </c>
      <c r="G573" s="617">
        <f t="shared" si="24"/>
        <v>8000</v>
      </c>
      <c r="H573" s="618">
        <f t="shared" si="26"/>
        <v>88147887.5</v>
      </c>
      <c r="I573" s="662"/>
      <c r="J573" s="619" t="s">
        <v>55</v>
      </c>
      <c r="K573" s="619" t="s">
        <v>2750</v>
      </c>
    </row>
    <row r="574" spans="2:11">
      <c r="B574" s="620" t="s">
        <v>2759</v>
      </c>
      <c r="C574" s="620" t="s">
        <v>2877</v>
      </c>
      <c r="D574" s="620" t="s">
        <v>5722</v>
      </c>
      <c r="E574" s="615">
        <v>125000</v>
      </c>
      <c r="F574" s="616">
        <f t="shared" si="25"/>
        <v>88272887.5</v>
      </c>
      <c r="G574" s="617">
        <f t="shared" si="24"/>
        <v>125000</v>
      </c>
      <c r="H574" s="618">
        <f t="shared" si="26"/>
        <v>88272887.5</v>
      </c>
      <c r="I574" s="662"/>
      <c r="J574" s="619" t="s">
        <v>55</v>
      </c>
      <c r="K574" s="619" t="s">
        <v>2750</v>
      </c>
    </row>
    <row r="575" spans="2:11">
      <c r="B575" s="620" t="s">
        <v>2759</v>
      </c>
      <c r="C575" s="620" t="s">
        <v>2877</v>
      </c>
      <c r="D575" s="620" t="s">
        <v>5721</v>
      </c>
      <c r="E575" s="615">
        <v>5000</v>
      </c>
      <c r="F575" s="616">
        <f t="shared" si="25"/>
        <v>88277887.5</v>
      </c>
      <c r="G575" s="617">
        <f t="shared" si="24"/>
        <v>5000</v>
      </c>
      <c r="H575" s="618">
        <f t="shared" si="26"/>
        <v>88277887.5</v>
      </c>
      <c r="I575" s="662"/>
      <c r="J575" s="619" t="s">
        <v>55</v>
      </c>
      <c r="K575" s="619" t="s">
        <v>2750</v>
      </c>
    </row>
    <row r="576" spans="2:11">
      <c r="B576" s="620" t="s">
        <v>2759</v>
      </c>
      <c r="C576" s="620" t="s">
        <v>2877</v>
      </c>
      <c r="D576" s="620" t="s">
        <v>5720</v>
      </c>
      <c r="E576" s="615">
        <v>6000</v>
      </c>
      <c r="F576" s="616">
        <f t="shared" si="25"/>
        <v>88283887.5</v>
      </c>
      <c r="G576" s="617">
        <f t="shared" si="24"/>
        <v>6000</v>
      </c>
      <c r="H576" s="618">
        <f t="shared" si="26"/>
        <v>88283887.5</v>
      </c>
      <c r="I576" s="662"/>
      <c r="J576" s="619" t="s">
        <v>55</v>
      </c>
      <c r="K576" s="619" t="s">
        <v>2750</v>
      </c>
    </row>
    <row r="577" spans="2:11">
      <c r="B577" s="620" t="s">
        <v>2759</v>
      </c>
      <c r="C577" s="620" t="s">
        <v>2877</v>
      </c>
      <c r="D577" s="620" t="s">
        <v>5719</v>
      </c>
      <c r="E577" s="615">
        <v>5000</v>
      </c>
      <c r="F577" s="616">
        <f t="shared" si="25"/>
        <v>88288887.5</v>
      </c>
      <c r="G577" s="617">
        <f t="shared" si="24"/>
        <v>5000</v>
      </c>
      <c r="H577" s="618">
        <f t="shared" si="26"/>
        <v>88288887.5</v>
      </c>
      <c r="I577" s="662"/>
      <c r="J577" s="619" t="s">
        <v>55</v>
      </c>
      <c r="K577" s="619" t="s">
        <v>2750</v>
      </c>
    </row>
    <row r="578" spans="2:11">
      <c r="B578" s="620" t="s">
        <v>2759</v>
      </c>
      <c r="C578" s="620" t="s">
        <v>2877</v>
      </c>
      <c r="D578" s="620" t="s">
        <v>5718</v>
      </c>
      <c r="E578" s="615">
        <v>204000</v>
      </c>
      <c r="F578" s="616">
        <f t="shared" si="25"/>
        <v>88492887.5</v>
      </c>
      <c r="G578" s="617">
        <f t="shared" si="24"/>
        <v>204000</v>
      </c>
      <c r="H578" s="618">
        <f t="shared" si="26"/>
        <v>88492887.5</v>
      </c>
      <c r="I578" s="662"/>
      <c r="J578" s="619" t="s">
        <v>55</v>
      </c>
      <c r="K578" s="619" t="s">
        <v>2750</v>
      </c>
    </row>
    <row r="579" spans="2:11">
      <c r="B579" s="620" t="s">
        <v>2759</v>
      </c>
      <c r="C579" s="620" t="s">
        <v>2877</v>
      </c>
      <c r="D579" s="620" t="s">
        <v>5717</v>
      </c>
      <c r="E579" s="615">
        <v>5000</v>
      </c>
      <c r="F579" s="616">
        <f t="shared" si="25"/>
        <v>88497887.5</v>
      </c>
      <c r="G579" s="617">
        <f t="shared" si="24"/>
        <v>5000</v>
      </c>
      <c r="H579" s="618">
        <f t="shared" si="26"/>
        <v>88497887.5</v>
      </c>
      <c r="I579" s="662"/>
      <c r="J579" s="619" t="s">
        <v>55</v>
      </c>
      <c r="K579" s="619" t="s">
        <v>2750</v>
      </c>
    </row>
    <row r="580" spans="2:11">
      <c r="B580" s="620" t="s">
        <v>2759</v>
      </c>
      <c r="C580" s="620" t="s">
        <v>2877</v>
      </c>
      <c r="D580" s="620" t="s">
        <v>2889</v>
      </c>
      <c r="E580" s="615">
        <v>1313000</v>
      </c>
      <c r="F580" s="616">
        <f t="shared" si="25"/>
        <v>89810887.5</v>
      </c>
      <c r="G580" s="617">
        <f t="shared" si="24"/>
        <v>1313000</v>
      </c>
      <c r="H580" s="618">
        <f t="shared" si="26"/>
        <v>89810887.5</v>
      </c>
      <c r="I580" s="662"/>
      <c r="J580" s="619" t="s">
        <v>55</v>
      </c>
      <c r="K580" s="619" t="s">
        <v>2750</v>
      </c>
    </row>
    <row r="581" spans="2:11">
      <c r="B581" s="620" t="s">
        <v>2759</v>
      </c>
      <c r="C581" s="620" t="s">
        <v>2877</v>
      </c>
      <c r="D581" s="620" t="s">
        <v>2787</v>
      </c>
      <c r="E581" s="615">
        <v>469000</v>
      </c>
      <c r="F581" s="616">
        <f t="shared" si="25"/>
        <v>90279887.5</v>
      </c>
      <c r="G581" s="617">
        <f t="shared" si="24"/>
        <v>469000</v>
      </c>
      <c r="H581" s="618">
        <f t="shared" si="26"/>
        <v>90279887.5</v>
      </c>
      <c r="I581" s="662"/>
      <c r="J581" s="619" t="s">
        <v>55</v>
      </c>
      <c r="K581" s="619" t="s">
        <v>2750</v>
      </c>
    </row>
    <row r="582" spans="2:11">
      <c r="B582" s="620" t="s">
        <v>2759</v>
      </c>
      <c r="C582" s="620" t="s">
        <v>2877</v>
      </c>
      <c r="D582" s="620" t="s">
        <v>2788</v>
      </c>
      <c r="E582" s="615">
        <v>66000</v>
      </c>
      <c r="F582" s="616">
        <f t="shared" si="25"/>
        <v>90345887.5</v>
      </c>
      <c r="G582" s="617">
        <f t="shared" si="24"/>
        <v>66000</v>
      </c>
      <c r="H582" s="618">
        <f t="shared" si="26"/>
        <v>90345887.5</v>
      </c>
      <c r="I582" s="662"/>
      <c r="J582" s="619" t="s">
        <v>55</v>
      </c>
      <c r="K582" s="619" t="s">
        <v>2750</v>
      </c>
    </row>
    <row r="583" spans="2:11">
      <c r="B583" s="620" t="s">
        <v>2759</v>
      </c>
      <c r="C583" s="620" t="s">
        <v>2877</v>
      </c>
      <c r="D583" s="620" t="s">
        <v>5716</v>
      </c>
      <c r="E583" s="615">
        <v>125000</v>
      </c>
      <c r="F583" s="616">
        <f t="shared" si="25"/>
        <v>90470887.5</v>
      </c>
      <c r="G583" s="617">
        <f t="shared" ref="G583:G646" si="27">E583</f>
        <v>125000</v>
      </c>
      <c r="H583" s="618">
        <f t="shared" si="26"/>
        <v>90470887.5</v>
      </c>
      <c r="I583" s="662"/>
      <c r="J583" s="619" t="s">
        <v>55</v>
      </c>
      <c r="K583" s="619" t="s">
        <v>2750</v>
      </c>
    </row>
    <row r="584" spans="2:11">
      <c r="B584" s="620" t="s">
        <v>2759</v>
      </c>
      <c r="C584" s="620" t="s">
        <v>2877</v>
      </c>
      <c r="D584" s="620" t="s">
        <v>5715</v>
      </c>
      <c r="E584" s="615">
        <v>78000</v>
      </c>
      <c r="F584" s="616">
        <f t="shared" ref="F584:F647" si="28">E584+F583</f>
        <v>90548887.5</v>
      </c>
      <c r="G584" s="617">
        <f t="shared" si="27"/>
        <v>78000</v>
      </c>
      <c r="H584" s="618">
        <f t="shared" ref="H584:H647" si="29">G584+H583</f>
        <v>90548887.5</v>
      </c>
      <c r="I584" s="662"/>
      <c r="J584" s="619" t="s">
        <v>55</v>
      </c>
      <c r="K584" s="619" t="s">
        <v>2750</v>
      </c>
    </row>
    <row r="585" spans="2:11">
      <c r="B585" s="620" t="s">
        <v>2759</v>
      </c>
      <c r="C585" s="620" t="s">
        <v>2877</v>
      </c>
      <c r="D585" s="620" t="s">
        <v>5714</v>
      </c>
      <c r="E585" s="615">
        <v>78000</v>
      </c>
      <c r="F585" s="616">
        <f t="shared" si="28"/>
        <v>90626887.5</v>
      </c>
      <c r="G585" s="617">
        <f t="shared" si="27"/>
        <v>78000</v>
      </c>
      <c r="H585" s="618">
        <f t="shared" si="29"/>
        <v>90626887.5</v>
      </c>
      <c r="I585" s="662"/>
      <c r="J585" s="619" t="s">
        <v>55</v>
      </c>
      <c r="K585" s="619" t="s">
        <v>2750</v>
      </c>
    </row>
    <row r="586" spans="2:11">
      <c r="B586" s="620" t="s">
        <v>2759</v>
      </c>
      <c r="C586" s="620" t="s">
        <v>2877</v>
      </c>
      <c r="D586" s="620" t="s">
        <v>5713</v>
      </c>
      <c r="E586" s="615">
        <v>125000</v>
      </c>
      <c r="F586" s="616">
        <f t="shared" si="28"/>
        <v>90751887.5</v>
      </c>
      <c r="G586" s="617">
        <f t="shared" si="27"/>
        <v>125000</v>
      </c>
      <c r="H586" s="618">
        <f t="shared" si="29"/>
        <v>90751887.5</v>
      </c>
      <c r="I586" s="662"/>
      <c r="J586" s="619" t="s">
        <v>55</v>
      </c>
      <c r="K586" s="619" t="s">
        <v>2750</v>
      </c>
    </row>
    <row r="587" spans="2:11">
      <c r="B587" s="620" t="s">
        <v>2759</v>
      </c>
      <c r="C587" s="620" t="s">
        <v>2877</v>
      </c>
      <c r="D587" s="620" t="s">
        <v>5712</v>
      </c>
      <c r="E587" s="615">
        <v>125000</v>
      </c>
      <c r="F587" s="616">
        <f t="shared" si="28"/>
        <v>90876887.5</v>
      </c>
      <c r="G587" s="617">
        <f t="shared" si="27"/>
        <v>125000</v>
      </c>
      <c r="H587" s="618">
        <f t="shared" si="29"/>
        <v>90876887.5</v>
      </c>
      <c r="I587" s="662"/>
      <c r="J587" s="619" t="s">
        <v>55</v>
      </c>
      <c r="K587" s="619" t="s">
        <v>2750</v>
      </c>
    </row>
    <row r="588" spans="2:11">
      <c r="B588" s="620" t="s">
        <v>2759</v>
      </c>
      <c r="C588" s="620" t="s">
        <v>2877</v>
      </c>
      <c r="D588" s="620" t="s">
        <v>5711</v>
      </c>
      <c r="E588" s="615">
        <v>39000</v>
      </c>
      <c r="F588" s="616">
        <f t="shared" si="28"/>
        <v>90915887.5</v>
      </c>
      <c r="G588" s="617">
        <f t="shared" si="27"/>
        <v>39000</v>
      </c>
      <c r="H588" s="618">
        <f t="shared" si="29"/>
        <v>90915887.5</v>
      </c>
      <c r="I588" s="662"/>
      <c r="J588" s="619" t="s">
        <v>55</v>
      </c>
      <c r="K588" s="619" t="s">
        <v>2750</v>
      </c>
    </row>
    <row r="589" spans="2:11">
      <c r="B589" s="620" t="s">
        <v>2759</v>
      </c>
      <c r="C589" s="620" t="s">
        <v>2877</v>
      </c>
      <c r="D589" s="620" t="s">
        <v>5710</v>
      </c>
      <c r="E589" s="615">
        <v>1362000</v>
      </c>
      <c r="F589" s="616">
        <f t="shared" si="28"/>
        <v>92277887.5</v>
      </c>
      <c r="G589" s="617">
        <f t="shared" si="27"/>
        <v>1362000</v>
      </c>
      <c r="H589" s="618">
        <f t="shared" si="29"/>
        <v>92277887.5</v>
      </c>
      <c r="I589" s="662"/>
      <c r="J589" s="619" t="s">
        <v>55</v>
      </c>
      <c r="K589" s="619" t="s">
        <v>2750</v>
      </c>
    </row>
    <row r="590" spans="2:11">
      <c r="B590" s="620" t="s">
        <v>2759</v>
      </c>
      <c r="C590" s="620" t="s">
        <v>2877</v>
      </c>
      <c r="D590" s="620" t="s">
        <v>5709</v>
      </c>
      <c r="E590" s="615">
        <v>1362000</v>
      </c>
      <c r="F590" s="616">
        <f t="shared" si="28"/>
        <v>93639887.5</v>
      </c>
      <c r="G590" s="617">
        <f t="shared" si="27"/>
        <v>1362000</v>
      </c>
      <c r="H590" s="618">
        <f t="shared" si="29"/>
        <v>93639887.5</v>
      </c>
      <c r="I590" s="662"/>
      <c r="J590" s="619" t="s">
        <v>55</v>
      </c>
      <c r="K590" s="619" t="s">
        <v>2750</v>
      </c>
    </row>
    <row r="591" spans="2:11">
      <c r="B591" s="620" t="s">
        <v>2759</v>
      </c>
      <c r="C591" s="620" t="s">
        <v>2877</v>
      </c>
      <c r="D591" s="620" t="s">
        <v>5708</v>
      </c>
      <c r="E591" s="615">
        <v>1362000</v>
      </c>
      <c r="F591" s="616">
        <f t="shared" si="28"/>
        <v>95001887.5</v>
      </c>
      <c r="G591" s="617">
        <f t="shared" si="27"/>
        <v>1362000</v>
      </c>
      <c r="H591" s="618">
        <f t="shared" si="29"/>
        <v>95001887.5</v>
      </c>
      <c r="I591" s="662"/>
      <c r="J591" s="619" t="s">
        <v>55</v>
      </c>
      <c r="K591" s="619" t="s">
        <v>2750</v>
      </c>
    </row>
    <row r="592" spans="2:11">
      <c r="B592" s="620" t="s">
        <v>2759</v>
      </c>
      <c r="C592" s="620" t="s">
        <v>2877</v>
      </c>
      <c r="D592" s="620" t="s">
        <v>5707</v>
      </c>
      <c r="E592" s="615">
        <v>1362000</v>
      </c>
      <c r="F592" s="616">
        <f t="shared" si="28"/>
        <v>96363887.5</v>
      </c>
      <c r="G592" s="617">
        <f t="shared" si="27"/>
        <v>1362000</v>
      </c>
      <c r="H592" s="618">
        <f t="shared" si="29"/>
        <v>96363887.5</v>
      </c>
      <c r="I592" s="662"/>
      <c r="J592" s="619" t="s">
        <v>55</v>
      </c>
      <c r="K592" s="619" t="s">
        <v>2750</v>
      </c>
    </row>
    <row r="593" spans="2:11">
      <c r="B593" s="620" t="s">
        <v>2759</v>
      </c>
      <c r="C593" s="620" t="s">
        <v>2877</v>
      </c>
      <c r="D593" s="620" t="s">
        <v>2790</v>
      </c>
      <c r="E593" s="615">
        <v>851000</v>
      </c>
      <c r="F593" s="616">
        <f t="shared" si="28"/>
        <v>97214887.5</v>
      </c>
      <c r="G593" s="617">
        <f t="shared" si="27"/>
        <v>851000</v>
      </c>
      <c r="H593" s="618">
        <f t="shared" si="29"/>
        <v>97214887.5</v>
      </c>
      <c r="I593" s="662"/>
      <c r="J593" s="619" t="s">
        <v>55</v>
      </c>
      <c r="K593" s="619" t="s">
        <v>2750</v>
      </c>
    </row>
    <row r="594" spans="2:11">
      <c r="B594" s="620" t="s">
        <v>2759</v>
      </c>
      <c r="C594" s="620" t="s">
        <v>2877</v>
      </c>
      <c r="D594" s="620" t="s">
        <v>2791</v>
      </c>
      <c r="E594" s="615">
        <v>128000</v>
      </c>
      <c r="F594" s="616">
        <f t="shared" si="28"/>
        <v>97342887.5</v>
      </c>
      <c r="G594" s="617">
        <f t="shared" si="27"/>
        <v>128000</v>
      </c>
      <c r="H594" s="618">
        <f t="shared" si="29"/>
        <v>97342887.5</v>
      </c>
      <c r="I594" s="662"/>
      <c r="J594" s="619" t="s">
        <v>55</v>
      </c>
      <c r="K594" s="619" t="s">
        <v>2750</v>
      </c>
    </row>
    <row r="595" spans="2:11">
      <c r="B595" s="620" t="s">
        <v>2759</v>
      </c>
      <c r="C595" s="620" t="s">
        <v>2877</v>
      </c>
      <c r="D595" s="620" t="s">
        <v>5706</v>
      </c>
      <c r="E595" s="615">
        <v>213000</v>
      </c>
      <c r="F595" s="616">
        <f t="shared" si="28"/>
        <v>97555887.5</v>
      </c>
      <c r="G595" s="617">
        <f t="shared" si="27"/>
        <v>213000</v>
      </c>
      <c r="H595" s="618">
        <f t="shared" si="29"/>
        <v>97555887.5</v>
      </c>
      <c r="I595" s="662"/>
      <c r="J595" s="619" t="s">
        <v>55</v>
      </c>
      <c r="K595" s="619" t="s">
        <v>2750</v>
      </c>
    </row>
    <row r="596" spans="2:11">
      <c r="B596" s="620" t="s">
        <v>2759</v>
      </c>
      <c r="C596" s="620" t="s">
        <v>2877</v>
      </c>
      <c r="D596" s="620" t="s">
        <v>2836</v>
      </c>
      <c r="E596" s="615">
        <v>426000</v>
      </c>
      <c r="F596" s="616">
        <f t="shared" si="28"/>
        <v>97981887.5</v>
      </c>
      <c r="G596" s="617">
        <f t="shared" si="27"/>
        <v>426000</v>
      </c>
      <c r="H596" s="618">
        <f t="shared" si="29"/>
        <v>97981887.5</v>
      </c>
      <c r="I596" s="662"/>
      <c r="J596" s="619" t="s">
        <v>55</v>
      </c>
      <c r="K596" s="619" t="s">
        <v>2750</v>
      </c>
    </row>
    <row r="597" spans="2:11">
      <c r="B597" s="620" t="s">
        <v>2759</v>
      </c>
      <c r="C597" s="620" t="s">
        <v>2877</v>
      </c>
      <c r="D597" s="620" t="s">
        <v>5705</v>
      </c>
      <c r="E597" s="615">
        <v>5000</v>
      </c>
      <c r="F597" s="616">
        <f t="shared" si="28"/>
        <v>97986887.5</v>
      </c>
      <c r="G597" s="617">
        <f t="shared" si="27"/>
        <v>5000</v>
      </c>
      <c r="H597" s="618">
        <f t="shared" si="29"/>
        <v>97986887.5</v>
      </c>
      <c r="I597" s="662"/>
      <c r="J597" s="619" t="s">
        <v>55</v>
      </c>
      <c r="K597" s="619" t="s">
        <v>2750</v>
      </c>
    </row>
    <row r="598" spans="2:11">
      <c r="B598" s="620" t="s">
        <v>2759</v>
      </c>
      <c r="C598" s="620" t="s">
        <v>2877</v>
      </c>
      <c r="D598" s="620" t="s">
        <v>5704</v>
      </c>
      <c r="E598" s="615">
        <v>6000</v>
      </c>
      <c r="F598" s="616">
        <f t="shared" si="28"/>
        <v>97992887.5</v>
      </c>
      <c r="G598" s="617">
        <f t="shared" si="27"/>
        <v>6000</v>
      </c>
      <c r="H598" s="618">
        <f t="shared" si="29"/>
        <v>97992887.5</v>
      </c>
      <c r="I598" s="662"/>
      <c r="J598" s="619" t="s">
        <v>55</v>
      </c>
      <c r="K598" s="619" t="s">
        <v>2750</v>
      </c>
    </row>
    <row r="599" spans="2:11">
      <c r="B599" s="620" t="s">
        <v>2759</v>
      </c>
      <c r="C599" s="620" t="s">
        <v>2877</v>
      </c>
      <c r="D599" s="620" t="s">
        <v>5703</v>
      </c>
      <c r="E599" s="615">
        <v>5000</v>
      </c>
      <c r="F599" s="616">
        <f t="shared" si="28"/>
        <v>97997887.5</v>
      </c>
      <c r="G599" s="617">
        <f t="shared" si="27"/>
        <v>5000</v>
      </c>
      <c r="H599" s="618">
        <f t="shared" si="29"/>
        <v>97997887.5</v>
      </c>
      <c r="I599" s="662"/>
      <c r="J599" s="619" t="s">
        <v>55</v>
      </c>
      <c r="K599" s="619" t="s">
        <v>2750</v>
      </c>
    </row>
    <row r="600" spans="2:11">
      <c r="B600" s="620" t="s">
        <v>2759</v>
      </c>
      <c r="C600" s="620" t="s">
        <v>2877</v>
      </c>
      <c r="D600" s="620" t="s">
        <v>5702</v>
      </c>
      <c r="E600" s="615">
        <v>5000</v>
      </c>
      <c r="F600" s="616">
        <f t="shared" si="28"/>
        <v>98002887.5</v>
      </c>
      <c r="G600" s="617">
        <f t="shared" si="27"/>
        <v>5000</v>
      </c>
      <c r="H600" s="618">
        <f t="shared" si="29"/>
        <v>98002887.5</v>
      </c>
      <c r="I600" s="662"/>
      <c r="J600" s="619" t="s">
        <v>55</v>
      </c>
      <c r="K600" s="619" t="s">
        <v>2750</v>
      </c>
    </row>
    <row r="601" spans="2:11">
      <c r="B601" s="620" t="s">
        <v>2759</v>
      </c>
      <c r="C601" s="620" t="s">
        <v>2877</v>
      </c>
      <c r="D601" s="620" t="s">
        <v>5701</v>
      </c>
      <c r="E601" s="615">
        <v>204000</v>
      </c>
      <c r="F601" s="616">
        <f t="shared" si="28"/>
        <v>98206887.5</v>
      </c>
      <c r="G601" s="617">
        <f t="shared" si="27"/>
        <v>204000</v>
      </c>
      <c r="H601" s="618">
        <f t="shared" si="29"/>
        <v>98206887.5</v>
      </c>
      <c r="I601" s="662"/>
      <c r="J601" s="619" t="s">
        <v>55</v>
      </c>
      <c r="K601" s="619" t="s">
        <v>2750</v>
      </c>
    </row>
    <row r="602" spans="2:11">
      <c r="B602" s="620" t="s">
        <v>2759</v>
      </c>
      <c r="C602" s="620" t="s">
        <v>2877</v>
      </c>
      <c r="D602" s="620" t="s">
        <v>5700</v>
      </c>
      <c r="E602" s="615">
        <v>5000</v>
      </c>
      <c r="F602" s="616">
        <f t="shared" si="28"/>
        <v>98211887.5</v>
      </c>
      <c r="G602" s="617">
        <f t="shared" si="27"/>
        <v>5000</v>
      </c>
      <c r="H602" s="618">
        <f t="shared" si="29"/>
        <v>98211887.5</v>
      </c>
      <c r="I602" s="662"/>
      <c r="J602" s="619" t="s">
        <v>55</v>
      </c>
      <c r="K602" s="619" t="s">
        <v>2750</v>
      </c>
    </row>
    <row r="603" spans="2:11">
      <c r="B603" s="620" t="s">
        <v>2759</v>
      </c>
      <c r="C603" s="620" t="s">
        <v>2877</v>
      </c>
      <c r="D603" s="620" t="s">
        <v>5699</v>
      </c>
      <c r="E603" s="615">
        <v>5000</v>
      </c>
      <c r="F603" s="616">
        <f t="shared" si="28"/>
        <v>98216887.5</v>
      </c>
      <c r="G603" s="617">
        <f t="shared" si="27"/>
        <v>5000</v>
      </c>
      <c r="H603" s="618">
        <f t="shared" si="29"/>
        <v>98216887.5</v>
      </c>
      <c r="I603" s="662"/>
      <c r="J603" s="619" t="s">
        <v>55</v>
      </c>
      <c r="K603" s="619" t="s">
        <v>2750</v>
      </c>
    </row>
    <row r="604" spans="2:11">
      <c r="B604" s="620" t="s">
        <v>2759</v>
      </c>
      <c r="C604" s="620" t="s">
        <v>2877</v>
      </c>
      <c r="D604" s="620" t="s">
        <v>5113</v>
      </c>
      <c r="E604" s="615">
        <v>150000</v>
      </c>
      <c r="F604" s="616">
        <f t="shared" si="28"/>
        <v>98366887.5</v>
      </c>
      <c r="G604" s="617">
        <f t="shared" si="27"/>
        <v>150000</v>
      </c>
      <c r="H604" s="618">
        <f t="shared" si="29"/>
        <v>98366887.5</v>
      </c>
      <c r="I604" s="662"/>
      <c r="J604" s="619" t="s">
        <v>55</v>
      </c>
      <c r="K604" s="619" t="s">
        <v>2750</v>
      </c>
    </row>
    <row r="605" spans="2:11">
      <c r="B605" s="620" t="s">
        <v>2759</v>
      </c>
      <c r="C605" s="620" t="s">
        <v>2877</v>
      </c>
      <c r="D605" s="620" t="s">
        <v>5698</v>
      </c>
      <c r="E605" s="615">
        <v>125000</v>
      </c>
      <c r="F605" s="616">
        <f t="shared" si="28"/>
        <v>98491887.5</v>
      </c>
      <c r="G605" s="617">
        <f t="shared" si="27"/>
        <v>125000</v>
      </c>
      <c r="H605" s="618">
        <f t="shared" si="29"/>
        <v>98491887.5</v>
      </c>
      <c r="I605" s="662"/>
      <c r="J605" s="619" t="s">
        <v>55</v>
      </c>
      <c r="K605" s="619" t="s">
        <v>2750</v>
      </c>
    </row>
    <row r="606" spans="2:11">
      <c r="B606" s="620" t="s">
        <v>2759</v>
      </c>
      <c r="C606" s="620" t="s">
        <v>2877</v>
      </c>
      <c r="D606" s="620" t="s">
        <v>5697</v>
      </c>
      <c r="E606" s="615">
        <v>78000</v>
      </c>
      <c r="F606" s="616">
        <f t="shared" si="28"/>
        <v>98569887.5</v>
      </c>
      <c r="G606" s="617">
        <f t="shared" si="27"/>
        <v>78000</v>
      </c>
      <c r="H606" s="618">
        <f t="shared" si="29"/>
        <v>98569887.5</v>
      </c>
      <c r="I606" s="662"/>
      <c r="J606" s="619" t="s">
        <v>55</v>
      </c>
      <c r="K606" s="619" t="s">
        <v>2750</v>
      </c>
    </row>
    <row r="607" spans="2:11">
      <c r="B607" s="620" t="s">
        <v>2759</v>
      </c>
      <c r="C607" s="620" t="s">
        <v>2877</v>
      </c>
      <c r="D607" s="620" t="s">
        <v>5696</v>
      </c>
      <c r="E607" s="615">
        <v>78000</v>
      </c>
      <c r="F607" s="616">
        <f t="shared" si="28"/>
        <v>98647887.5</v>
      </c>
      <c r="G607" s="617">
        <f t="shared" si="27"/>
        <v>78000</v>
      </c>
      <c r="H607" s="618">
        <f t="shared" si="29"/>
        <v>98647887.5</v>
      </c>
      <c r="I607" s="662"/>
      <c r="J607" s="619" t="s">
        <v>55</v>
      </c>
      <c r="K607" s="619" t="s">
        <v>2750</v>
      </c>
    </row>
    <row r="608" spans="2:11">
      <c r="B608" s="620" t="s">
        <v>2759</v>
      </c>
      <c r="C608" s="620" t="s">
        <v>2877</v>
      </c>
      <c r="D608" s="620" t="s">
        <v>5695</v>
      </c>
      <c r="E608" s="615">
        <v>200000</v>
      </c>
      <c r="F608" s="616">
        <f t="shared" si="28"/>
        <v>98847887.5</v>
      </c>
      <c r="G608" s="617">
        <f t="shared" si="27"/>
        <v>200000</v>
      </c>
      <c r="H608" s="618">
        <f t="shared" si="29"/>
        <v>98847887.5</v>
      </c>
      <c r="I608" s="662"/>
      <c r="J608" s="619" t="s">
        <v>55</v>
      </c>
      <c r="K608" s="619" t="s">
        <v>2750</v>
      </c>
    </row>
    <row r="609" spans="2:11">
      <c r="B609" s="620" t="s">
        <v>2759</v>
      </c>
      <c r="C609" s="620" t="s">
        <v>2877</v>
      </c>
      <c r="D609" s="620" t="s">
        <v>5694</v>
      </c>
      <c r="E609" s="615">
        <v>125000</v>
      </c>
      <c r="F609" s="616">
        <f t="shared" si="28"/>
        <v>98972887.5</v>
      </c>
      <c r="G609" s="617">
        <f t="shared" si="27"/>
        <v>125000</v>
      </c>
      <c r="H609" s="618">
        <f t="shared" si="29"/>
        <v>98972887.5</v>
      </c>
      <c r="I609" s="662"/>
      <c r="J609" s="619" t="s">
        <v>55</v>
      </c>
      <c r="K609" s="619" t="s">
        <v>2750</v>
      </c>
    </row>
    <row r="610" spans="2:11">
      <c r="B610" s="620" t="s">
        <v>2759</v>
      </c>
      <c r="C610" s="620" t="s">
        <v>2877</v>
      </c>
      <c r="D610" s="620" t="s">
        <v>5693</v>
      </c>
      <c r="E610" s="615">
        <v>13000</v>
      </c>
      <c r="F610" s="616">
        <f t="shared" si="28"/>
        <v>98985887.5</v>
      </c>
      <c r="G610" s="617">
        <f t="shared" si="27"/>
        <v>13000</v>
      </c>
      <c r="H610" s="618">
        <f t="shared" si="29"/>
        <v>98985887.5</v>
      </c>
      <c r="I610" s="662"/>
      <c r="J610" s="619" t="s">
        <v>55</v>
      </c>
      <c r="K610" s="619" t="s">
        <v>2750</v>
      </c>
    </row>
    <row r="611" spans="2:11">
      <c r="B611" s="620" t="s">
        <v>2759</v>
      </c>
      <c r="C611" s="620" t="s">
        <v>2877</v>
      </c>
      <c r="D611" s="620" t="s">
        <v>5692</v>
      </c>
      <c r="E611" s="615">
        <v>13000</v>
      </c>
      <c r="F611" s="616">
        <f t="shared" si="28"/>
        <v>98998887.5</v>
      </c>
      <c r="G611" s="617">
        <f t="shared" si="27"/>
        <v>13000</v>
      </c>
      <c r="H611" s="618">
        <f t="shared" si="29"/>
        <v>98998887.5</v>
      </c>
      <c r="I611" s="662"/>
      <c r="J611" s="619" t="s">
        <v>55</v>
      </c>
      <c r="K611" s="619" t="s">
        <v>2750</v>
      </c>
    </row>
    <row r="612" spans="2:11">
      <c r="B612" s="620" t="s">
        <v>2759</v>
      </c>
      <c r="C612" s="620" t="s">
        <v>2877</v>
      </c>
      <c r="D612" s="620" t="s">
        <v>5691</v>
      </c>
      <c r="E612" s="615">
        <v>200000</v>
      </c>
      <c r="F612" s="616">
        <f t="shared" si="28"/>
        <v>99198887.5</v>
      </c>
      <c r="G612" s="617">
        <f t="shared" si="27"/>
        <v>200000</v>
      </c>
      <c r="H612" s="618">
        <f t="shared" si="29"/>
        <v>99198887.5</v>
      </c>
      <c r="I612" s="662"/>
      <c r="J612" s="619" t="s">
        <v>55</v>
      </c>
      <c r="K612" s="619" t="s">
        <v>2750</v>
      </c>
    </row>
    <row r="613" spans="2:11">
      <c r="B613" s="620" t="s">
        <v>2759</v>
      </c>
      <c r="C613" s="620" t="s">
        <v>2877</v>
      </c>
      <c r="D613" s="620" t="s">
        <v>5690</v>
      </c>
      <c r="E613" s="615">
        <v>125000</v>
      </c>
      <c r="F613" s="616">
        <f t="shared" si="28"/>
        <v>99323887.5</v>
      </c>
      <c r="G613" s="617">
        <f t="shared" si="27"/>
        <v>125000</v>
      </c>
      <c r="H613" s="618">
        <f t="shared" si="29"/>
        <v>99323887.5</v>
      </c>
      <c r="I613" s="662"/>
      <c r="J613" s="619" t="s">
        <v>55</v>
      </c>
      <c r="K613" s="619" t="s">
        <v>2750</v>
      </c>
    </row>
    <row r="614" spans="2:11">
      <c r="B614" s="620" t="s">
        <v>2759</v>
      </c>
      <c r="C614" s="620" t="s">
        <v>2877</v>
      </c>
      <c r="D614" s="620" t="s">
        <v>5689</v>
      </c>
      <c r="E614" s="615">
        <v>13000</v>
      </c>
      <c r="F614" s="616">
        <f t="shared" si="28"/>
        <v>99336887.5</v>
      </c>
      <c r="G614" s="617">
        <f t="shared" si="27"/>
        <v>13000</v>
      </c>
      <c r="H614" s="618">
        <f t="shared" si="29"/>
        <v>99336887.5</v>
      </c>
      <c r="I614" s="662"/>
      <c r="J614" s="619" t="s">
        <v>55</v>
      </c>
      <c r="K614" s="619" t="s">
        <v>2750</v>
      </c>
    </row>
    <row r="615" spans="2:11">
      <c r="B615" s="620" t="s">
        <v>2759</v>
      </c>
      <c r="C615" s="620" t="s">
        <v>2877</v>
      </c>
      <c r="D615" s="620" t="s">
        <v>5688</v>
      </c>
      <c r="E615" s="615">
        <v>13000</v>
      </c>
      <c r="F615" s="616">
        <f t="shared" si="28"/>
        <v>99349887.5</v>
      </c>
      <c r="G615" s="617">
        <f t="shared" si="27"/>
        <v>13000</v>
      </c>
      <c r="H615" s="618">
        <f t="shared" si="29"/>
        <v>99349887.5</v>
      </c>
      <c r="I615" s="662"/>
      <c r="J615" s="619" t="s">
        <v>55</v>
      </c>
      <c r="K615" s="619" t="s">
        <v>2750</v>
      </c>
    </row>
    <row r="616" spans="2:11">
      <c r="B616" s="620" t="s">
        <v>2759</v>
      </c>
      <c r="C616" s="620" t="s">
        <v>2877</v>
      </c>
      <c r="D616" s="620" t="s">
        <v>5687</v>
      </c>
      <c r="E616" s="615">
        <v>200000</v>
      </c>
      <c r="F616" s="616">
        <f t="shared" si="28"/>
        <v>99549887.5</v>
      </c>
      <c r="G616" s="617">
        <f t="shared" si="27"/>
        <v>200000</v>
      </c>
      <c r="H616" s="618">
        <f t="shared" si="29"/>
        <v>99549887.5</v>
      </c>
      <c r="I616" s="662"/>
      <c r="J616" s="619" t="s">
        <v>55</v>
      </c>
      <c r="K616" s="619" t="s">
        <v>2750</v>
      </c>
    </row>
    <row r="617" spans="2:11">
      <c r="B617" s="620" t="s">
        <v>2759</v>
      </c>
      <c r="C617" s="620" t="s">
        <v>2877</v>
      </c>
      <c r="D617" s="620" t="s">
        <v>5686</v>
      </c>
      <c r="E617" s="615">
        <v>125000</v>
      </c>
      <c r="F617" s="616">
        <f t="shared" si="28"/>
        <v>99674887.5</v>
      </c>
      <c r="G617" s="617">
        <f t="shared" si="27"/>
        <v>125000</v>
      </c>
      <c r="H617" s="618">
        <f t="shared" si="29"/>
        <v>99674887.5</v>
      </c>
      <c r="I617" s="662"/>
      <c r="J617" s="619" t="s">
        <v>55</v>
      </c>
      <c r="K617" s="619" t="s">
        <v>2750</v>
      </c>
    </row>
    <row r="618" spans="2:11">
      <c r="B618" s="620" t="s">
        <v>2759</v>
      </c>
      <c r="C618" s="620" t="s">
        <v>2877</v>
      </c>
      <c r="D618" s="620" t="s">
        <v>5685</v>
      </c>
      <c r="E618" s="615">
        <v>13000</v>
      </c>
      <c r="F618" s="616">
        <f t="shared" si="28"/>
        <v>99687887.5</v>
      </c>
      <c r="G618" s="617">
        <f t="shared" si="27"/>
        <v>13000</v>
      </c>
      <c r="H618" s="618">
        <f t="shared" si="29"/>
        <v>99687887.5</v>
      </c>
      <c r="I618" s="662"/>
      <c r="J618" s="619" t="s">
        <v>55</v>
      </c>
      <c r="K618" s="619" t="s">
        <v>2750</v>
      </c>
    </row>
    <row r="619" spans="2:11">
      <c r="B619" s="620" t="s">
        <v>2759</v>
      </c>
      <c r="C619" s="620" t="s">
        <v>2877</v>
      </c>
      <c r="D619" s="620" t="s">
        <v>5684</v>
      </c>
      <c r="E619" s="615">
        <v>13000</v>
      </c>
      <c r="F619" s="616">
        <f t="shared" si="28"/>
        <v>99700887.5</v>
      </c>
      <c r="G619" s="617">
        <f t="shared" si="27"/>
        <v>13000</v>
      </c>
      <c r="H619" s="618">
        <f t="shared" si="29"/>
        <v>99700887.5</v>
      </c>
      <c r="I619" s="662"/>
      <c r="J619" s="619" t="s">
        <v>55</v>
      </c>
      <c r="K619" s="619" t="s">
        <v>2750</v>
      </c>
    </row>
    <row r="620" spans="2:11">
      <c r="B620" s="620" t="s">
        <v>2759</v>
      </c>
      <c r="C620" s="620" t="s">
        <v>2877</v>
      </c>
      <c r="D620" s="620" t="s">
        <v>5683</v>
      </c>
      <c r="E620" s="615">
        <v>200000</v>
      </c>
      <c r="F620" s="616">
        <f t="shared" si="28"/>
        <v>99900887.5</v>
      </c>
      <c r="G620" s="617">
        <f t="shared" si="27"/>
        <v>200000</v>
      </c>
      <c r="H620" s="618">
        <f t="shared" si="29"/>
        <v>99900887.5</v>
      </c>
      <c r="I620" s="662"/>
      <c r="J620" s="619" t="s">
        <v>55</v>
      </c>
      <c r="K620" s="619" t="s">
        <v>2750</v>
      </c>
    </row>
    <row r="621" spans="2:11">
      <c r="B621" s="620" t="s">
        <v>2759</v>
      </c>
      <c r="C621" s="620" t="s">
        <v>2877</v>
      </c>
      <c r="D621" s="620" t="s">
        <v>5682</v>
      </c>
      <c r="E621" s="615">
        <v>125000</v>
      </c>
      <c r="F621" s="616">
        <f t="shared" si="28"/>
        <v>100025887.5</v>
      </c>
      <c r="G621" s="617">
        <f t="shared" si="27"/>
        <v>125000</v>
      </c>
      <c r="H621" s="618">
        <f t="shared" si="29"/>
        <v>100025887.5</v>
      </c>
      <c r="I621" s="662"/>
      <c r="J621" s="619" t="s">
        <v>55</v>
      </c>
      <c r="K621" s="619" t="s">
        <v>2750</v>
      </c>
    </row>
    <row r="622" spans="2:11">
      <c r="B622" s="620" t="s">
        <v>2759</v>
      </c>
      <c r="C622" s="620" t="s">
        <v>2877</v>
      </c>
      <c r="D622" s="620" t="s">
        <v>5681</v>
      </c>
      <c r="E622" s="615">
        <v>13000</v>
      </c>
      <c r="F622" s="616">
        <f t="shared" si="28"/>
        <v>100038887.5</v>
      </c>
      <c r="G622" s="617">
        <f t="shared" si="27"/>
        <v>13000</v>
      </c>
      <c r="H622" s="618">
        <f t="shared" si="29"/>
        <v>100038887.5</v>
      </c>
      <c r="I622" s="662"/>
      <c r="J622" s="619" t="s">
        <v>55</v>
      </c>
      <c r="K622" s="619" t="s">
        <v>2750</v>
      </c>
    </row>
    <row r="623" spans="2:11">
      <c r="B623" s="620" t="s">
        <v>2759</v>
      </c>
      <c r="C623" s="620" t="s">
        <v>2877</v>
      </c>
      <c r="D623" s="620" t="s">
        <v>5680</v>
      </c>
      <c r="E623" s="615">
        <v>13000</v>
      </c>
      <c r="F623" s="616">
        <f t="shared" si="28"/>
        <v>100051887.5</v>
      </c>
      <c r="G623" s="617">
        <f t="shared" si="27"/>
        <v>13000</v>
      </c>
      <c r="H623" s="618">
        <f t="shared" si="29"/>
        <v>100051887.5</v>
      </c>
      <c r="I623" s="662"/>
      <c r="J623" s="619" t="s">
        <v>55</v>
      </c>
      <c r="K623" s="619" t="s">
        <v>2750</v>
      </c>
    </row>
    <row r="624" spans="2:11">
      <c r="B624" s="620" t="s">
        <v>2759</v>
      </c>
      <c r="C624" s="620" t="s">
        <v>2877</v>
      </c>
      <c r="D624" s="620" t="s">
        <v>5679</v>
      </c>
      <c r="E624" s="615">
        <v>5000</v>
      </c>
      <c r="F624" s="616">
        <f t="shared" si="28"/>
        <v>100056887.5</v>
      </c>
      <c r="G624" s="617">
        <f t="shared" si="27"/>
        <v>5000</v>
      </c>
      <c r="H624" s="618">
        <f t="shared" si="29"/>
        <v>100056887.5</v>
      </c>
      <c r="I624" s="662"/>
      <c r="J624" s="619" t="s">
        <v>55</v>
      </c>
      <c r="K624" s="619" t="s">
        <v>2750</v>
      </c>
    </row>
    <row r="625" spans="2:11">
      <c r="B625" s="620" t="s">
        <v>2759</v>
      </c>
      <c r="C625" s="620" t="s">
        <v>2877</v>
      </c>
      <c r="D625" s="620" t="s">
        <v>5678</v>
      </c>
      <c r="E625" s="615">
        <v>5000</v>
      </c>
      <c r="F625" s="616">
        <f t="shared" si="28"/>
        <v>100061887.5</v>
      </c>
      <c r="G625" s="617">
        <f t="shared" si="27"/>
        <v>5000</v>
      </c>
      <c r="H625" s="618">
        <f t="shared" si="29"/>
        <v>100061887.5</v>
      </c>
      <c r="I625" s="662"/>
      <c r="J625" s="619" t="s">
        <v>55</v>
      </c>
      <c r="K625" s="619" t="s">
        <v>2750</v>
      </c>
    </row>
    <row r="626" spans="2:11">
      <c r="B626" s="620" t="s">
        <v>2759</v>
      </c>
      <c r="C626" s="620" t="s">
        <v>2877</v>
      </c>
      <c r="D626" s="620" t="s">
        <v>5677</v>
      </c>
      <c r="E626" s="615">
        <v>5000</v>
      </c>
      <c r="F626" s="616">
        <f t="shared" si="28"/>
        <v>100066887.5</v>
      </c>
      <c r="G626" s="617">
        <f t="shared" si="27"/>
        <v>5000</v>
      </c>
      <c r="H626" s="618">
        <f t="shared" si="29"/>
        <v>100066887.5</v>
      </c>
      <c r="I626" s="662"/>
      <c r="J626" s="619" t="s">
        <v>55</v>
      </c>
      <c r="K626" s="619" t="s">
        <v>2750</v>
      </c>
    </row>
    <row r="627" spans="2:11">
      <c r="B627" s="620" t="s">
        <v>2759</v>
      </c>
      <c r="C627" s="620" t="s">
        <v>2877</v>
      </c>
      <c r="D627" s="620" t="s">
        <v>5676</v>
      </c>
      <c r="E627" s="615">
        <v>5000</v>
      </c>
      <c r="F627" s="616">
        <f t="shared" si="28"/>
        <v>100071887.5</v>
      </c>
      <c r="G627" s="617">
        <f t="shared" si="27"/>
        <v>5000</v>
      </c>
      <c r="H627" s="618">
        <f t="shared" si="29"/>
        <v>100071887.5</v>
      </c>
      <c r="I627" s="662"/>
      <c r="J627" s="619" t="s">
        <v>55</v>
      </c>
      <c r="K627" s="619" t="s">
        <v>2750</v>
      </c>
    </row>
    <row r="628" spans="2:11">
      <c r="B628" s="620" t="s">
        <v>2759</v>
      </c>
      <c r="C628" s="620" t="s">
        <v>2877</v>
      </c>
      <c r="D628" s="620" t="s">
        <v>5675</v>
      </c>
      <c r="E628" s="615">
        <v>125000</v>
      </c>
      <c r="F628" s="616">
        <f t="shared" si="28"/>
        <v>100196887.5</v>
      </c>
      <c r="G628" s="617">
        <f t="shared" si="27"/>
        <v>125000</v>
      </c>
      <c r="H628" s="618">
        <f t="shared" si="29"/>
        <v>100196887.5</v>
      </c>
      <c r="I628" s="662"/>
      <c r="J628" s="619" t="s">
        <v>55</v>
      </c>
      <c r="K628" s="619" t="s">
        <v>2750</v>
      </c>
    </row>
    <row r="629" spans="2:11">
      <c r="B629" s="620" t="s">
        <v>2759</v>
      </c>
      <c r="C629" s="620" t="s">
        <v>2877</v>
      </c>
      <c r="D629" s="620" t="s">
        <v>5674</v>
      </c>
      <c r="E629" s="615">
        <v>78000</v>
      </c>
      <c r="F629" s="616">
        <f t="shared" si="28"/>
        <v>100274887.5</v>
      </c>
      <c r="G629" s="617">
        <f t="shared" si="27"/>
        <v>78000</v>
      </c>
      <c r="H629" s="618">
        <f t="shared" si="29"/>
        <v>100274887.5</v>
      </c>
      <c r="I629" s="662"/>
      <c r="J629" s="619" t="s">
        <v>55</v>
      </c>
      <c r="K629" s="619" t="s">
        <v>2750</v>
      </c>
    </row>
    <row r="630" spans="2:11">
      <c r="B630" s="620" t="s">
        <v>2759</v>
      </c>
      <c r="C630" s="620" t="s">
        <v>2877</v>
      </c>
      <c r="D630" s="620" t="s">
        <v>5673</v>
      </c>
      <c r="E630" s="615">
        <v>78000</v>
      </c>
      <c r="F630" s="616">
        <f t="shared" si="28"/>
        <v>100352887.5</v>
      </c>
      <c r="G630" s="617">
        <f t="shared" si="27"/>
        <v>78000</v>
      </c>
      <c r="H630" s="618">
        <f t="shared" si="29"/>
        <v>100352887.5</v>
      </c>
      <c r="I630" s="662"/>
      <c r="J630" s="619" t="s">
        <v>55</v>
      </c>
      <c r="K630" s="619" t="s">
        <v>2750</v>
      </c>
    </row>
    <row r="631" spans="2:11">
      <c r="B631" s="620" t="s">
        <v>2759</v>
      </c>
      <c r="C631" s="620" t="s">
        <v>2877</v>
      </c>
      <c r="D631" s="620" t="s">
        <v>5672</v>
      </c>
      <c r="E631" s="615">
        <v>1312000</v>
      </c>
      <c r="F631" s="616">
        <f t="shared" si="28"/>
        <v>101664887.5</v>
      </c>
      <c r="G631" s="617">
        <f t="shared" si="27"/>
        <v>1312000</v>
      </c>
      <c r="H631" s="618">
        <f t="shared" si="29"/>
        <v>101664887.5</v>
      </c>
      <c r="I631" s="662"/>
      <c r="J631" s="619" t="s">
        <v>55</v>
      </c>
      <c r="K631" s="619" t="s">
        <v>2750</v>
      </c>
    </row>
    <row r="632" spans="2:11">
      <c r="B632" s="620" t="s">
        <v>2759</v>
      </c>
      <c r="C632" s="620" t="s">
        <v>2877</v>
      </c>
      <c r="D632" s="620" t="s">
        <v>2880</v>
      </c>
      <c r="E632" s="615">
        <v>39000</v>
      </c>
      <c r="F632" s="616">
        <f t="shared" si="28"/>
        <v>101703887.5</v>
      </c>
      <c r="G632" s="617">
        <f t="shared" si="27"/>
        <v>39000</v>
      </c>
      <c r="H632" s="618">
        <f t="shared" si="29"/>
        <v>101703887.5</v>
      </c>
      <c r="I632" s="662"/>
      <c r="J632" s="619" t="s">
        <v>55</v>
      </c>
      <c r="K632" s="619" t="s">
        <v>2750</v>
      </c>
    </row>
    <row r="633" spans="2:11">
      <c r="B633" s="620" t="s">
        <v>2759</v>
      </c>
      <c r="C633" s="620" t="s">
        <v>2877</v>
      </c>
      <c r="D633" s="620" t="s">
        <v>2881</v>
      </c>
      <c r="E633" s="615">
        <v>234000</v>
      </c>
      <c r="F633" s="616">
        <f t="shared" si="28"/>
        <v>101937887.5</v>
      </c>
      <c r="G633" s="617">
        <f t="shared" si="27"/>
        <v>234000</v>
      </c>
      <c r="H633" s="618">
        <f t="shared" si="29"/>
        <v>101937887.5</v>
      </c>
      <c r="I633" s="662"/>
      <c r="J633" s="619" t="s">
        <v>55</v>
      </c>
      <c r="K633" s="619" t="s">
        <v>2750</v>
      </c>
    </row>
    <row r="634" spans="2:11">
      <c r="B634" s="620" t="s">
        <v>2759</v>
      </c>
      <c r="C634" s="620" t="s">
        <v>2877</v>
      </c>
      <c r="D634" s="620" t="s">
        <v>5671</v>
      </c>
      <c r="E634" s="615">
        <v>177000</v>
      </c>
      <c r="F634" s="616">
        <f t="shared" si="28"/>
        <v>102114887.5</v>
      </c>
      <c r="G634" s="617">
        <f t="shared" si="27"/>
        <v>177000</v>
      </c>
      <c r="H634" s="618">
        <f t="shared" si="29"/>
        <v>102114887.5</v>
      </c>
      <c r="I634" s="662"/>
      <c r="J634" s="619" t="s">
        <v>55</v>
      </c>
      <c r="K634" s="619" t="s">
        <v>2750</v>
      </c>
    </row>
    <row r="635" spans="2:11">
      <c r="B635" s="620" t="s">
        <v>2759</v>
      </c>
      <c r="C635" s="620" t="s">
        <v>2877</v>
      </c>
      <c r="D635" s="620" t="s">
        <v>5670</v>
      </c>
      <c r="E635" s="615">
        <v>4000</v>
      </c>
      <c r="F635" s="616">
        <f t="shared" si="28"/>
        <v>102118887.5</v>
      </c>
      <c r="G635" s="617">
        <f t="shared" si="27"/>
        <v>4000</v>
      </c>
      <c r="H635" s="618">
        <f t="shared" si="29"/>
        <v>102118887.5</v>
      </c>
      <c r="I635" s="662"/>
      <c r="J635" s="619" t="s">
        <v>55</v>
      </c>
      <c r="K635" s="619" t="s">
        <v>2750</v>
      </c>
    </row>
    <row r="636" spans="2:11">
      <c r="B636" s="620" t="s">
        <v>2759</v>
      </c>
      <c r="C636" s="620" t="s">
        <v>2877</v>
      </c>
      <c r="D636" s="620" t="s">
        <v>5669</v>
      </c>
      <c r="E636" s="615">
        <v>4000</v>
      </c>
      <c r="F636" s="616">
        <f t="shared" si="28"/>
        <v>102122887.5</v>
      </c>
      <c r="G636" s="617">
        <f t="shared" si="27"/>
        <v>4000</v>
      </c>
      <c r="H636" s="618">
        <f t="shared" si="29"/>
        <v>102122887.5</v>
      </c>
      <c r="I636" s="662"/>
      <c r="J636" s="619" t="s">
        <v>55</v>
      </c>
      <c r="K636" s="619" t="s">
        <v>2750</v>
      </c>
    </row>
    <row r="637" spans="2:11">
      <c r="B637" s="620" t="s">
        <v>2759</v>
      </c>
      <c r="C637" s="620" t="s">
        <v>2877</v>
      </c>
      <c r="D637" s="620" t="s">
        <v>2807</v>
      </c>
      <c r="E637" s="615">
        <v>2217000</v>
      </c>
      <c r="F637" s="616">
        <f t="shared" si="28"/>
        <v>104339887.5</v>
      </c>
      <c r="G637" s="617">
        <f t="shared" si="27"/>
        <v>2217000</v>
      </c>
      <c r="H637" s="618">
        <f t="shared" si="29"/>
        <v>104339887.5</v>
      </c>
      <c r="I637" s="662"/>
      <c r="J637" s="619" t="s">
        <v>55</v>
      </c>
      <c r="K637" s="619" t="s">
        <v>2750</v>
      </c>
    </row>
    <row r="638" spans="2:11">
      <c r="B638" s="620" t="s">
        <v>2759</v>
      </c>
      <c r="C638" s="620" t="s">
        <v>2877</v>
      </c>
      <c r="D638" s="620" t="s">
        <v>2809</v>
      </c>
      <c r="E638" s="615">
        <v>301000</v>
      </c>
      <c r="F638" s="616">
        <f t="shared" si="28"/>
        <v>104640887.5</v>
      </c>
      <c r="G638" s="617">
        <f t="shared" si="27"/>
        <v>301000</v>
      </c>
      <c r="H638" s="618">
        <f t="shared" si="29"/>
        <v>104640887.5</v>
      </c>
      <c r="I638" s="662"/>
      <c r="J638" s="619" t="s">
        <v>55</v>
      </c>
      <c r="K638" s="619" t="s">
        <v>2750</v>
      </c>
    </row>
    <row r="639" spans="2:11">
      <c r="B639" s="620" t="s">
        <v>2759</v>
      </c>
      <c r="C639" s="620" t="s">
        <v>2877</v>
      </c>
      <c r="D639" s="620" t="s">
        <v>2771</v>
      </c>
      <c r="E639" s="615">
        <v>2993000</v>
      </c>
      <c r="F639" s="616">
        <f t="shared" si="28"/>
        <v>107633887.5</v>
      </c>
      <c r="G639" s="617">
        <f t="shared" si="27"/>
        <v>2993000</v>
      </c>
      <c r="H639" s="618">
        <f t="shared" si="29"/>
        <v>107633887.5</v>
      </c>
      <c r="I639" s="662"/>
      <c r="J639" s="619" t="s">
        <v>55</v>
      </c>
      <c r="K639" s="619" t="s">
        <v>2750</v>
      </c>
    </row>
    <row r="640" spans="2:11">
      <c r="B640" s="620" t="s">
        <v>2759</v>
      </c>
      <c r="C640" s="620" t="s">
        <v>2877</v>
      </c>
      <c r="D640" s="620" t="s">
        <v>5081</v>
      </c>
      <c r="E640" s="615">
        <v>1000000</v>
      </c>
      <c r="F640" s="616">
        <f t="shared" si="28"/>
        <v>108633887.5</v>
      </c>
      <c r="G640" s="617">
        <f t="shared" si="27"/>
        <v>1000000</v>
      </c>
      <c r="H640" s="618">
        <f t="shared" si="29"/>
        <v>108633887.5</v>
      </c>
      <c r="I640" s="662"/>
      <c r="J640" s="619" t="s">
        <v>55</v>
      </c>
      <c r="K640" s="619" t="s">
        <v>2750</v>
      </c>
    </row>
    <row r="641" spans="2:11">
      <c r="B641" s="620" t="s">
        <v>2759</v>
      </c>
      <c r="C641" s="620" t="s">
        <v>2877</v>
      </c>
      <c r="D641" s="620" t="s">
        <v>5668</v>
      </c>
      <c r="E641" s="615">
        <v>125000</v>
      </c>
      <c r="F641" s="616">
        <f t="shared" si="28"/>
        <v>108758887.5</v>
      </c>
      <c r="G641" s="617">
        <f t="shared" si="27"/>
        <v>125000</v>
      </c>
      <c r="H641" s="618">
        <f t="shared" si="29"/>
        <v>108758887.5</v>
      </c>
      <c r="I641" s="662"/>
      <c r="J641" s="619" t="s">
        <v>55</v>
      </c>
      <c r="K641" s="619" t="s">
        <v>2750</v>
      </c>
    </row>
    <row r="642" spans="2:11">
      <c r="B642" s="620" t="s">
        <v>2759</v>
      </c>
      <c r="C642" s="620" t="s">
        <v>2877</v>
      </c>
      <c r="D642" s="620" t="s">
        <v>5667</v>
      </c>
      <c r="E642" s="615">
        <v>125000</v>
      </c>
      <c r="F642" s="616">
        <f t="shared" si="28"/>
        <v>108883887.5</v>
      </c>
      <c r="G642" s="617">
        <f t="shared" si="27"/>
        <v>125000</v>
      </c>
      <c r="H642" s="618">
        <f t="shared" si="29"/>
        <v>108883887.5</v>
      </c>
      <c r="I642" s="662"/>
      <c r="J642" s="619" t="s">
        <v>55</v>
      </c>
      <c r="K642" s="619" t="s">
        <v>2750</v>
      </c>
    </row>
    <row r="643" spans="2:11">
      <c r="B643" s="620" t="s">
        <v>2759</v>
      </c>
      <c r="C643" s="620" t="s">
        <v>2877</v>
      </c>
      <c r="D643" s="620" t="s">
        <v>5666</v>
      </c>
      <c r="E643" s="615">
        <v>125000</v>
      </c>
      <c r="F643" s="616">
        <f t="shared" si="28"/>
        <v>109008887.5</v>
      </c>
      <c r="G643" s="617">
        <f t="shared" si="27"/>
        <v>125000</v>
      </c>
      <c r="H643" s="618">
        <f t="shared" si="29"/>
        <v>109008887.5</v>
      </c>
      <c r="I643" s="662"/>
      <c r="J643" s="619" t="s">
        <v>55</v>
      </c>
      <c r="K643" s="619" t="s">
        <v>2750</v>
      </c>
    </row>
    <row r="644" spans="2:11">
      <c r="B644" s="620" t="s">
        <v>2759</v>
      </c>
      <c r="C644" s="620" t="s">
        <v>2877</v>
      </c>
      <c r="D644" s="620" t="s">
        <v>5665</v>
      </c>
      <c r="E644" s="615">
        <v>125000</v>
      </c>
      <c r="F644" s="616">
        <f t="shared" si="28"/>
        <v>109133887.5</v>
      </c>
      <c r="G644" s="617">
        <f t="shared" si="27"/>
        <v>125000</v>
      </c>
      <c r="H644" s="618">
        <f t="shared" si="29"/>
        <v>109133887.5</v>
      </c>
      <c r="I644" s="662"/>
      <c r="J644" s="619" t="s">
        <v>55</v>
      </c>
      <c r="K644" s="619" t="s">
        <v>2750</v>
      </c>
    </row>
    <row r="645" spans="2:11">
      <c r="B645" s="620" t="s">
        <v>2759</v>
      </c>
      <c r="C645" s="620" t="s">
        <v>2877</v>
      </c>
      <c r="D645" s="620" t="s">
        <v>5664</v>
      </c>
      <c r="E645" s="615">
        <v>125000</v>
      </c>
      <c r="F645" s="616">
        <f t="shared" si="28"/>
        <v>109258887.5</v>
      </c>
      <c r="G645" s="617">
        <f t="shared" si="27"/>
        <v>125000</v>
      </c>
      <c r="H645" s="618">
        <f t="shared" si="29"/>
        <v>109258887.5</v>
      </c>
      <c r="I645" s="662"/>
      <c r="J645" s="619" t="s">
        <v>55</v>
      </c>
      <c r="K645" s="619" t="s">
        <v>2750</v>
      </c>
    </row>
    <row r="646" spans="2:11">
      <c r="B646" s="620" t="s">
        <v>2759</v>
      </c>
      <c r="C646" s="620" t="s">
        <v>2877</v>
      </c>
      <c r="D646" s="620" t="s">
        <v>5663</v>
      </c>
      <c r="E646" s="615">
        <v>125000</v>
      </c>
      <c r="F646" s="616">
        <f t="shared" si="28"/>
        <v>109383887.5</v>
      </c>
      <c r="G646" s="617">
        <f t="shared" si="27"/>
        <v>125000</v>
      </c>
      <c r="H646" s="618">
        <f t="shared" si="29"/>
        <v>109383887.5</v>
      </c>
      <c r="I646" s="662"/>
      <c r="J646" s="619" t="s">
        <v>55</v>
      </c>
      <c r="K646" s="619" t="s">
        <v>2750</v>
      </c>
    </row>
    <row r="647" spans="2:11">
      <c r="B647" s="620" t="s">
        <v>2759</v>
      </c>
      <c r="C647" s="620" t="s">
        <v>2877</v>
      </c>
      <c r="D647" s="620" t="s">
        <v>2882</v>
      </c>
      <c r="E647" s="615">
        <v>4000</v>
      </c>
      <c r="F647" s="616">
        <f t="shared" si="28"/>
        <v>109387887.5</v>
      </c>
      <c r="G647" s="617">
        <f t="shared" ref="G647:G710" si="30">E647</f>
        <v>4000</v>
      </c>
      <c r="H647" s="618">
        <f t="shared" si="29"/>
        <v>109387887.5</v>
      </c>
      <c r="I647" s="662"/>
      <c r="J647" s="619" t="s">
        <v>55</v>
      </c>
      <c r="K647" s="619" t="s">
        <v>2750</v>
      </c>
    </row>
    <row r="648" spans="2:11">
      <c r="B648" s="620" t="s">
        <v>2759</v>
      </c>
      <c r="C648" s="620" t="s">
        <v>2877</v>
      </c>
      <c r="D648" s="620" t="s">
        <v>5662</v>
      </c>
      <c r="E648" s="615">
        <v>90000</v>
      </c>
      <c r="F648" s="616">
        <f t="shared" ref="F648:F711" si="31">E648+F647</f>
        <v>109477887.5</v>
      </c>
      <c r="G648" s="617">
        <f t="shared" si="30"/>
        <v>90000</v>
      </c>
      <c r="H648" s="618">
        <f t="shared" ref="H648:H711" si="32">G648+H647</f>
        <v>109477887.5</v>
      </c>
      <c r="I648" s="662"/>
      <c r="J648" s="619" t="s">
        <v>55</v>
      </c>
      <c r="K648" s="619" t="s">
        <v>2750</v>
      </c>
    </row>
    <row r="649" spans="2:11">
      <c r="B649" s="620" t="s">
        <v>2759</v>
      </c>
      <c r="C649" s="620" t="s">
        <v>2877</v>
      </c>
      <c r="D649" s="620" t="s">
        <v>2814</v>
      </c>
      <c r="E649" s="615">
        <v>238000</v>
      </c>
      <c r="F649" s="616">
        <f t="shared" si="31"/>
        <v>109715887.5</v>
      </c>
      <c r="G649" s="617">
        <f t="shared" si="30"/>
        <v>238000</v>
      </c>
      <c r="H649" s="618">
        <f t="shared" si="32"/>
        <v>109715887.5</v>
      </c>
      <c r="I649" s="662"/>
      <c r="J649" s="619" t="s">
        <v>55</v>
      </c>
      <c r="K649" s="619" t="s">
        <v>2750</v>
      </c>
    </row>
    <row r="650" spans="2:11">
      <c r="B650" s="620" t="s">
        <v>2759</v>
      </c>
      <c r="C650" s="620" t="s">
        <v>2877</v>
      </c>
      <c r="D650" s="620" t="s">
        <v>5661</v>
      </c>
      <c r="E650" s="615">
        <v>500000</v>
      </c>
      <c r="F650" s="616">
        <f t="shared" si="31"/>
        <v>110215887.5</v>
      </c>
      <c r="G650" s="617">
        <f t="shared" si="30"/>
        <v>500000</v>
      </c>
      <c r="H650" s="618">
        <f t="shared" si="32"/>
        <v>110215887.5</v>
      </c>
      <c r="I650" s="662"/>
      <c r="J650" s="619" t="s">
        <v>55</v>
      </c>
      <c r="K650" s="619" t="s">
        <v>2750</v>
      </c>
    </row>
    <row r="651" spans="2:11">
      <c r="B651" s="620" t="s">
        <v>2759</v>
      </c>
      <c r="C651" s="620" t="s">
        <v>2877</v>
      </c>
      <c r="D651" s="620" t="s">
        <v>2883</v>
      </c>
      <c r="E651" s="615">
        <v>1452000</v>
      </c>
      <c r="F651" s="616">
        <f t="shared" si="31"/>
        <v>111667887.5</v>
      </c>
      <c r="G651" s="617">
        <f t="shared" si="30"/>
        <v>1452000</v>
      </c>
      <c r="H651" s="618">
        <f t="shared" si="32"/>
        <v>111667887.5</v>
      </c>
      <c r="I651" s="662"/>
      <c r="J651" s="619" t="s">
        <v>55</v>
      </c>
      <c r="K651" s="619" t="s">
        <v>2750</v>
      </c>
    </row>
    <row r="652" spans="2:11">
      <c r="B652" s="620" t="s">
        <v>2759</v>
      </c>
      <c r="C652" s="620" t="s">
        <v>2877</v>
      </c>
      <c r="D652" s="620" t="s">
        <v>5660</v>
      </c>
      <c r="E652" s="615">
        <v>12000</v>
      </c>
      <c r="F652" s="616">
        <f t="shared" si="31"/>
        <v>111679887.5</v>
      </c>
      <c r="G652" s="617">
        <f t="shared" si="30"/>
        <v>12000</v>
      </c>
      <c r="H652" s="618">
        <f t="shared" si="32"/>
        <v>111679887.5</v>
      </c>
      <c r="I652" s="662"/>
      <c r="J652" s="619" t="s">
        <v>55</v>
      </c>
      <c r="K652" s="619" t="s">
        <v>2750</v>
      </c>
    </row>
    <row r="653" spans="2:11">
      <c r="B653" s="620" t="s">
        <v>2759</v>
      </c>
      <c r="C653" s="620" t="s">
        <v>2877</v>
      </c>
      <c r="D653" s="620" t="s">
        <v>5659</v>
      </c>
      <c r="E653" s="615">
        <v>2045000</v>
      </c>
      <c r="F653" s="616">
        <f t="shared" si="31"/>
        <v>113724887.5</v>
      </c>
      <c r="G653" s="617">
        <f t="shared" si="30"/>
        <v>2045000</v>
      </c>
      <c r="H653" s="618">
        <f t="shared" si="32"/>
        <v>113724887.5</v>
      </c>
      <c r="I653" s="662"/>
      <c r="J653" s="619" t="s">
        <v>55</v>
      </c>
      <c r="K653" s="619" t="s">
        <v>2750</v>
      </c>
    </row>
    <row r="654" spans="2:11">
      <c r="B654" s="620" t="s">
        <v>2759</v>
      </c>
      <c r="C654" s="620" t="s">
        <v>2877</v>
      </c>
      <c r="D654" s="620" t="s">
        <v>5658</v>
      </c>
      <c r="E654" s="615">
        <v>2863000</v>
      </c>
      <c r="F654" s="616">
        <f t="shared" si="31"/>
        <v>116587887.5</v>
      </c>
      <c r="G654" s="617">
        <f t="shared" si="30"/>
        <v>2863000</v>
      </c>
      <c r="H654" s="618">
        <f t="shared" si="32"/>
        <v>116587887.5</v>
      </c>
      <c r="I654" s="662"/>
      <c r="J654" s="619" t="s">
        <v>55</v>
      </c>
      <c r="K654" s="619" t="s">
        <v>2750</v>
      </c>
    </row>
    <row r="655" spans="2:11">
      <c r="B655" s="620" t="s">
        <v>2759</v>
      </c>
      <c r="C655" s="620" t="s">
        <v>2877</v>
      </c>
      <c r="D655" s="620" t="s">
        <v>5657</v>
      </c>
      <c r="E655" s="615">
        <v>1419000</v>
      </c>
      <c r="F655" s="616">
        <f t="shared" si="31"/>
        <v>118006887.5</v>
      </c>
      <c r="G655" s="617">
        <f t="shared" si="30"/>
        <v>1419000</v>
      </c>
      <c r="H655" s="618">
        <f t="shared" si="32"/>
        <v>118006887.5</v>
      </c>
      <c r="I655" s="662"/>
      <c r="J655" s="619" t="s">
        <v>55</v>
      </c>
      <c r="K655" s="619" t="s">
        <v>2750</v>
      </c>
    </row>
    <row r="656" spans="2:11">
      <c r="B656" s="620" t="s">
        <v>2759</v>
      </c>
      <c r="C656" s="620" t="s">
        <v>2877</v>
      </c>
      <c r="D656" s="620" t="s">
        <v>5656</v>
      </c>
      <c r="E656" s="615">
        <v>1986000</v>
      </c>
      <c r="F656" s="616">
        <f t="shared" si="31"/>
        <v>119992887.5</v>
      </c>
      <c r="G656" s="617">
        <f t="shared" si="30"/>
        <v>1986000</v>
      </c>
      <c r="H656" s="618">
        <f t="shared" si="32"/>
        <v>119992887.5</v>
      </c>
      <c r="I656" s="662"/>
      <c r="J656" s="619" t="s">
        <v>55</v>
      </c>
      <c r="K656" s="619" t="s">
        <v>2750</v>
      </c>
    </row>
    <row r="657" spans="2:11">
      <c r="B657" s="620" t="s">
        <v>2759</v>
      </c>
      <c r="C657" s="620" t="s">
        <v>2877</v>
      </c>
      <c r="D657" s="620" t="s">
        <v>2815</v>
      </c>
      <c r="E657" s="615">
        <v>266000</v>
      </c>
      <c r="F657" s="616">
        <f t="shared" si="31"/>
        <v>120258887.5</v>
      </c>
      <c r="G657" s="617">
        <f t="shared" si="30"/>
        <v>266000</v>
      </c>
      <c r="H657" s="618">
        <f t="shared" si="32"/>
        <v>120258887.5</v>
      </c>
      <c r="I657" s="662"/>
      <c r="J657" s="619" t="s">
        <v>55</v>
      </c>
      <c r="K657" s="619" t="s">
        <v>2750</v>
      </c>
    </row>
    <row r="658" spans="2:11">
      <c r="B658" s="620" t="s">
        <v>2759</v>
      </c>
      <c r="C658" s="620" t="s">
        <v>2877</v>
      </c>
      <c r="D658" s="620" t="s">
        <v>3136</v>
      </c>
      <c r="E658" s="615">
        <v>656000</v>
      </c>
      <c r="F658" s="616">
        <f t="shared" si="31"/>
        <v>120914887.5</v>
      </c>
      <c r="G658" s="617">
        <f t="shared" si="30"/>
        <v>656000</v>
      </c>
      <c r="H658" s="618">
        <f t="shared" si="32"/>
        <v>120914887.5</v>
      </c>
      <c r="I658" s="662"/>
      <c r="J658" s="619" t="s">
        <v>55</v>
      </c>
      <c r="K658" s="619" t="s">
        <v>2750</v>
      </c>
    </row>
    <row r="659" spans="2:11">
      <c r="B659" s="620" t="s">
        <v>2759</v>
      </c>
      <c r="C659" s="620" t="s">
        <v>2877</v>
      </c>
      <c r="D659" s="620" t="s">
        <v>5655</v>
      </c>
      <c r="E659" s="615">
        <v>51000</v>
      </c>
      <c r="F659" s="616">
        <f t="shared" si="31"/>
        <v>120965887.5</v>
      </c>
      <c r="G659" s="617">
        <f t="shared" si="30"/>
        <v>51000</v>
      </c>
      <c r="H659" s="618">
        <f t="shared" si="32"/>
        <v>120965887.5</v>
      </c>
      <c r="I659" s="662"/>
      <c r="J659" s="619" t="s">
        <v>55</v>
      </c>
      <c r="K659" s="619" t="s">
        <v>2750</v>
      </c>
    </row>
    <row r="660" spans="2:11">
      <c r="B660" s="620" t="s">
        <v>2759</v>
      </c>
      <c r="C660" s="620" t="s">
        <v>2877</v>
      </c>
      <c r="D660" s="620" t="s">
        <v>2817</v>
      </c>
      <c r="E660" s="615">
        <v>4965000</v>
      </c>
      <c r="F660" s="616">
        <f t="shared" si="31"/>
        <v>125930887.5</v>
      </c>
      <c r="G660" s="617">
        <f t="shared" si="30"/>
        <v>4965000</v>
      </c>
      <c r="H660" s="618">
        <f t="shared" si="32"/>
        <v>125930887.5</v>
      </c>
      <c r="I660" s="662"/>
      <c r="J660" s="619" t="s">
        <v>55</v>
      </c>
      <c r="K660" s="619" t="s">
        <v>2750</v>
      </c>
    </row>
    <row r="661" spans="2:11">
      <c r="B661" s="620" t="s">
        <v>2759</v>
      </c>
      <c r="C661" s="620" t="s">
        <v>2877</v>
      </c>
      <c r="D661" s="620" t="s">
        <v>5654</v>
      </c>
      <c r="E661" s="615">
        <v>500000</v>
      </c>
      <c r="F661" s="616">
        <f t="shared" si="31"/>
        <v>126430887.5</v>
      </c>
      <c r="G661" s="617">
        <f t="shared" si="30"/>
        <v>500000</v>
      </c>
      <c r="H661" s="618">
        <f t="shared" si="32"/>
        <v>126430887.5</v>
      </c>
      <c r="I661" s="662"/>
      <c r="J661" s="619" t="s">
        <v>55</v>
      </c>
      <c r="K661" s="619" t="s">
        <v>2750</v>
      </c>
    </row>
    <row r="662" spans="2:11">
      <c r="B662" s="620" t="s">
        <v>2759</v>
      </c>
      <c r="C662" s="620" t="s">
        <v>2877</v>
      </c>
      <c r="D662" s="620" t="s">
        <v>2884</v>
      </c>
      <c r="E662" s="615">
        <v>2000</v>
      </c>
      <c r="F662" s="616">
        <f t="shared" si="31"/>
        <v>126432887.5</v>
      </c>
      <c r="G662" s="617">
        <f t="shared" si="30"/>
        <v>2000</v>
      </c>
      <c r="H662" s="618">
        <f t="shared" si="32"/>
        <v>126432887.5</v>
      </c>
      <c r="I662" s="662"/>
      <c r="J662" s="619" t="s">
        <v>55</v>
      </c>
      <c r="K662" s="619" t="s">
        <v>2750</v>
      </c>
    </row>
    <row r="663" spans="2:11">
      <c r="B663" s="620" t="s">
        <v>2759</v>
      </c>
      <c r="C663" s="620" t="s">
        <v>2877</v>
      </c>
      <c r="D663" s="620" t="s">
        <v>2885</v>
      </c>
      <c r="E663" s="615">
        <v>2000</v>
      </c>
      <c r="F663" s="616">
        <f t="shared" si="31"/>
        <v>126434887.5</v>
      </c>
      <c r="G663" s="617">
        <f t="shared" si="30"/>
        <v>2000</v>
      </c>
      <c r="H663" s="618">
        <f t="shared" si="32"/>
        <v>126434887.5</v>
      </c>
      <c r="I663" s="662"/>
      <c r="J663" s="619" t="s">
        <v>55</v>
      </c>
      <c r="K663" s="619" t="s">
        <v>2750</v>
      </c>
    </row>
    <row r="664" spans="2:11">
      <c r="B664" s="620" t="s">
        <v>2759</v>
      </c>
      <c r="C664" s="620" t="s">
        <v>2877</v>
      </c>
      <c r="D664" s="620" t="s">
        <v>2886</v>
      </c>
      <c r="E664" s="615">
        <v>2000</v>
      </c>
      <c r="F664" s="616">
        <f t="shared" si="31"/>
        <v>126436887.5</v>
      </c>
      <c r="G664" s="617">
        <f t="shared" si="30"/>
        <v>2000</v>
      </c>
      <c r="H664" s="618">
        <f t="shared" si="32"/>
        <v>126436887.5</v>
      </c>
      <c r="I664" s="662"/>
      <c r="J664" s="619" t="s">
        <v>55</v>
      </c>
      <c r="K664" s="619" t="s">
        <v>2750</v>
      </c>
    </row>
    <row r="665" spans="2:11">
      <c r="B665" s="620" t="s">
        <v>2759</v>
      </c>
      <c r="C665" s="620" t="s">
        <v>2877</v>
      </c>
      <c r="D665" s="620" t="s">
        <v>2819</v>
      </c>
      <c r="E665" s="615">
        <v>125000</v>
      </c>
      <c r="F665" s="616">
        <f t="shared" si="31"/>
        <v>126561887.5</v>
      </c>
      <c r="G665" s="617">
        <f t="shared" si="30"/>
        <v>125000</v>
      </c>
      <c r="H665" s="618">
        <f t="shared" si="32"/>
        <v>126561887.5</v>
      </c>
      <c r="I665" s="662"/>
      <c r="J665" s="619" t="s">
        <v>55</v>
      </c>
      <c r="K665" s="619" t="s">
        <v>2750</v>
      </c>
    </row>
    <row r="666" spans="2:11">
      <c r="B666" s="620" t="s">
        <v>2759</v>
      </c>
      <c r="C666" s="620" t="s">
        <v>2877</v>
      </c>
      <c r="D666" s="620" t="s">
        <v>5653</v>
      </c>
      <c r="E666" s="615">
        <v>53000</v>
      </c>
      <c r="F666" s="616">
        <f t="shared" si="31"/>
        <v>126614887.5</v>
      </c>
      <c r="G666" s="617">
        <f t="shared" si="30"/>
        <v>53000</v>
      </c>
      <c r="H666" s="618">
        <f t="shared" si="32"/>
        <v>126614887.5</v>
      </c>
      <c r="I666" s="662"/>
      <c r="J666" s="619" t="s">
        <v>55</v>
      </c>
      <c r="K666" s="619" t="s">
        <v>2750</v>
      </c>
    </row>
    <row r="667" spans="2:11">
      <c r="B667" s="620" t="s">
        <v>2759</v>
      </c>
      <c r="C667" s="620" t="s">
        <v>2877</v>
      </c>
      <c r="D667" s="620" t="s">
        <v>5652</v>
      </c>
      <c r="E667" s="615">
        <v>1000</v>
      </c>
      <c r="F667" s="616">
        <f t="shared" si="31"/>
        <v>126615887.5</v>
      </c>
      <c r="G667" s="617">
        <f t="shared" si="30"/>
        <v>1000</v>
      </c>
      <c r="H667" s="618">
        <f t="shared" si="32"/>
        <v>126615887.5</v>
      </c>
      <c r="I667" s="662"/>
      <c r="J667" s="619" t="s">
        <v>55</v>
      </c>
      <c r="K667" s="619" t="s">
        <v>2750</v>
      </c>
    </row>
    <row r="668" spans="2:11">
      <c r="B668" s="620" t="s">
        <v>2759</v>
      </c>
      <c r="C668" s="620" t="s">
        <v>2877</v>
      </c>
      <c r="D668" s="620" t="s">
        <v>5086</v>
      </c>
      <c r="E668" s="615">
        <v>1552000</v>
      </c>
      <c r="F668" s="616">
        <f t="shared" si="31"/>
        <v>128167887.5</v>
      </c>
      <c r="G668" s="617">
        <f t="shared" si="30"/>
        <v>1552000</v>
      </c>
      <c r="H668" s="618">
        <f t="shared" si="32"/>
        <v>128167887.5</v>
      </c>
      <c r="I668" s="662"/>
      <c r="J668" s="619" t="s">
        <v>55</v>
      </c>
      <c r="K668" s="619" t="s">
        <v>2750</v>
      </c>
    </row>
    <row r="669" spans="2:11">
      <c r="B669" s="620" t="s">
        <v>2759</v>
      </c>
      <c r="C669" s="620" t="s">
        <v>2877</v>
      </c>
      <c r="D669" s="620" t="s">
        <v>2830</v>
      </c>
      <c r="E669" s="615">
        <v>90000</v>
      </c>
      <c r="F669" s="616">
        <f t="shared" si="31"/>
        <v>128257887.5</v>
      </c>
      <c r="G669" s="617">
        <f t="shared" si="30"/>
        <v>90000</v>
      </c>
      <c r="H669" s="618">
        <f t="shared" si="32"/>
        <v>128257887.5</v>
      </c>
      <c r="I669" s="662"/>
      <c r="J669" s="619" t="s">
        <v>55</v>
      </c>
      <c r="K669" s="619" t="s">
        <v>2750</v>
      </c>
    </row>
    <row r="670" spans="2:11">
      <c r="B670" s="620" t="s">
        <v>2759</v>
      </c>
      <c r="C670" s="620" t="s">
        <v>2887</v>
      </c>
      <c r="D670" s="620" t="s">
        <v>5174</v>
      </c>
      <c r="E670" s="615">
        <v>8000</v>
      </c>
      <c r="F670" s="616">
        <f t="shared" si="31"/>
        <v>128265887.5</v>
      </c>
      <c r="G670" s="617">
        <f t="shared" si="30"/>
        <v>8000</v>
      </c>
      <c r="H670" s="618">
        <f t="shared" si="32"/>
        <v>128265887.5</v>
      </c>
      <c r="I670" s="662"/>
      <c r="J670" s="619" t="s">
        <v>55</v>
      </c>
      <c r="K670" s="619" t="s">
        <v>2750</v>
      </c>
    </row>
    <row r="671" spans="2:11">
      <c r="B671" s="620" t="s">
        <v>2759</v>
      </c>
      <c r="C671" s="620" t="s">
        <v>2887</v>
      </c>
      <c r="D671" s="620" t="s">
        <v>2888</v>
      </c>
      <c r="E671" s="615">
        <v>3000</v>
      </c>
      <c r="F671" s="616">
        <f t="shared" si="31"/>
        <v>128268887.5</v>
      </c>
      <c r="G671" s="617">
        <f t="shared" si="30"/>
        <v>3000</v>
      </c>
      <c r="H671" s="618">
        <f t="shared" si="32"/>
        <v>128268887.5</v>
      </c>
      <c r="I671" s="662"/>
      <c r="J671" s="619" t="s">
        <v>55</v>
      </c>
      <c r="K671" s="619" t="s">
        <v>2750</v>
      </c>
    </row>
    <row r="672" spans="2:11">
      <c r="B672" s="620" t="s">
        <v>2759</v>
      </c>
      <c r="C672" s="620" t="s">
        <v>2887</v>
      </c>
      <c r="D672" s="620" t="s">
        <v>5651</v>
      </c>
      <c r="E672" s="615">
        <v>30000</v>
      </c>
      <c r="F672" s="616">
        <f t="shared" si="31"/>
        <v>128298887.5</v>
      </c>
      <c r="G672" s="617">
        <f t="shared" si="30"/>
        <v>30000</v>
      </c>
      <c r="H672" s="618">
        <f t="shared" si="32"/>
        <v>128298887.5</v>
      </c>
      <c r="I672" s="662"/>
      <c r="J672" s="619" t="s">
        <v>55</v>
      </c>
      <c r="K672" s="619" t="s">
        <v>2750</v>
      </c>
    </row>
    <row r="673" spans="2:11">
      <c r="B673" s="620" t="s">
        <v>2759</v>
      </c>
      <c r="C673" s="620" t="s">
        <v>2887</v>
      </c>
      <c r="D673" s="620" t="s">
        <v>2779</v>
      </c>
      <c r="E673" s="615">
        <v>13000</v>
      </c>
      <c r="F673" s="616">
        <f t="shared" si="31"/>
        <v>128311887.5</v>
      </c>
      <c r="G673" s="617">
        <f t="shared" si="30"/>
        <v>13000</v>
      </c>
      <c r="H673" s="618">
        <f t="shared" si="32"/>
        <v>128311887.5</v>
      </c>
      <c r="I673" s="662"/>
      <c r="J673" s="619" t="s">
        <v>55</v>
      </c>
      <c r="K673" s="619" t="s">
        <v>2750</v>
      </c>
    </row>
    <row r="674" spans="2:11">
      <c r="B674" s="620" t="s">
        <v>2759</v>
      </c>
      <c r="C674" s="620" t="s">
        <v>2887</v>
      </c>
      <c r="D674" s="620" t="s">
        <v>5121</v>
      </c>
      <c r="E674" s="615">
        <v>2500</v>
      </c>
      <c r="F674" s="616">
        <f t="shared" si="31"/>
        <v>128314387.5</v>
      </c>
      <c r="G674" s="617">
        <f t="shared" si="30"/>
        <v>2500</v>
      </c>
      <c r="H674" s="618">
        <f t="shared" si="32"/>
        <v>128314387.5</v>
      </c>
      <c r="I674" s="662"/>
      <c r="J674" s="619" t="s">
        <v>55</v>
      </c>
      <c r="K674" s="619" t="s">
        <v>2750</v>
      </c>
    </row>
    <row r="675" spans="2:11">
      <c r="B675" s="620" t="s">
        <v>2759</v>
      </c>
      <c r="C675" s="620" t="s">
        <v>2887</v>
      </c>
      <c r="D675" s="620" t="s">
        <v>5650</v>
      </c>
      <c r="E675" s="615">
        <v>10000</v>
      </c>
      <c r="F675" s="616">
        <f t="shared" si="31"/>
        <v>128324387.5</v>
      </c>
      <c r="G675" s="617">
        <f t="shared" si="30"/>
        <v>10000</v>
      </c>
      <c r="H675" s="618">
        <f t="shared" si="32"/>
        <v>128324387.5</v>
      </c>
      <c r="I675" s="662"/>
      <c r="J675" s="619" t="s">
        <v>55</v>
      </c>
      <c r="K675" s="619" t="s">
        <v>2750</v>
      </c>
    </row>
    <row r="676" spans="2:11">
      <c r="B676" s="620" t="s">
        <v>2759</v>
      </c>
      <c r="C676" s="620" t="s">
        <v>2887</v>
      </c>
      <c r="D676" s="620" t="s">
        <v>5649</v>
      </c>
      <c r="E676" s="615">
        <v>10000</v>
      </c>
      <c r="F676" s="616">
        <f t="shared" si="31"/>
        <v>128334387.5</v>
      </c>
      <c r="G676" s="617">
        <f t="shared" si="30"/>
        <v>10000</v>
      </c>
      <c r="H676" s="618">
        <f t="shared" si="32"/>
        <v>128334387.5</v>
      </c>
      <c r="I676" s="662"/>
      <c r="J676" s="619" t="s">
        <v>55</v>
      </c>
      <c r="K676" s="619" t="s">
        <v>2750</v>
      </c>
    </row>
    <row r="677" spans="2:11">
      <c r="B677" s="620" t="s">
        <v>2759</v>
      </c>
      <c r="C677" s="620" t="s">
        <v>2887</v>
      </c>
      <c r="D677" s="620" t="s">
        <v>2889</v>
      </c>
      <c r="E677" s="615">
        <v>438000</v>
      </c>
      <c r="F677" s="616">
        <f t="shared" si="31"/>
        <v>128772387.5</v>
      </c>
      <c r="G677" s="617">
        <f t="shared" si="30"/>
        <v>438000</v>
      </c>
      <c r="H677" s="618">
        <f t="shared" si="32"/>
        <v>128772387.5</v>
      </c>
      <c r="I677" s="662"/>
      <c r="J677" s="619" t="s">
        <v>55</v>
      </c>
      <c r="K677" s="619" t="s">
        <v>2750</v>
      </c>
    </row>
    <row r="678" spans="2:11">
      <c r="B678" s="620" t="s">
        <v>2759</v>
      </c>
      <c r="C678" s="620" t="s">
        <v>2887</v>
      </c>
      <c r="D678" s="620" t="s">
        <v>2788</v>
      </c>
      <c r="E678" s="615">
        <v>44000</v>
      </c>
      <c r="F678" s="616">
        <f t="shared" si="31"/>
        <v>128816387.5</v>
      </c>
      <c r="G678" s="617">
        <f t="shared" si="30"/>
        <v>44000</v>
      </c>
      <c r="H678" s="618">
        <f t="shared" si="32"/>
        <v>128816387.5</v>
      </c>
      <c r="I678" s="662"/>
      <c r="J678" s="619" t="s">
        <v>55</v>
      </c>
      <c r="K678" s="619" t="s">
        <v>2750</v>
      </c>
    </row>
    <row r="679" spans="2:11">
      <c r="B679" s="620" t="s">
        <v>2759</v>
      </c>
      <c r="C679" s="620" t="s">
        <v>2887</v>
      </c>
      <c r="D679" s="620" t="s">
        <v>5648</v>
      </c>
      <c r="E679" s="615">
        <v>10000</v>
      </c>
      <c r="F679" s="616">
        <f t="shared" si="31"/>
        <v>128826387.5</v>
      </c>
      <c r="G679" s="617">
        <f t="shared" si="30"/>
        <v>10000</v>
      </c>
      <c r="H679" s="618">
        <f t="shared" si="32"/>
        <v>128826387.5</v>
      </c>
      <c r="I679" s="662"/>
      <c r="J679" s="619" t="s">
        <v>55</v>
      </c>
      <c r="K679" s="619" t="s">
        <v>2750</v>
      </c>
    </row>
    <row r="680" spans="2:11">
      <c r="B680" s="620" t="s">
        <v>2759</v>
      </c>
      <c r="C680" s="620" t="s">
        <v>2887</v>
      </c>
      <c r="D680" s="620" t="s">
        <v>5647</v>
      </c>
      <c r="E680" s="615">
        <v>10000</v>
      </c>
      <c r="F680" s="616">
        <f t="shared" si="31"/>
        <v>128836387.5</v>
      </c>
      <c r="G680" s="617">
        <f t="shared" si="30"/>
        <v>10000</v>
      </c>
      <c r="H680" s="618">
        <f t="shared" si="32"/>
        <v>128836387.5</v>
      </c>
      <c r="I680" s="662"/>
      <c r="J680" s="619" t="s">
        <v>55</v>
      </c>
      <c r="K680" s="619" t="s">
        <v>2750</v>
      </c>
    </row>
    <row r="681" spans="2:11">
      <c r="B681" s="620" t="s">
        <v>2759</v>
      </c>
      <c r="C681" s="620" t="s">
        <v>2887</v>
      </c>
      <c r="D681" s="620" t="s">
        <v>2890</v>
      </c>
      <c r="E681" s="615">
        <v>419000</v>
      </c>
      <c r="F681" s="616">
        <f t="shared" si="31"/>
        <v>129255387.5</v>
      </c>
      <c r="G681" s="617">
        <f t="shared" si="30"/>
        <v>419000</v>
      </c>
      <c r="H681" s="618">
        <f t="shared" si="32"/>
        <v>129255387.5</v>
      </c>
      <c r="I681" s="662"/>
      <c r="J681" s="619" t="s">
        <v>55</v>
      </c>
      <c r="K681" s="619" t="s">
        <v>2750</v>
      </c>
    </row>
    <row r="682" spans="2:11">
      <c r="B682" s="620" t="s">
        <v>2759</v>
      </c>
      <c r="C682" s="620" t="s">
        <v>2887</v>
      </c>
      <c r="D682" s="620" t="s">
        <v>2891</v>
      </c>
      <c r="E682" s="615">
        <v>419000</v>
      </c>
      <c r="F682" s="616">
        <f t="shared" si="31"/>
        <v>129674387.5</v>
      </c>
      <c r="G682" s="617">
        <f t="shared" si="30"/>
        <v>419000</v>
      </c>
      <c r="H682" s="618">
        <f t="shared" si="32"/>
        <v>129674387.5</v>
      </c>
      <c r="I682" s="662"/>
      <c r="J682" s="619" t="s">
        <v>55</v>
      </c>
      <c r="K682" s="619" t="s">
        <v>2750</v>
      </c>
    </row>
    <row r="683" spans="2:11">
      <c r="B683" s="620" t="s">
        <v>2759</v>
      </c>
      <c r="C683" s="620" t="s">
        <v>2887</v>
      </c>
      <c r="D683" s="620" t="s">
        <v>2790</v>
      </c>
      <c r="E683" s="615">
        <v>524000</v>
      </c>
      <c r="F683" s="616">
        <f t="shared" si="31"/>
        <v>130198387.5</v>
      </c>
      <c r="G683" s="617">
        <f t="shared" si="30"/>
        <v>524000</v>
      </c>
      <c r="H683" s="618">
        <f t="shared" si="32"/>
        <v>130198387.5</v>
      </c>
      <c r="I683" s="662"/>
      <c r="J683" s="619" t="s">
        <v>55</v>
      </c>
      <c r="K683" s="619" t="s">
        <v>2750</v>
      </c>
    </row>
    <row r="684" spans="2:11">
      <c r="B684" s="620" t="s">
        <v>2759</v>
      </c>
      <c r="C684" s="620" t="s">
        <v>2887</v>
      </c>
      <c r="D684" s="620" t="s">
        <v>2791</v>
      </c>
      <c r="E684" s="615">
        <v>79000</v>
      </c>
      <c r="F684" s="616">
        <f t="shared" si="31"/>
        <v>130277387.5</v>
      </c>
      <c r="G684" s="617">
        <f t="shared" si="30"/>
        <v>79000</v>
      </c>
      <c r="H684" s="618">
        <f t="shared" si="32"/>
        <v>130277387.5</v>
      </c>
      <c r="I684" s="662"/>
      <c r="J684" s="619" t="s">
        <v>55</v>
      </c>
      <c r="K684" s="619" t="s">
        <v>2750</v>
      </c>
    </row>
    <row r="685" spans="2:11">
      <c r="B685" s="620" t="s">
        <v>2759</v>
      </c>
      <c r="C685" s="620" t="s">
        <v>2887</v>
      </c>
      <c r="D685" s="620" t="s">
        <v>2893</v>
      </c>
      <c r="E685" s="615">
        <v>8000</v>
      </c>
      <c r="F685" s="616">
        <f t="shared" si="31"/>
        <v>130285387.5</v>
      </c>
      <c r="G685" s="617">
        <f t="shared" si="30"/>
        <v>8000</v>
      </c>
      <c r="H685" s="618">
        <f t="shared" si="32"/>
        <v>130285387.5</v>
      </c>
      <c r="I685" s="662"/>
      <c r="J685" s="619" t="s">
        <v>55</v>
      </c>
      <c r="K685" s="619" t="s">
        <v>2750</v>
      </c>
    </row>
    <row r="686" spans="2:11">
      <c r="B686" s="620" t="s">
        <v>2759</v>
      </c>
      <c r="C686" s="620" t="s">
        <v>2887</v>
      </c>
      <c r="D686" s="620" t="s">
        <v>2894</v>
      </c>
      <c r="E686" s="615">
        <v>8000</v>
      </c>
      <c r="F686" s="616">
        <f t="shared" si="31"/>
        <v>130293387.5</v>
      </c>
      <c r="G686" s="617">
        <f t="shared" si="30"/>
        <v>8000</v>
      </c>
      <c r="H686" s="618">
        <f t="shared" si="32"/>
        <v>130293387.5</v>
      </c>
      <c r="I686" s="662"/>
      <c r="J686" s="619" t="s">
        <v>55</v>
      </c>
      <c r="K686" s="619" t="s">
        <v>2750</v>
      </c>
    </row>
    <row r="687" spans="2:11">
      <c r="B687" s="620" t="s">
        <v>2759</v>
      </c>
      <c r="C687" s="620" t="s">
        <v>2887</v>
      </c>
      <c r="D687" s="620" t="s">
        <v>2795</v>
      </c>
      <c r="E687" s="615">
        <v>16000</v>
      </c>
      <c r="F687" s="616">
        <f t="shared" si="31"/>
        <v>130309387.5</v>
      </c>
      <c r="G687" s="617">
        <f t="shared" si="30"/>
        <v>16000</v>
      </c>
      <c r="H687" s="618">
        <f t="shared" si="32"/>
        <v>130309387.5</v>
      </c>
      <c r="I687" s="662"/>
      <c r="J687" s="619" t="s">
        <v>55</v>
      </c>
      <c r="K687" s="619" t="s">
        <v>2750</v>
      </c>
    </row>
    <row r="688" spans="2:11">
      <c r="B688" s="620" t="s">
        <v>2759</v>
      </c>
      <c r="C688" s="620" t="s">
        <v>2887</v>
      </c>
      <c r="D688" s="620" t="s">
        <v>5646</v>
      </c>
      <c r="E688" s="615">
        <v>10000</v>
      </c>
      <c r="F688" s="616">
        <f t="shared" si="31"/>
        <v>130319387.5</v>
      </c>
      <c r="G688" s="617">
        <f t="shared" si="30"/>
        <v>10000</v>
      </c>
      <c r="H688" s="618">
        <f t="shared" si="32"/>
        <v>130319387.5</v>
      </c>
      <c r="I688" s="662"/>
      <c r="J688" s="619" t="s">
        <v>55</v>
      </c>
      <c r="K688" s="619" t="s">
        <v>2750</v>
      </c>
    </row>
    <row r="689" spans="2:11">
      <c r="B689" s="620" t="s">
        <v>2759</v>
      </c>
      <c r="C689" s="620" t="s">
        <v>2887</v>
      </c>
      <c r="D689" s="620" t="s">
        <v>5645</v>
      </c>
      <c r="E689" s="615">
        <v>10000</v>
      </c>
      <c r="F689" s="616">
        <f t="shared" si="31"/>
        <v>130329387.5</v>
      </c>
      <c r="G689" s="617">
        <f t="shared" si="30"/>
        <v>10000</v>
      </c>
      <c r="H689" s="618">
        <f t="shared" si="32"/>
        <v>130329387.5</v>
      </c>
      <c r="I689" s="662"/>
      <c r="J689" s="619" t="s">
        <v>55</v>
      </c>
      <c r="K689" s="619" t="s">
        <v>2750</v>
      </c>
    </row>
    <row r="690" spans="2:11">
      <c r="B690" s="620" t="s">
        <v>2759</v>
      </c>
      <c r="C690" s="620" t="s">
        <v>2887</v>
      </c>
      <c r="D690" s="620" t="s">
        <v>2895</v>
      </c>
      <c r="E690" s="615">
        <v>8000</v>
      </c>
      <c r="F690" s="616">
        <f t="shared" si="31"/>
        <v>130337387.5</v>
      </c>
      <c r="G690" s="617">
        <f t="shared" si="30"/>
        <v>8000</v>
      </c>
      <c r="H690" s="618">
        <f t="shared" si="32"/>
        <v>130337387.5</v>
      </c>
      <c r="I690" s="662"/>
      <c r="J690" s="619" t="s">
        <v>55</v>
      </c>
      <c r="K690" s="619" t="s">
        <v>2750</v>
      </c>
    </row>
    <row r="691" spans="2:11">
      <c r="B691" s="620" t="s">
        <v>2759</v>
      </c>
      <c r="C691" s="620" t="s">
        <v>2887</v>
      </c>
      <c r="D691" s="620" t="s">
        <v>2896</v>
      </c>
      <c r="E691" s="615">
        <v>6000</v>
      </c>
      <c r="F691" s="616">
        <f t="shared" si="31"/>
        <v>130343387.5</v>
      </c>
      <c r="G691" s="617">
        <f t="shared" si="30"/>
        <v>6000</v>
      </c>
      <c r="H691" s="618">
        <f t="shared" si="32"/>
        <v>130343387.5</v>
      </c>
      <c r="I691" s="662"/>
      <c r="J691" s="619" t="s">
        <v>55</v>
      </c>
      <c r="K691" s="619" t="s">
        <v>2750</v>
      </c>
    </row>
    <row r="692" spans="2:11">
      <c r="B692" s="620" t="s">
        <v>2759</v>
      </c>
      <c r="C692" s="620" t="s">
        <v>2887</v>
      </c>
      <c r="D692" s="620" t="s">
        <v>2897</v>
      </c>
      <c r="E692" s="615">
        <v>175000</v>
      </c>
      <c r="F692" s="616">
        <f t="shared" si="31"/>
        <v>130518387.5</v>
      </c>
      <c r="G692" s="617">
        <f t="shared" si="30"/>
        <v>175000</v>
      </c>
      <c r="H692" s="618">
        <f t="shared" si="32"/>
        <v>130518387.5</v>
      </c>
      <c r="I692" s="662"/>
      <c r="J692" s="619" t="s">
        <v>55</v>
      </c>
      <c r="K692" s="619" t="s">
        <v>2750</v>
      </c>
    </row>
    <row r="693" spans="2:11">
      <c r="B693" s="620" t="s">
        <v>2759</v>
      </c>
      <c r="C693" s="620" t="s">
        <v>2887</v>
      </c>
      <c r="D693" s="620" t="s">
        <v>2898</v>
      </c>
      <c r="E693" s="615">
        <v>5000</v>
      </c>
      <c r="F693" s="616">
        <f t="shared" si="31"/>
        <v>130523387.5</v>
      </c>
      <c r="G693" s="617">
        <f t="shared" si="30"/>
        <v>5000</v>
      </c>
      <c r="H693" s="618">
        <f t="shared" si="32"/>
        <v>130523387.5</v>
      </c>
      <c r="I693" s="662"/>
      <c r="J693" s="619" t="s">
        <v>55</v>
      </c>
      <c r="K693" s="619" t="s">
        <v>2750</v>
      </c>
    </row>
    <row r="694" spans="2:11">
      <c r="B694" s="620" t="s">
        <v>2759</v>
      </c>
      <c r="C694" s="620" t="s">
        <v>2887</v>
      </c>
      <c r="D694" s="620" t="s">
        <v>2899</v>
      </c>
      <c r="E694" s="615">
        <v>5000</v>
      </c>
      <c r="F694" s="616">
        <f t="shared" si="31"/>
        <v>130528387.5</v>
      </c>
      <c r="G694" s="617">
        <f t="shared" si="30"/>
        <v>5000</v>
      </c>
      <c r="H694" s="618">
        <f t="shared" si="32"/>
        <v>130528387.5</v>
      </c>
      <c r="I694" s="662"/>
      <c r="J694" s="619" t="s">
        <v>55</v>
      </c>
      <c r="K694" s="619" t="s">
        <v>2750</v>
      </c>
    </row>
    <row r="695" spans="2:11">
      <c r="B695" s="620" t="s">
        <v>2759</v>
      </c>
      <c r="C695" s="620" t="s">
        <v>2887</v>
      </c>
      <c r="D695" s="620" t="s">
        <v>5644</v>
      </c>
      <c r="E695" s="615">
        <v>5000</v>
      </c>
      <c r="F695" s="616">
        <f t="shared" si="31"/>
        <v>130533387.5</v>
      </c>
      <c r="G695" s="617">
        <f t="shared" si="30"/>
        <v>5000</v>
      </c>
      <c r="H695" s="618">
        <f t="shared" si="32"/>
        <v>130533387.5</v>
      </c>
      <c r="I695" s="662"/>
      <c r="J695" s="619" t="s">
        <v>55</v>
      </c>
      <c r="K695" s="619" t="s">
        <v>2750</v>
      </c>
    </row>
    <row r="696" spans="2:11">
      <c r="B696" s="620" t="s">
        <v>2759</v>
      </c>
      <c r="C696" s="620" t="s">
        <v>2887</v>
      </c>
      <c r="D696" s="620" t="s">
        <v>2900</v>
      </c>
      <c r="E696" s="615">
        <v>5000</v>
      </c>
      <c r="F696" s="616">
        <f t="shared" si="31"/>
        <v>130538387.5</v>
      </c>
      <c r="G696" s="617">
        <f t="shared" si="30"/>
        <v>5000</v>
      </c>
      <c r="H696" s="618">
        <f t="shared" si="32"/>
        <v>130538387.5</v>
      </c>
      <c r="I696" s="662"/>
      <c r="J696" s="619" t="s">
        <v>55</v>
      </c>
      <c r="K696" s="619" t="s">
        <v>2750</v>
      </c>
    </row>
    <row r="697" spans="2:11">
      <c r="B697" s="620" t="s">
        <v>2759</v>
      </c>
      <c r="C697" s="620" t="s">
        <v>2887</v>
      </c>
      <c r="D697" s="620" t="s">
        <v>2901</v>
      </c>
      <c r="E697" s="615">
        <v>5000</v>
      </c>
      <c r="F697" s="616">
        <f t="shared" si="31"/>
        <v>130543387.5</v>
      </c>
      <c r="G697" s="617">
        <f t="shared" si="30"/>
        <v>5000</v>
      </c>
      <c r="H697" s="618">
        <f t="shared" si="32"/>
        <v>130543387.5</v>
      </c>
      <c r="I697" s="662"/>
      <c r="J697" s="619" t="s">
        <v>55</v>
      </c>
      <c r="K697" s="619" t="s">
        <v>2750</v>
      </c>
    </row>
    <row r="698" spans="2:11">
      <c r="B698" s="620" t="s">
        <v>2759</v>
      </c>
      <c r="C698" s="620" t="s">
        <v>2887</v>
      </c>
      <c r="D698" s="620" t="s">
        <v>2902</v>
      </c>
      <c r="E698" s="615">
        <v>5000</v>
      </c>
      <c r="F698" s="616">
        <f t="shared" si="31"/>
        <v>130548387.5</v>
      </c>
      <c r="G698" s="617">
        <f t="shared" si="30"/>
        <v>5000</v>
      </c>
      <c r="H698" s="618">
        <f t="shared" si="32"/>
        <v>130548387.5</v>
      </c>
      <c r="I698" s="662"/>
      <c r="J698" s="619" t="s">
        <v>55</v>
      </c>
      <c r="K698" s="619" t="s">
        <v>2750</v>
      </c>
    </row>
    <row r="699" spans="2:11">
      <c r="B699" s="620" t="s">
        <v>2759</v>
      </c>
      <c r="C699" s="620" t="s">
        <v>2887</v>
      </c>
      <c r="D699" s="620" t="s">
        <v>2903</v>
      </c>
      <c r="E699" s="615">
        <v>5000</v>
      </c>
      <c r="F699" s="616">
        <f t="shared" si="31"/>
        <v>130553387.5</v>
      </c>
      <c r="G699" s="617">
        <f t="shared" si="30"/>
        <v>5000</v>
      </c>
      <c r="H699" s="618">
        <f t="shared" si="32"/>
        <v>130553387.5</v>
      </c>
      <c r="I699" s="662"/>
      <c r="J699" s="619" t="s">
        <v>55</v>
      </c>
      <c r="K699" s="619" t="s">
        <v>2750</v>
      </c>
    </row>
    <row r="700" spans="2:11">
      <c r="B700" s="620" t="s">
        <v>2759</v>
      </c>
      <c r="C700" s="620" t="s">
        <v>2887</v>
      </c>
      <c r="D700" s="620" t="s">
        <v>2904</v>
      </c>
      <c r="E700" s="615">
        <v>5000</v>
      </c>
      <c r="F700" s="616">
        <f t="shared" si="31"/>
        <v>130558387.5</v>
      </c>
      <c r="G700" s="617">
        <f t="shared" si="30"/>
        <v>5000</v>
      </c>
      <c r="H700" s="618">
        <f t="shared" si="32"/>
        <v>130558387.5</v>
      </c>
      <c r="I700" s="662"/>
      <c r="J700" s="619" t="s">
        <v>55</v>
      </c>
      <c r="K700" s="619" t="s">
        <v>2750</v>
      </c>
    </row>
    <row r="701" spans="2:11">
      <c r="B701" s="620" t="s">
        <v>2759</v>
      </c>
      <c r="C701" s="620" t="s">
        <v>2887</v>
      </c>
      <c r="D701" s="620" t="s">
        <v>2905</v>
      </c>
      <c r="E701" s="615">
        <v>5000</v>
      </c>
      <c r="F701" s="616">
        <f t="shared" si="31"/>
        <v>130563387.5</v>
      </c>
      <c r="G701" s="617">
        <f t="shared" si="30"/>
        <v>5000</v>
      </c>
      <c r="H701" s="618">
        <f t="shared" si="32"/>
        <v>130563387.5</v>
      </c>
      <c r="I701" s="662"/>
      <c r="J701" s="619" t="s">
        <v>55</v>
      </c>
      <c r="K701" s="619" t="s">
        <v>2750</v>
      </c>
    </row>
    <row r="702" spans="2:11">
      <c r="B702" s="620" t="s">
        <v>2759</v>
      </c>
      <c r="C702" s="620" t="s">
        <v>2887</v>
      </c>
      <c r="D702" s="620" t="s">
        <v>2906</v>
      </c>
      <c r="E702" s="615">
        <v>5000</v>
      </c>
      <c r="F702" s="616">
        <f t="shared" si="31"/>
        <v>130568387.5</v>
      </c>
      <c r="G702" s="617">
        <f t="shared" si="30"/>
        <v>5000</v>
      </c>
      <c r="H702" s="618">
        <f t="shared" si="32"/>
        <v>130568387.5</v>
      </c>
      <c r="I702" s="662"/>
      <c r="J702" s="619" t="s">
        <v>55</v>
      </c>
      <c r="K702" s="619" t="s">
        <v>2750</v>
      </c>
    </row>
    <row r="703" spans="2:11">
      <c r="B703" s="620" t="s">
        <v>2759</v>
      </c>
      <c r="C703" s="620" t="s">
        <v>2887</v>
      </c>
      <c r="D703" s="620" t="s">
        <v>2799</v>
      </c>
      <c r="E703" s="615">
        <v>133000</v>
      </c>
      <c r="F703" s="616">
        <f t="shared" si="31"/>
        <v>130701387.5</v>
      </c>
      <c r="G703" s="617">
        <f t="shared" si="30"/>
        <v>133000</v>
      </c>
      <c r="H703" s="618">
        <f t="shared" si="32"/>
        <v>130701387.5</v>
      </c>
      <c r="I703" s="662"/>
      <c r="J703" s="619" t="s">
        <v>55</v>
      </c>
      <c r="K703" s="619" t="s">
        <v>2750</v>
      </c>
    </row>
    <row r="704" spans="2:11">
      <c r="B704" s="620" t="s">
        <v>2759</v>
      </c>
      <c r="C704" s="620" t="s">
        <v>2887</v>
      </c>
      <c r="D704" s="620" t="s">
        <v>2800</v>
      </c>
      <c r="E704" s="615">
        <v>305000</v>
      </c>
      <c r="F704" s="616">
        <f t="shared" si="31"/>
        <v>131006387.5</v>
      </c>
      <c r="G704" s="617">
        <f t="shared" si="30"/>
        <v>305000</v>
      </c>
      <c r="H704" s="618">
        <f t="shared" si="32"/>
        <v>131006387.5</v>
      </c>
      <c r="I704" s="662"/>
      <c r="J704" s="619" t="s">
        <v>55</v>
      </c>
      <c r="K704" s="619" t="s">
        <v>2750</v>
      </c>
    </row>
    <row r="705" spans="2:11">
      <c r="B705" s="620" t="s">
        <v>2759</v>
      </c>
      <c r="C705" s="620" t="s">
        <v>2887</v>
      </c>
      <c r="D705" s="620" t="s">
        <v>2801</v>
      </c>
      <c r="E705" s="615">
        <v>39000</v>
      </c>
      <c r="F705" s="616">
        <f t="shared" si="31"/>
        <v>131045387.5</v>
      </c>
      <c r="G705" s="617">
        <f t="shared" si="30"/>
        <v>39000</v>
      </c>
      <c r="H705" s="618">
        <f t="shared" si="32"/>
        <v>131045387.5</v>
      </c>
      <c r="I705" s="662"/>
      <c r="J705" s="619" t="s">
        <v>55</v>
      </c>
      <c r="K705" s="619" t="s">
        <v>2750</v>
      </c>
    </row>
    <row r="706" spans="2:11">
      <c r="B706" s="620" t="s">
        <v>2759</v>
      </c>
      <c r="C706" s="620" t="s">
        <v>2887</v>
      </c>
      <c r="D706" s="620" t="s">
        <v>2804</v>
      </c>
      <c r="E706" s="615">
        <v>266000</v>
      </c>
      <c r="F706" s="616">
        <f t="shared" si="31"/>
        <v>131311387.5</v>
      </c>
      <c r="G706" s="617">
        <f t="shared" si="30"/>
        <v>266000</v>
      </c>
      <c r="H706" s="618">
        <f t="shared" si="32"/>
        <v>131311387.5</v>
      </c>
      <c r="I706" s="662"/>
      <c r="J706" s="619" t="s">
        <v>55</v>
      </c>
      <c r="K706" s="619" t="s">
        <v>2750</v>
      </c>
    </row>
    <row r="707" spans="2:11">
      <c r="B707" s="620" t="s">
        <v>2759</v>
      </c>
      <c r="C707" s="620" t="s">
        <v>2887</v>
      </c>
      <c r="D707" s="620" t="s">
        <v>2805</v>
      </c>
      <c r="E707" s="615">
        <v>55000</v>
      </c>
      <c r="F707" s="616">
        <f t="shared" si="31"/>
        <v>131366387.5</v>
      </c>
      <c r="G707" s="617">
        <f t="shared" si="30"/>
        <v>55000</v>
      </c>
      <c r="H707" s="618">
        <f t="shared" si="32"/>
        <v>131366387.5</v>
      </c>
      <c r="I707" s="662"/>
      <c r="J707" s="619" t="s">
        <v>55</v>
      </c>
      <c r="K707" s="619" t="s">
        <v>2750</v>
      </c>
    </row>
    <row r="708" spans="2:11">
      <c r="B708" s="620" t="s">
        <v>2759</v>
      </c>
      <c r="C708" s="620" t="s">
        <v>2887</v>
      </c>
      <c r="D708" s="620" t="s">
        <v>2806</v>
      </c>
      <c r="E708" s="615">
        <v>48000</v>
      </c>
      <c r="F708" s="616">
        <f t="shared" si="31"/>
        <v>131414387.5</v>
      </c>
      <c r="G708" s="617">
        <f t="shared" si="30"/>
        <v>48000</v>
      </c>
      <c r="H708" s="618">
        <f t="shared" si="32"/>
        <v>131414387.5</v>
      </c>
      <c r="I708" s="662"/>
      <c r="J708" s="619" t="s">
        <v>55</v>
      </c>
      <c r="K708" s="619" t="s">
        <v>2750</v>
      </c>
    </row>
    <row r="709" spans="2:11">
      <c r="B709" s="620" t="s">
        <v>2759</v>
      </c>
      <c r="C709" s="620" t="s">
        <v>2887</v>
      </c>
      <c r="D709" s="620" t="s">
        <v>2807</v>
      </c>
      <c r="E709" s="615">
        <v>2000</v>
      </c>
      <c r="F709" s="616">
        <f t="shared" si="31"/>
        <v>131416387.5</v>
      </c>
      <c r="G709" s="617">
        <f t="shared" si="30"/>
        <v>2000</v>
      </c>
      <c r="H709" s="618">
        <f t="shared" si="32"/>
        <v>131416387.5</v>
      </c>
      <c r="I709" s="662"/>
      <c r="J709" s="619" t="s">
        <v>55</v>
      </c>
      <c r="K709" s="619" t="s">
        <v>2750</v>
      </c>
    </row>
    <row r="710" spans="2:11">
      <c r="B710" s="620" t="s">
        <v>2759</v>
      </c>
      <c r="C710" s="620" t="s">
        <v>2887</v>
      </c>
      <c r="D710" s="620" t="s">
        <v>2771</v>
      </c>
      <c r="E710" s="615">
        <v>335000</v>
      </c>
      <c r="F710" s="616">
        <f t="shared" si="31"/>
        <v>131751387.5</v>
      </c>
      <c r="G710" s="617">
        <f t="shared" si="30"/>
        <v>335000</v>
      </c>
      <c r="H710" s="618">
        <f t="shared" si="32"/>
        <v>131751387.5</v>
      </c>
      <c r="I710" s="662"/>
      <c r="J710" s="619" t="s">
        <v>55</v>
      </c>
      <c r="K710" s="619" t="s">
        <v>2750</v>
      </c>
    </row>
    <row r="711" spans="2:11">
      <c r="B711" s="620" t="s">
        <v>2759</v>
      </c>
      <c r="C711" s="620" t="s">
        <v>2887</v>
      </c>
      <c r="D711" s="620" t="s">
        <v>5102</v>
      </c>
      <c r="E711" s="615">
        <v>34000</v>
      </c>
      <c r="F711" s="616">
        <f t="shared" si="31"/>
        <v>131785387.5</v>
      </c>
      <c r="G711" s="617">
        <f t="shared" ref="G711:G774" si="33">E711</f>
        <v>34000</v>
      </c>
      <c r="H711" s="618">
        <f t="shared" si="32"/>
        <v>131785387.5</v>
      </c>
      <c r="I711" s="662"/>
      <c r="J711" s="619" t="s">
        <v>55</v>
      </c>
      <c r="K711" s="619" t="s">
        <v>2750</v>
      </c>
    </row>
    <row r="712" spans="2:11">
      <c r="B712" s="620" t="s">
        <v>2759</v>
      </c>
      <c r="C712" s="620" t="s">
        <v>2887</v>
      </c>
      <c r="D712" s="620" t="s">
        <v>2907</v>
      </c>
      <c r="E712" s="615">
        <v>8000</v>
      </c>
      <c r="F712" s="616">
        <f t="shared" ref="F712:F775" si="34">E712+F711</f>
        <v>131793387.5</v>
      </c>
      <c r="G712" s="617">
        <f t="shared" si="33"/>
        <v>8000</v>
      </c>
      <c r="H712" s="618">
        <f t="shared" ref="H712:H775" si="35">G712+H711</f>
        <v>131793387.5</v>
      </c>
      <c r="I712" s="662"/>
      <c r="J712" s="619" t="s">
        <v>55</v>
      </c>
      <c r="K712" s="619" t="s">
        <v>2750</v>
      </c>
    </row>
    <row r="713" spans="2:11">
      <c r="B713" s="620" t="s">
        <v>2759</v>
      </c>
      <c r="C713" s="620" t="s">
        <v>2887</v>
      </c>
      <c r="D713" s="620" t="s">
        <v>2908</v>
      </c>
      <c r="E713" s="615">
        <v>8000</v>
      </c>
      <c r="F713" s="616">
        <f t="shared" si="34"/>
        <v>131801387.5</v>
      </c>
      <c r="G713" s="617">
        <f t="shared" si="33"/>
        <v>8000</v>
      </c>
      <c r="H713" s="618">
        <f t="shared" si="35"/>
        <v>131801387.5</v>
      </c>
      <c r="I713" s="662"/>
      <c r="J713" s="619" t="s">
        <v>55</v>
      </c>
      <c r="K713" s="619" t="s">
        <v>2750</v>
      </c>
    </row>
    <row r="714" spans="2:11">
      <c r="B714" s="620" t="s">
        <v>2759</v>
      </c>
      <c r="C714" s="620" t="s">
        <v>2887</v>
      </c>
      <c r="D714" s="620" t="s">
        <v>2909</v>
      </c>
      <c r="E714" s="615">
        <v>8000</v>
      </c>
      <c r="F714" s="616">
        <f t="shared" si="34"/>
        <v>131809387.5</v>
      </c>
      <c r="G714" s="617">
        <f t="shared" si="33"/>
        <v>8000</v>
      </c>
      <c r="H714" s="618">
        <f t="shared" si="35"/>
        <v>131809387.5</v>
      </c>
      <c r="I714" s="662"/>
      <c r="J714" s="619" t="s">
        <v>55</v>
      </c>
      <c r="K714" s="619" t="s">
        <v>2750</v>
      </c>
    </row>
    <row r="715" spans="2:11">
      <c r="B715" s="620" t="s">
        <v>2759</v>
      </c>
      <c r="C715" s="620" t="s">
        <v>2887</v>
      </c>
      <c r="D715" s="620" t="s">
        <v>2910</v>
      </c>
      <c r="E715" s="615">
        <v>8000</v>
      </c>
      <c r="F715" s="616">
        <f t="shared" si="34"/>
        <v>131817387.5</v>
      </c>
      <c r="G715" s="617">
        <f t="shared" si="33"/>
        <v>8000</v>
      </c>
      <c r="H715" s="618">
        <f t="shared" si="35"/>
        <v>131817387.5</v>
      </c>
      <c r="I715" s="662"/>
      <c r="J715" s="619" t="s">
        <v>55</v>
      </c>
      <c r="K715" s="619" t="s">
        <v>2750</v>
      </c>
    </row>
    <row r="716" spans="2:11">
      <c r="B716" s="620" t="s">
        <v>2759</v>
      </c>
      <c r="C716" s="620" t="s">
        <v>2887</v>
      </c>
      <c r="D716" s="620" t="s">
        <v>2911</v>
      </c>
      <c r="E716" s="615">
        <v>63000</v>
      </c>
      <c r="F716" s="616">
        <f t="shared" si="34"/>
        <v>131880387.5</v>
      </c>
      <c r="G716" s="617">
        <f t="shared" si="33"/>
        <v>63000</v>
      </c>
      <c r="H716" s="618">
        <f t="shared" si="35"/>
        <v>131880387.5</v>
      </c>
      <c r="I716" s="662"/>
      <c r="J716" s="619" t="s">
        <v>55</v>
      </c>
      <c r="K716" s="619" t="s">
        <v>2750</v>
      </c>
    </row>
    <row r="717" spans="2:11">
      <c r="B717" s="620" t="s">
        <v>2759</v>
      </c>
      <c r="C717" s="620" t="s">
        <v>2887</v>
      </c>
      <c r="D717" s="620" t="s">
        <v>2912</v>
      </c>
      <c r="E717" s="615">
        <v>524000</v>
      </c>
      <c r="F717" s="616">
        <f t="shared" si="34"/>
        <v>132404387.5</v>
      </c>
      <c r="G717" s="617">
        <f t="shared" si="33"/>
        <v>524000</v>
      </c>
      <c r="H717" s="618">
        <f t="shared" si="35"/>
        <v>132404387.5</v>
      </c>
      <c r="I717" s="662"/>
      <c r="J717" s="619" t="s">
        <v>55</v>
      </c>
      <c r="K717" s="619" t="s">
        <v>2750</v>
      </c>
    </row>
    <row r="718" spans="2:11">
      <c r="B718" s="620" t="s">
        <v>2759</v>
      </c>
      <c r="C718" s="620" t="s">
        <v>2887</v>
      </c>
      <c r="D718" s="620" t="s">
        <v>2913</v>
      </c>
      <c r="E718" s="615">
        <v>524000</v>
      </c>
      <c r="F718" s="616">
        <f t="shared" si="34"/>
        <v>132928387.5</v>
      </c>
      <c r="G718" s="617">
        <f t="shared" si="33"/>
        <v>524000</v>
      </c>
      <c r="H718" s="618">
        <f t="shared" si="35"/>
        <v>132928387.5</v>
      </c>
      <c r="I718" s="662"/>
      <c r="J718" s="619" t="s">
        <v>55</v>
      </c>
      <c r="K718" s="619" t="s">
        <v>2750</v>
      </c>
    </row>
    <row r="719" spans="2:11">
      <c r="B719" s="620" t="s">
        <v>2759</v>
      </c>
      <c r="C719" s="620" t="s">
        <v>2887</v>
      </c>
      <c r="D719" s="620" t="s">
        <v>2914</v>
      </c>
      <c r="E719" s="615">
        <v>524000</v>
      </c>
      <c r="F719" s="616">
        <f t="shared" si="34"/>
        <v>133452387.5</v>
      </c>
      <c r="G719" s="617">
        <f t="shared" si="33"/>
        <v>524000</v>
      </c>
      <c r="H719" s="618">
        <f t="shared" si="35"/>
        <v>133452387.5</v>
      </c>
      <c r="I719" s="662"/>
      <c r="J719" s="619" t="s">
        <v>55</v>
      </c>
      <c r="K719" s="619" t="s">
        <v>2750</v>
      </c>
    </row>
    <row r="720" spans="2:11">
      <c r="B720" s="620" t="s">
        <v>2759</v>
      </c>
      <c r="C720" s="620" t="s">
        <v>2887</v>
      </c>
      <c r="D720" s="620" t="s">
        <v>2915</v>
      </c>
      <c r="E720" s="615">
        <v>125000</v>
      </c>
      <c r="F720" s="616">
        <f t="shared" si="34"/>
        <v>133577387.5</v>
      </c>
      <c r="G720" s="617">
        <f t="shared" si="33"/>
        <v>125000</v>
      </c>
      <c r="H720" s="618">
        <f t="shared" si="35"/>
        <v>133577387.5</v>
      </c>
      <c r="I720" s="662"/>
      <c r="J720" s="619" t="s">
        <v>55</v>
      </c>
      <c r="K720" s="619" t="s">
        <v>2750</v>
      </c>
    </row>
    <row r="721" spans="2:11">
      <c r="B721" s="620" t="s">
        <v>2759</v>
      </c>
      <c r="C721" s="620" t="s">
        <v>2887</v>
      </c>
      <c r="D721" s="620" t="s">
        <v>2815</v>
      </c>
      <c r="E721" s="615">
        <v>138000</v>
      </c>
      <c r="F721" s="616">
        <f t="shared" si="34"/>
        <v>133715387.5</v>
      </c>
      <c r="G721" s="617">
        <f t="shared" si="33"/>
        <v>138000</v>
      </c>
      <c r="H721" s="618">
        <f t="shared" si="35"/>
        <v>133715387.5</v>
      </c>
      <c r="I721" s="662"/>
      <c r="J721" s="619" t="s">
        <v>55</v>
      </c>
      <c r="K721" s="619" t="s">
        <v>2750</v>
      </c>
    </row>
    <row r="722" spans="2:11">
      <c r="B722" s="620" t="s">
        <v>2759</v>
      </c>
      <c r="C722" s="620" t="s">
        <v>2887</v>
      </c>
      <c r="D722" s="620" t="s">
        <v>2817</v>
      </c>
      <c r="E722" s="615">
        <v>524000</v>
      </c>
      <c r="F722" s="616">
        <f t="shared" si="34"/>
        <v>134239387.5</v>
      </c>
      <c r="G722" s="617">
        <f t="shared" si="33"/>
        <v>524000</v>
      </c>
      <c r="H722" s="618">
        <f t="shared" si="35"/>
        <v>134239387.5</v>
      </c>
      <c r="I722" s="662"/>
      <c r="J722" s="619" t="s">
        <v>55</v>
      </c>
      <c r="K722" s="619" t="s">
        <v>2750</v>
      </c>
    </row>
    <row r="723" spans="2:11">
      <c r="B723" s="620" t="s">
        <v>2759</v>
      </c>
      <c r="C723" s="620" t="s">
        <v>2887</v>
      </c>
      <c r="D723" s="620" t="s">
        <v>2916</v>
      </c>
      <c r="E723" s="615">
        <v>125000</v>
      </c>
      <c r="F723" s="616">
        <f t="shared" si="34"/>
        <v>134364387.5</v>
      </c>
      <c r="G723" s="617">
        <f t="shared" si="33"/>
        <v>125000</v>
      </c>
      <c r="H723" s="618">
        <f t="shared" si="35"/>
        <v>134364387.5</v>
      </c>
      <c r="I723" s="662"/>
      <c r="J723" s="619" t="s">
        <v>55</v>
      </c>
      <c r="K723" s="619" t="s">
        <v>2750</v>
      </c>
    </row>
    <row r="724" spans="2:11">
      <c r="B724" s="620" t="s">
        <v>2759</v>
      </c>
      <c r="C724" s="620" t="s">
        <v>2887</v>
      </c>
      <c r="D724" s="620" t="s">
        <v>2819</v>
      </c>
      <c r="E724" s="615">
        <v>125000</v>
      </c>
      <c r="F724" s="616">
        <f t="shared" si="34"/>
        <v>134489387.5</v>
      </c>
      <c r="G724" s="617">
        <f t="shared" si="33"/>
        <v>125000</v>
      </c>
      <c r="H724" s="618">
        <f t="shared" si="35"/>
        <v>134489387.5</v>
      </c>
      <c r="I724" s="662"/>
      <c r="J724" s="619" t="s">
        <v>55</v>
      </c>
      <c r="K724" s="619" t="s">
        <v>2750</v>
      </c>
    </row>
    <row r="725" spans="2:11">
      <c r="B725" s="620" t="s">
        <v>2759</v>
      </c>
      <c r="C725" s="620" t="s">
        <v>2887</v>
      </c>
      <c r="D725" s="620" t="s">
        <v>3141</v>
      </c>
      <c r="E725" s="615">
        <v>1000</v>
      </c>
      <c r="F725" s="616">
        <f t="shared" si="34"/>
        <v>134490387.5</v>
      </c>
      <c r="G725" s="617">
        <f t="shared" si="33"/>
        <v>1000</v>
      </c>
      <c r="H725" s="618">
        <f t="shared" si="35"/>
        <v>134490387.5</v>
      </c>
      <c r="I725" s="662"/>
      <c r="J725" s="619" t="s">
        <v>55</v>
      </c>
      <c r="K725" s="619" t="s">
        <v>2750</v>
      </c>
    </row>
    <row r="726" spans="2:11">
      <c r="B726" s="620" t="s">
        <v>2759</v>
      </c>
      <c r="C726" s="620" t="s">
        <v>2887</v>
      </c>
      <c r="D726" s="620" t="s">
        <v>2917</v>
      </c>
      <c r="E726" s="615">
        <v>568000</v>
      </c>
      <c r="F726" s="616">
        <f t="shared" si="34"/>
        <v>135058387.5</v>
      </c>
      <c r="G726" s="617">
        <f t="shared" si="33"/>
        <v>568000</v>
      </c>
      <c r="H726" s="618">
        <f t="shared" si="35"/>
        <v>135058387.5</v>
      </c>
      <c r="I726" s="662"/>
      <c r="J726" s="619" t="s">
        <v>55</v>
      </c>
      <c r="K726" s="619" t="s">
        <v>2750</v>
      </c>
    </row>
    <row r="727" spans="2:11">
      <c r="B727" s="620" t="s">
        <v>2759</v>
      </c>
      <c r="C727" s="620" t="s">
        <v>2887</v>
      </c>
      <c r="D727" s="620" t="s">
        <v>2918</v>
      </c>
      <c r="E727" s="615">
        <v>568000</v>
      </c>
      <c r="F727" s="616">
        <f t="shared" si="34"/>
        <v>135626387.5</v>
      </c>
      <c r="G727" s="617">
        <f t="shared" si="33"/>
        <v>568000</v>
      </c>
      <c r="H727" s="618">
        <f t="shared" si="35"/>
        <v>135626387.5</v>
      </c>
      <c r="I727" s="662"/>
      <c r="J727" s="619" t="s">
        <v>55</v>
      </c>
      <c r="K727" s="619" t="s">
        <v>2750</v>
      </c>
    </row>
    <row r="728" spans="2:11">
      <c r="B728" s="620" t="s">
        <v>2759</v>
      </c>
      <c r="C728" s="620" t="s">
        <v>2887</v>
      </c>
      <c r="D728" s="620" t="s">
        <v>2821</v>
      </c>
      <c r="E728" s="615">
        <v>611000</v>
      </c>
      <c r="F728" s="616">
        <f t="shared" si="34"/>
        <v>136237387.5</v>
      </c>
      <c r="G728" s="617">
        <f t="shared" si="33"/>
        <v>611000</v>
      </c>
      <c r="H728" s="618">
        <f t="shared" si="35"/>
        <v>136237387.5</v>
      </c>
      <c r="I728" s="662"/>
      <c r="J728" s="619" t="s">
        <v>55</v>
      </c>
      <c r="K728" s="619" t="s">
        <v>2750</v>
      </c>
    </row>
    <row r="729" spans="2:11">
      <c r="B729" s="620" t="s">
        <v>2759</v>
      </c>
      <c r="C729" s="620" t="s">
        <v>2887</v>
      </c>
      <c r="D729" s="620" t="s">
        <v>5643</v>
      </c>
      <c r="E729" s="615">
        <v>195000</v>
      </c>
      <c r="F729" s="616">
        <f t="shared" si="34"/>
        <v>136432387.5</v>
      </c>
      <c r="G729" s="617">
        <f t="shared" si="33"/>
        <v>195000</v>
      </c>
      <c r="H729" s="618">
        <f t="shared" si="35"/>
        <v>136432387.5</v>
      </c>
      <c r="I729" s="662"/>
      <c r="J729" s="619" t="s">
        <v>55</v>
      </c>
      <c r="K729" s="619" t="s">
        <v>2750</v>
      </c>
    </row>
    <row r="730" spans="2:11">
      <c r="B730" s="620" t="s">
        <v>2759</v>
      </c>
      <c r="C730" s="620" t="s">
        <v>2887</v>
      </c>
      <c r="D730" s="620" t="s">
        <v>5642</v>
      </c>
      <c r="E730" s="615">
        <v>10000</v>
      </c>
      <c r="F730" s="616">
        <f t="shared" si="34"/>
        <v>136442387.5</v>
      </c>
      <c r="G730" s="617">
        <f t="shared" si="33"/>
        <v>10000</v>
      </c>
      <c r="H730" s="618">
        <f t="shared" si="35"/>
        <v>136442387.5</v>
      </c>
      <c r="I730" s="662"/>
      <c r="J730" s="619" t="s">
        <v>55</v>
      </c>
      <c r="K730" s="619" t="s">
        <v>2750</v>
      </c>
    </row>
    <row r="731" spans="2:11">
      <c r="B731" s="620" t="s">
        <v>2759</v>
      </c>
      <c r="C731" s="620" t="s">
        <v>2887</v>
      </c>
      <c r="D731" s="620" t="s">
        <v>2920</v>
      </c>
      <c r="E731" s="615">
        <v>12000</v>
      </c>
      <c r="F731" s="616">
        <f t="shared" si="34"/>
        <v>136454387.5</v>
      </c>
      <c r="G731" s="617">
        <f t="shared" si="33"/>
        <v>12000</v>
      </c>
      <c r="H731" s="618">
        <f t="shared" si="35"/>
        <v>136454387.5</v>
      </c>
      <c r="I731" s="662"/>
      <c r="J731" s="619" t="s">
        <v>55</v>
      </c>
      <c r="K731" s="619" t="s">
        <v>2750</v>
      </c>
    </row>
    <row r="732" spans="2:11">
      <c r="B732" s="620" t="s">
        <v>2759</v>
      </c>
      <c r="C732" s="620" t="s">
        <v>2887</v>
      </c>
      <c r="D732" s="620" t="s">
        <v>5086</v>
      </c>
      <c r="E732" s="615">
        <v>195000</v>
      </c>
      <c r="F732" s="616">
        <f t="shared" si="34"/>
        <v>136649387.5</v>
      </c>
      <c r="G732" s="617">
        <f t="shared" si="33"/>
        <v>195000</v>
      </c>
      <c r="H732" s="618">
        <f t="shared" si="35"/>
        <v>136649387.5</v>
      </c>
      <c r="I732" s="662"/>
      <c r="J732" s="619" t="s">
        <v>55</v>
      </c>
      <c r="K732" s="619" t="s">
        <v>2750</v>
      </c>
    </row>
    <row r="733" spans="2:11">
      <c r="B733" s="620" t="s">
        <v>2759</v>
      </c>
      <c r="C733" s="620" t="s">
        <v>2887</v>
      </c>
      <c r="D733" s="620" t="s">
        <v>2823</v>
      </c>
      <c r="E733" s="615">
        <v>436000</v>
      </c>
      <c r="F733" s="616">
        <f t="shared" si="34"/>
        <v>137085387.5</v>
      </c>
      <c r="G733" s="617">
        <f t="shared" si="33"/>
        <v>436000</v>
      </c>
      <c r="H733" s="618">
        <f t="shared" si="35"/>
        <v>137085387.5</v>
      </c>
      <c r="I733" s="662"/>
      <c r="J733" s="619" t="s">
        <v>55</v>
      </c>
      <c r="K733" s="619" t="s">
        <v>2750</v>
      </c>
    </row>
    <row r="734" spans="2:11">
      <c r="B734" s="620" t="s">
        <v>2759</v>
      </c>
      <c r="C734" s="620" t="s">
        <v>2887</v>
      </c>
      <c r="D734" s="620" t="s">
        <v>2922</v>
      </c>
      <c r="E734" s="615">
        <v>88000</v>
      </c>
      <c r="F734" s="616">
        <f t="shared" si="34"/>
        <v>137173387.5</v>
      </c>
      <c r="G734" s="617">
        <f t="shared" si="33"/>
        <v>88000</v>
      </c>
      <c r="H734" s="618">
        <f t="shared" si="35"/>
        <v>137173387.5</v>
      </c>
      <c r="I734" s="662"/>
      <c r="J734" s="619" t="s">
        <v>55</v>
      </c>
      <c r="K734" s="619" t="s">
        <v>2750</v>
      </c>
    </row>
    <row r="735" spans="2:11">
      <c r="B735" s="620" t="s">
        <v>2759</v>
      </c>
      <c r="C735" s="620" t="s">
        <v>2887</v>
      </c>
      <c r="D735" s="620" t="s">
        <v>3026</v>
      </c>
      <c r="E735" s="615">
        <v>24000</v>
      </c>
      <c r="F735" s="616">
        <f t="shared" si="34"/>
        <v>137197387.5</v>
      </c>
      <c r="G735" s="617">
        <f t="shared" si="33"/>
        <v>24000</v>
      </c>
      <c r="H735" s="618">
        <f t="shared" si="35"/>
        <v>137197387.5</v>
      </c>
      <c r="I735" s="662"/>
      <c r="J735" s="619" t="s">
        <v>55</v>
      </c>
      <c r="K735" s="619" t="s">
        <v>2750</v>
      </c>
    </row>
    <row r="736" spans="2:11">
      <c r="B736" s="620" t="s">
        <v>2759</v>
      </c>
      <c r="C736" s="620" t="s">
        <v>2887</v>
      </c>
      <c r="D736" s="620" t="s">
        <v>2923</v>
      </c>
      <c r="E736" s="615">
        <v>66000</v>
      </c>
      <c r="F736" s="616">
        <f t="shared" si="34"/>
        <v>137263387.5</v>
      </c>
      <c r="G736" s="617">
        <f t="shared" si="33"/>
        <v>66000</v>
      </c>
      <c r="H736" s="618">
        <f t="shared" si="35"/>
        <v>137263387.5</v>
      </c>
      <c r="I736" s="662"/>
      <c r="J736" s="619" t="s">
        <v>55</v>
      </c>
      <c r="K736" s="619" t="s">
        <v>2750</v>
      </c>
    </row>
    <row r="737" spans="2:11">
      <c r="B737" s="620" t="s">
        <v>2759</v>
      </c>
      <c r="C737" s="620" t="s">
        <v>2887</v>
      </c>
      <c r="D737" s="620" t="s">
        <v>2830</v>
      </c>
      <c r="E737" s="615">
        <v>27000</v>
      </c>
      <c r="F737" s="616">
        <f t="shared" si="34"/>
        <v>137290387.5</v>
      </c>
      <c r="G737" s="617">
        <f t="shared" si="33"/>
        <v>27000</v>
      </c>
      <c r="H737" s="618">
        <f t="shared" si="35"/>
        <v>137290387.5</v>
      </c>
      <c r="I737" s="662"/>
      <c r="J737" s="619" t="s">
        <v>55</v>
      </c>
      <c r="K737" s="619" t="s">
        <v>2750</v>
      </c>
    </row>
    <row r="738" spans="2:11">
      <c r="B738" s="620" t="s">
        <v>2759</v>
      </c>
      <c r="C738" s="620" t="s">
        <v>2924</v>
      </c>
      <c r="D738" s="620" t="s">
        <v>2800</v>
      </c>
      <c r="E738" s="615">
        <v>4000</v>
      </c>
      <c r="F738" s="616">
        <f t="shared" si="34"/>
        <v>137294387.5</v>
      </c>
      <c r="G738" s="617">
        <f t="shared" si="33"/>
        <v>4000</v>
      </c>
      <c r="H738" s="618">
        <f t="shared" si="35"/>
        <v>137294387.5</v>
      </c>
      <c r="I738" s="662"/>
      <c r="J738" s="619" t="s">
        <v>55</v>
      </c>
      <c r="K738" s="619" t="s">
        <v>2750</v>
      </c>
    </row>
    <row r="739" spans="2:11">
      <c r="B739" s="620" t="s">
        <v>2759</v>
      </c>
      <c r="C739" s="620" t="s">
        <v>2924</v>
      </c>
      <c r="D739" s="620" t="s">
        <v>2815</v>
      </c>
      <c r="E739" s="615">
        <v>10000</v>
      </c>
      <c r="F739" s="616">
        <f t="shared" si="34"/>
        <v>137304387.5</v>
      </c>
      <c r="G739" s="617">
        <f t="shared" si="33"/>
        <v>10000</v>
      </c>
      <c r="H739" s="618">
        <f t="shared" si="35"/>
        <v>137304387.5</v>
      </c>
      <c r="I739" s="662"/>
      <c r="J739" s="619" t="s">
        <v>55</v>
      </c>
      <c r="K739" s="619" t="s">
        <v>2750</v>
      </c>
    </row>
    <row r="740" spans="2:11">
      <c r="B740" s="620" t="s">
        <v>2759</v>
      </c>
      <c r="C740" s="620" t="s">
        <v>2924</v>
      </c>
      <c r="D740" s="620" t="s">
        <v>5167</v>
      </c>
      <c r="E740" s="615">
        <v>25000</v>
      </c>
      <c r="F740" s="616">
        <f t="shared" si="34"/>
        <v>137329387.5</v>
      </c>
      <c r="G740" s="617">
        <f t="shared" si="33"/>
        <v>25000</v>
      </c>
      <c r="H740" s="618">
        <f t="shared" si="35"/>
        <v>137329387.5</v>
      </c>
      <c r="I740" s="662"/>
      <c r="J740" s="619" t="s">
        <v>55</v>
      </c>
      <c r="K740" s="619" t="s">
        <v>2750</v>
      </c>
    </row>
    <row r="741" spans="2:11">
      <c r="B741" s="620" t="s">
        <v>2759</v>
      </c>
      <c r="C741" s="620" t="s">
        <v>2924</v>
      </c>
      <c r="D741" s="620" t="s">
        <v>2995</v>
      </c>
      <c r="E741" s="615">
        <v>2000</v>
      </c>
      <c r="F741" s="616">
        <f t="shared" si="34"/>
        <v>137331387.5</v>
      </c>
      <c r="G741" s="617">
        <f t="shared" si="33"/>
        <v>2000</v>
      </c>
      <c r="H741" s="618">
        <f t="shared" si="35"/>
        <v>137331387.5</v>
      </c>
      <c r="I741" s="662"/>
      <c r="J741" s="619" t="s">
        <v>55</v>
      </c>
      <c r="K741" s="619" t="s">
        <v>2750</v>
      </c>
    </row>
    <row r="742" spans="2:11">
      <c r="B742" s="620" t="s">
        <v>2759</v>
      </c>
      <c r="C742" s="620" t="s">
        <v>5639</v>
      </c>
      <c r="D742" s="620" t="s">
        <v>5152</v>
      </c>
      <c r="E742" s="615">
        <v>5000</v>
      </c>
      <c r="F742" s="616">
        <f t="shared" si="34"/>
        <v>137336387.5</v>
      </c>
      <c r="G742" s="617">
        <f t="shared" si="33"/>
        <v>5000</v>
      </c>
      <c r="H742" s="618">
        <f t="shared" si="35"/>
        <v>137336387.5</v>
      </c>
      <c r="I742" s="662"/>
      <c r="J742" s="619" t="s">
        <v>55</v>
      </c>
      <c r="K742" s="619" t="s">
        <v>2750</v>
      </c>
    </row>
    <row r="743" spans="2:11">
      <c r="B743" s="620" t="s">
        <v>2759</v>
      </c>
      <c r="C743" s="620" t="s">
        <v>5639</v>
      </c>
      <c r="D743" s="620" t="s">
        <v>5562</v>
      </c>
      <c r="E743" s="615">
        <v>41000</v>
      </c>
      <c r="F743" s="616">
        <f t="shared" si="34"/>
        <v>137377387.5</v>
      </c>
      <c r="G743" s="617">
        <f t="shared" si="33"/>
        <v>41000</v>
      </c>
      <c r="H743" s="618">
        <f t="shared" si="35"/>
        <v>137377387.5</v>
      </c>
      <c r="I743" s="662"/>
      <c r="J743" s="619" t="s">
        <v>55</v>
      </c>
      <c r="K743" s="619" t="s">
        <v>2750</v>
      </c>
    </row>
    <row r="744" spans="2:11">
      <c r="B744" s="620" t="s">
        <v>2759</v>
      </c>
      <c r="C744" s="620" t="s">
        <v>5639</v>
      </c>
      <c r="D744" s="620" t="s">
        <v>5641</v>
      </c>
      <c r="E744" s="615">
        <v>6000</v>
      </c>
      <c r="F744" s="616">
        <f t="shared" si="34"/>
        <v>137383387.5</v>
      </c>
      <c r="G744" s="617">
        <f t="shared" si="33"/>
        <v>6000</v>
      </c>
      <c r="H744" s="618">
        <f t="shared" si="35"/>
        <v>137383387.5</v>
      </c>
      <c r="I744" s="662"/>
      <c r="J744" s="619" t="s">
        <v>55</v>
      </c>
      <c r="K744" s="619" t="s">
        <v>2750</v>
      </c>
    </row>
    <row r="745" spans="2:11">
      <c r="B745" s="620" t="s">
        <v>2759</v>
      </c>
      <c r="C745" s="620" t="s">
        <v>5639</v>
      </c>
      <c r="D745" s="620" t="s">
        <v>5143</v>
      </c>
      <c r="E745" s="615">
        <v>3000</v>
      </c>
      <c r="F745" s="616">
        <f t="shared" si="34"/>
        <v>137386387.5</v>
      </c>
      <c r="G745" s="617">
        <f t="shared" si="33"/>
        <v>3000</v>
      </c>
      <c r="H745" s="618">
        <f t="shared" si="35"/>
        <v>137386387.5</v>
      </c>
      <c r="I745" s="662"/>
      <c r="J745" s="619" t="s">
        <v>55</v>
      </c>
      <c r="K745" s="619" t="s">
        <v>2750</v>
      </c>
    </row>
    <row r="746" spans="2:11">
      <c r="B746" s="620" t="s">
        <v>2759</v>
      </c>
      <c r="C746" s="620" t="s">
        <v>5639</v>
      </c>
      <c r="D746" s="620" t="s">
        <v>5139</v>
      </c>
      <c r="E746" s="615">
        <v>9000</v>
      </c>
      <c r="F746" s="616">
        <f t="shared" si="34"/>
        <v>137395387.5</v>
      </c>
      <c r="G746" s="617">
        <f t="shared" si="33"/>
        <v>9000</v>
      </c>
      <c r="H746" s="618">
        <f t="shared" si="35"/>
        <v>137395387.5</v>
      </c>
      <c r="I746" s="662"/>
      <c r="J746" s="619" t="s">
        <v>55</v>
      </c>
      <c r="K746" s="619" t="s">
        <v>2750</v>
      </c>
    </row>
    <row r="747" spans="2:11">
      <c r="B747" s="620" t="s">
        <v>2759</v>
      </c>
      <c r="C747" s="620" t="s">
        <v>5639</v>
      </c>
      <c r="D747" s="620" t="s">
        <v>5561</v>
      </c>
      <c r="E747" s="615">
        <v>13000</v>
      </c>
      <c r="F747" s="616">
        <f t="shared" si="34"/>
        <v>137408387.5</v>
      </c>
      <c r="G747" s="617">
        <f t="shared" si="33"/>
        <v>13000</v>
      </c>
      <c r="H747" s="618">
        <f t="shared" si="35"/>
        <v>137408387.5</v>
      </c>
      <c r="I747" s="662"/>
      <c r="J747" s="619" t="s">
        <v>55</v>
      </c>
      <c r="K747" s="619" t="s">
        <v>2750</v>
      </c>
    </row>
    <row r="748" spans="2:11">
      <c r="B748" s="620" t="s">
        <v>2759</v>
      </c>
      <c r="C748" s="620" t="s">
        <v>5639</v>
      </c>
      <c r="D748" s="620" t="s">
        <v>5383</v>
      </c>
      <c r="E748" s="615">
        <v>1000</v>
      </c>
      <c r="F748" s="616">
        <f t="shared" si="34"/>
        <v>137409387.5</v>
      </c>
      <c r="G748" s="617">
        <f t="shared" si="33"/>
        <v>1000</v>
      </c>
      <c r="H748" s="618">
        <f t="shared" si="35"/>
        <v>137409387.5</v>
      </c>
      <c r="I748" s="662"/>
      <c r="J748" s="619" t="s">
        <v>55</v>
      </c>
      <c r="K748" s="619" t="s">
        <v>2750</v>
      </c>
    </row>
    <row r="749" spans="2:11">
      <c r="B749" s="620" t="s">
        <v>2759</v>
      </c>
      <c r="C749" s="620" t="s">
        <v>5639</v>
      </c>
      <c r="D749" s="620" t="s">
        <v>5640</v>
      </c>
      <c r="E749" s="615">
        <v>1000</v>
      </c>
      <c r="F749" s="616">
        <f t="shared" si="34"/>
        <v>137410387.5</v>
      </c>
      <c r="G749" s="617">
        <f t="shared" si="33"/>
        <v>1000</v>
      </c>
      <c r="H749" s="618">
        <f t="shared" si="35"/>
        <v>137410387.5</v>
      </c>
      <c r="I749" s="662"/>
      <c r="J749" s="619" t="s">
        <v>55</v>
      </c>
      <c r="K749" s="619" t="s">
        <v>2750</v>
      </c>
    </row>
    <row r="750" spans="2:11">
      <c r="B750" s="620" t="s">
        <v>2759</v>
      </c>
      <c r="C750" s="620" t="s">
        <v>5639</v>
      </c>
      <c r="D750" s="620" t="s">
        <v>5558</v>
      </c>
      <c r="E750" s="615">
        <v>4000</v>
      </c>
      <c r="F750" s="616">
        <f t="shared" si="34"/>
        <v>137414387.5</v>
      </c>
      <c r="G750" s="617">
        <f t="shared" si="33"/>
        <v>4000</v>
      </c>
      <c r="H750" s="618">
        <f t="shared" si="35"/>
        <v>137414387.5</v>
      </c>
      <c r="I750" s="662"/>
      <c r="J750" s="619" t="s">
        <v>55</v>
      </c>
      <c r="K750" s="619" t="s">
        <v>2750</v>
      </c>
    </row>
    <row r="751" spans="2:11">
      <c r="B751" s="620" t="s">
        <v>2759</v>
      </c>
      <c r="C751" s="620" t="s">
        <v>2925</v>
      </c>
      <c r="D751" s="620" t="s">
        <v>2785</v>
      </c>
      <c r="E751" s="615">
        <v>60000</v>
      </c>
      <c r="F751" s="616">
        <f t="shared" si="34"/>
        <v>137474387.5</v>
      </c>
      <c r="G751" s="617">
        <f t="shared" si="33"/>
        <v>60000</v>
      </c>
      <c r="H751" s="618">
        <f t="shared" si="35"/>
        <v>137474387.5</v>
      </c>
      <c r="I751" s="662"/>
      <c r="J751" s="619" t="s">
        <v>55</v>
      </c>
      <c r="K751" s="619" t="s">
        <v>2750</v>
      </c>
    </row>
    <row r="752" spans="2:11">
      <c r="B752" s="620" t="s">
        <v>2759</v>
      </c>
      <c r="C752" s="620" t="s">
        <v>2925</v>
      </c>
      <c r="D752" s="620" t="s">
        <v>5638</v>
      </c>
      <c r="E752" s="615">
        <v>6000</v>
      </c>
      <c r="F752" s="616">
        <f t="shared" si="34"/>
        <v>137480387.5</v>
      </c>
      <c r="G752" s="617">
        <f t="shared" si="33"/>
        <v>6000</v>
      </c>
      <c r="H752" s="618">
        <f t="shared" si="35"/>
        <v>137480387.5</v>
      </c>
      <c r="I752" s="662"/>
      <c r="J752" s="619" t="s">
        <v>55</v>
      </c>
      <c r="K752" s="619" t="s">
        <v>2750</v>
      </c>
    </row>
    <row r="753" spans="2:11">
      <c r="B753" s="620" t="s">
        <v>2759</v>
      </c>
      <c r="C753" s="620" t="s">
        <v>2925</v>
      </c>
      <c r="D753" s="620" t="s">
        <v>5118</v>
      </c>
      <c r="E753" s="615">
        <v>16000</v>
      </c>
      <c r="F753" s="616">
        <f t="shared" si="34"/>
        <v>137496387.5</v>
      </c>
      <c r="G753" s="617">
        <f t="shared" si="33"/>
        <v>16000</v>
      </c>
      <c r="H753" s="618">
        <f t="shared" si="35"/>
        <v>137496387.5</v>
      </c>
      <c r="I753" s="662"/>
      <c r="J753" s="619" t="s">
        <v>55</v>
      </c>
      <c r="K753" s="619" t="s">
        <v>2750</v>
      </c>
    </row>
    <row r="754" spans="2:11">
      <c r="B754" s="620" t="s">
        <v>2759</v>
      </c>
      <c r="C754" s="620" t="s">
        <v>2925</v>
      </c>
      <c r="D754" s="620" t="s">
        <v>5117</v>
      </c>
      <c r="E754" s="615">
        <v>2414000</v>
      </c>
      <c r="F754" s="616">
        <f t="shared" si="34"/>
        <v>139910387.5</v>
      </c>
      <c r="G754" s="617">
        <f t="shared" si="33"/>
        <v>2414000</v>
      </c>
      <c r="H754" s="618">
        <f t="shared" si="35"/>
        <v>139910387.5</v>
      </c>
      <c r="I754" s="662"/>
      <c r="J754" s="619" t="s">
        <v>55</v>
      </c>
      <c r="K754" s="619" t="s">
        <v>2750</v>
      </c>
    </row>
    <row r="755" spans="2:11">
      <c r="B755" s="620" t="s">
        <v>2759</v>
      </c>
      <c r="C755" s="620" t="s">
        <v>2925</v>
      </c>
      <c r="D755" s="620" t="s">
        <v>5637</v>
      </c>
      <c r="E755" s="615">
        <v>500000</v>
      </c>
      <c r="F755" s="616">
        <f t="shared" si="34"/>
        <v>140410387.5</v>
      </c>
      <c r="G755" s="617">
        <f t="shared" si="33"/>
        <v>500000</v>
      </c>
      <c r="H755" s="618">
        <f t="shared" si="35"/>
        <v>140410387.5</v>
      </c>
      <c r="I755" s="662"/>
      <c r="J755" s="619" t="s">
        <v>55</v>
      </c>
      <c r="K755" s="619" t="s">
        <v>2750</v>
      </c>
    </row>
    <row r="756" spans="2:11">
      <c r="B756" s="620" t="s">
        <v>2759</v>
      </c>
      <c r="C756" s="620" t="s">
        <v>2925</v>
      </c>
      <c r="D756" s="620" t="s">
        <v>5636</v>
      </c>
      <c r="E756" s="615">
        <v>500000</v>
      </c>
      <c r="F756" s="616">
        <f t="shared" si="34"/>
        <v>140910387.5</v>
      </c>
      <c r="G756" s="617">
        <f t="shared" si="33"/>
        <v>500000</v>
      </c>
      <c r="H756" s="618">
        <f t="shared" si="35"/>
        <v>140910387.5</v>
      </c>
      <c r="I756" s="662"/>
      <c r="J756" s="619" t="s">
        <v>55</v>
      </c>
      <c r="K756" s="619" t="s">
        <v>2750</v>
      </c>
    </row>
    <row r="757" spans="2:11">
      <c r="B757" s="620" t="s">
        <v>2759</v>
      </c>
      <c r="C757" s="620" t="s">
        <v>2925</v>
      </c>
      <c r="D757" s="620" t="s">
        <v>5114</v>
      </c>
      <c r="E757" s="615">
        <v>78000</v>
      </c>
      <c r="F757" s="616">
        <f t="shared" si="34"/>
        <v>140988387.5</v>
      </c>
      <c r="G757" s="617">
        <f t="shared" si="33"/>
        <v>78000</v>
      </c>
      <c r="H757" s="618">
        <f t="shared" si="35"/>
        <v>140988387.5</v>
      </c>
      <c r="I757" s="662"/>
      <c r="J757" s="619" t="s">
        <v>55</v>
      </c>
      <c r="K757" s="619" t="s">
        <v>2750</v>
      </c>
    </row>
    <row r="758" spans="2:11">
      <c r="B758" s="620" t="s">
        <v>2759</v>
      </c>
      <c r="C758" s="620" t="s">
        <v>2925</v>
      </c>
      <c r="D758" s="620" t="s">
        <v>5113</v>
      </c>
      <c r="E758" s="615">
        <v>150000</v>
      </c>
      <c r="F758" s="616">
        <f t="shared" si="34"/>
        <v>141138387.5</v>
      </c>
      <c r="G758" s="617">
        <f t="shared" si="33"/>
        <v>150000</v>
      </c>
      <c r="H758" s="618">
        <f t="shared" si="35"/>
        <v>141138387.5</v>
      </c>
      <c r="I758" s="662"/>
      <c r="J758" s="619" t="s">
        <v>55</v>
      </c>
      <c r="K758" s="619" t="s">
        <v>2750</v>
      </c>
    </row>
    <row r="759" spans="2:11">
      <c r="B759" s="620" t="s">
        <v>2759</v>
      </c>
      <c r="C759" s="620" t="s">
        <v>2925</v>
      </c>
      <c r="D759" s="620" t="s">
        <v>2794</v>
      </c>
      <c r="E759" s="615">
        <v>161000</v>
      </c>
      <c r="F759" s="616">
        <f t="shared" si="34"/>
        <v>141299387.5</v>
      </c>
      <c r="G759" s="617">
        <f t="shared" si="33"/>
        <v>161000</v>
      </c>
      <c r="H759" s="618">
        <f t="shared" si="35"/>
        <v>141299387.5</v>
      </c>
      <c r="I759" s="662"/>
      <c r="J759" s="619" t="s">
        <v>55</v>
      </c>
      <c r="K759" s="619" t="s">
        <v>2750</v>
      </c>
    </row>
    <row r="760" spans="2:11">
      <c r="B760" s="620" t="s">
        <v>2759</v>
      </c>
      <c r="C760" s="620" t="s">
        <v>2925</v>
      </c>
      <c r="D760" s="620" t="s">
        <v>2837</v>
      </c>
      <c r="E760" s="615">
        <v>967000</v>
      </c>
      <c r="F760" s="616">
        <f t="shared" si="34"/>
        <v>142266387.5</v>
      </c>
      <c r="G760" s="617">
        <f t="shared" si="33"/>
        <v>967000</v>
      </c>
      <c r="H760" s="618">
        <f t="shared" si="35"/>
        <v>142266387.5</v>
      </c>
      <c r="I760" s="662"/>
      <c r="J760" s="619" t="s">
        <v>55</v>
      </c>
      <c r="K760" s="619" t="s">
        <v>2750</v>
      </c>
    </row>
    <row r="761" spans="2:11">
      <c r="B761" s="620" t="s">
        <v>2759</v>
      </c>
      <c r="C761" s="620" t="s">
        <v>2925</v>
      </c>
      <c r="D761" s="620" t="s">
        <v>5112</v>
      </c>
      <c r="E761" s="615">
        <v>39000</v>
      </c>
      <c r="F761" s="616">
        <f t="shared" si="34"/>
        <v>142305387.5</v>
      </c>
      <c r="G761" s="617">
        <f t="shared" si="33"/>
        <v>39000</v>
      </c>
      <c r="H761" s="618">
        <f t="shared" si="35"/>
        <v>142305387.5</v>
      </c>
      <c r="I761" s="662"/>
      <c r="J761" s="619" t="s">
        <v>55</v>
      </c>
      <c r="K761" s="619" t="s">
        <v>2750</v>
      </c>
    </row>
    <row r="762" spans="2:11">
      <c r="B762" s="620" t="s">
        <v>2759</v>
      </c>
      <c r="C762" s="620" t="s">
        <v>2925</v>
      </c>
      <c r="D762" s="620" t="s">
        <v>5111</v>
      </c>
      <c r="E762" s="615">
        <v>175000</v>
      </c>
      <c r="F762" s="616">
        <f t="shared" si="34"/>
        <v>142480387.5</v>
      </c>
      <c r="G762" s="617">
        <f t="shared" si="33"/>
        <v>175000</v>
      </c>
      <c r="H762" s="618">
        <f t="shared" si="35"/>
        <v>142480387.5</v>
      </c>
      <c r="I762" s="662"/>
      <c r="J762" s="619" t="s">
        <v>55</v>
      </c>
      <c r="K762" s="619" t="s">
        <v>2750</v>
      </c>
    </row>
    <row r="763" spans="2:11">
      <c r="B763" s="620" t="s">
        <v>2759</v>
      </c>
      <c r="C763" s="620" t="s">
        <v>2925</v>
      </c>
      <c r="D763" s="620" t="s">
        <v>5110</v>
      </c>
      <c r="E763" s="615">
        <v>8000</v>
      </c>
      <c r="F763" s="616">
        <f t="shared" si="34"/>
        <v>142488387.5</v>
      </c>
      <c r="G763" s="617">
        <f t="shared" si="33"/>
        <v>8000</v>
      </c>
      <c r="H763" s="618">
        <f t="shared" si="35"/>
        <v>142488387.5</v>
      </c>
      <c r="I763" s="662"/>
      <c r="J763" s="619" t="s">
        <v>55</v>
      </c>
      <c r="K763" s="619" t="s">
        <v>2750</v>
      </c>
    </row>
    <row r="764" spans="2:11">
      <c r="B764" s="620" t="s">
        <v>2759</v>
      </c>
      <c r="C764" s="620" t="s">
        <v>2925</v>
      </c>
      <c r="D764" s="620" t="s">
        <v>5635</v>
      </c>
      <c r="E764" s="615">
        <v>316000</v>
      </c>
      <c r="F764" s="616">
        <f t="shared" si="34"/>
        <v>142804387.5</v>
      </c>
      <c r="G764" s="617">
        <f t="shared" si="33"/>
        <v>316000</v>
      </c>
      <c r="H764" s="618">
        <f t="shared" si="35"/>
        <v>142804387.5</v>
      </c>
      <c r="I764" s="662"/>
      <c r="J764" s="619" t="s">
        <v>55</v>
      </c>
      <c r="K764" s="619" t="s">
        <v>2750</v>
      </c>
    </row>
    <row r="765" spans="2:11">
      <c r="B765" s="620" t="s">
        <v>2759</v>
      </c>
      <c r="C765" s="620" t="s">
        <v>2925</v>
      </c>
      <c r="D765" s="620" t="s">
        <v>5109</v>
      </c>
      <c r="E765" s="615">
        <v>500000</v>
      </c>
      <c r="F765" s="616">
        <f t="shared" si="34"/>
        <v>143304387.5</v>
      </c>
      <c r="G765" s="617">
        <f t="shared" si="33"/>
        <v>500000</v>
      </c>
      <c r="H765" s="618">
        <f t="shared" si="35"/>
        <v>143304387.5</v>
      </c>
      <c r="I765" s="662"/>
      <c r="J765" s="619" t="s">
        <v>55</v>
      </c>
      <c r="K765" s="619" t="s">
        <v>2750</v>
      </c>
    </row>
    <row r="766" spans="2:11">
      <c r="B766" s="620" t="s">
        <v>2759</v>
      </c>
      <c r="C766" s="620" t="s">
        <v>2925</v>
      </c>
      <c r="D766" s="620" t="s">
        <v>5108</v>
      </c>
      <c r="E766" s="615">
        <v>12000</v>
      </c>
      <c r="F766" s="616">
        <f t="shared" si="34"/>
        <v>143316387.5</v>
      </c>
      <c r="G766" s="617">
        <f t="shared" si="33"/>
        <v>12000</v>
      </c>
      <c r="H766" s="618">
        <f t="shared" si="35"/>
        <v>143316387.5</v>
      </c>
      <c r="I766" s="662"/>
      <c r="J766" s="619" t="s">
        <v>55</v>
      </c>
      <c r="K766" s="619" t="s">
        <v>2750</v>
      </c>
    </row>
    <row r="767" spans="2:11">
      <c r="B767" s="620" t="s">
        <v>2759</v>
      </c>
      <c r="C767" s="620" t="s">
        <v>2925</v>
      </c>
      <c r="D767" s="620" t="s">
        <v>5107</v>
      </c>
      <c r="E767" s="615">
        <v>12000</v>
      </c>
      <c r="F767" s="616">
        <f t="shared" si="34"/>
        <v>143328387.5</v>
      </c>
      <c r="G767" s="617">
        <f t="shared" si="33"/>
        <v>12000</v>
      </c>
      <c r="H767" s="618">
        <f t="shared" si="35"/>
        <v>143328387.5</v>
      </c>
      <c r="I767" s="662"/>
      <c r="J767" s="619" t="s">
        <v>55</v>
      </c>
      <c r="K767" s="619" t="s">
        <v>2750</v>
      </c>
    </row>
    <row r="768" spans="2:11">
      <c r="B768" s="620" t="s">
        <v>2759</v>
      </c>
      <c r="C768" s="620" t="s">
        <v>2925</v>
      </c>
      <c r="D768" s="620" t="s">
        <v>5106</v>
      </c>
      <c r="E768" s="615">
        <v>12000</v>
      </c>
      <c r="F768" s="616">
        <f t="shared" si="34"/>
        <v>143340387.5</v>
      </c>
      <c r="G768" s="617">
        <f t="shared" si="33"/>
        <v>12000</v>
      </c>
      <c r="H768" s="618">
        <f t="shared" si="35"/>
        <v>143340387.5</v>
      </c>
      <c r="I768" s="662"/>
      <c r="J768" s="619" t="s">
        <v>55</v>
      </c>
      <c r="K768" s="619" t="s">
        <v>2750</v>
      </c>
    </row>
    <row r="769" spans="2:11">
      <c r="B769" s="620" t="s">
        <v>2759</v>
      </c>
      <c r="C769" s="620" t="s">
        <v>2925</v>
      </c>
      <c r="D769" s="620" t="s">
        <v>5420</v>
      </c>
      <c r="E769" s="615">
        <v>23000</v>
      </c>
      <c r="F769" s="616">
        <f t="shared" si="34"/>
        <v>143363387.5</v>
      </c>
      <c r="G769" s="617">
        <f t="shared" si="33"/>
        <v>23000</v>
      </c>
      <c r="H769" s="618">
        <f t="shared" si="35"/>
        <v>143363387.5</v>
      </c>
      <c r="I769" s="662"/>
      <c r="J769" s="619" t="s">
        <v>55</v>
      </c>
      <c r="K769" s="619" t="s">
        <v>2750</v>
      </c>
    </row>
    <row r="770" spans="2:11">
      <c r="B770" s="620" t="s">
        <v>2759</v>
      </c>
      <c r="C770" s="620" t="s">
        <v>2925</v>
      </c>
      <c r="D770" s="620" t="s">
        <v>5104</v>
      </c>
      <c r="E770" s="615">
        <v>23000</v>
      </c>
      <c r="F770" s="616">
        <f t="shared" si="34"/>
        <v>143386387.5</v>
      </c>
      <c r="G770" s="617">
        <f t="shared" si="33"/>
        <v>23000</v>
      </c>
      <c r="H770" s="618">
        <f t="shared" si="35"/>
        <v>143386387.5</v>
      </c>
      <c r="I770" s="662"/>
      <c r="J770" s="619" t="s">
        <v>55</v>
      </c>
      <c r="K770" s="619" t="s">
        <v>2750</v>
      </c>
    </row>
    <row r="771" spans="2:11">
      <c r="B771" s="620" t="s">
        <v>2759</v>
      </c>
      <c r="C771" s="620" t="s">
        <v>2925</v>
      </c>
      <c r="D771" s="620" t="s">
        <v>5103</v>
      </c>
      <c r="E771" s="615">
        <v>23000</v>
      </c>
      <c r="F771" s="616">
        <f t="shared" si="34"/>
        <v>143409387.5</v>
      </c>
      <c r="G771" s="617">
        <f t="shared" si="33"/>
        <v>23000</v>
      </c>
      <c r="H771" s="618">
        <f t="shared" si="35"/>
        <v>143409387.5</v>
      </c>
      <c r="I771" s="662"/>
      <c r="J771" s="619" t="s">
        <v>55</v>
      </c>
      <c r="K771" s="619" t="s">
        <v>2750</v>
      </c>
    </row>
    <row r="772" spans="2:11">
      <c r="B772" s="620" t="s">
        <v>2759</v>
      </c>
      <c r="C772" s="620" t="s">
        <v>2925</v>
      </c>
      <c r="D772" s="620" t="s">
        <v>2806</v>
      </c>
      <c r="E772" s="615">
        <v>4000</v>
      </c>
      <c r="F772" s="616">
        <f t="shared" si="34"/>
        <v>143413387.5</v>
      </c>
      <c r="G772" s="617">
        <f t="shared" si="33"/>
        <v>4000</v>
      </c>
      <c r="H772" s="618">
        <f t="shared" si="35"/>
        <v>143413387.5</v>
      </c>
      <c r="I772" s="662"/>
      <c r="J772" s="619" t="s">
        <v>55</v>
      </c>
      <c r="K772" s="619" t="s">
        <v>2750</v>
      </c>
    </row>
    <row r="773" spans="2:11">
      <c r="B773" s="620" t="s">
        <v>2759</v>
      </c>
      <c r="C773" s="620" t="s">
        <v>2925</v>
      </c>
      <c r="D773" s="620" t="s">
        <v>2807</v>
      </c>
      <c r="E773" s="615">
        <v>226000</v>
      </c>
      <c r="F773" s="616">
        <f t="shared" si="34"/>
        <v>143639387.5</v>
      </c>
      <c r="G773" s="617">
        <f t="shared" si="33"/>
        <v>226000</v>
      </c>
      <c r="H773" s="618">
        <f t="shared" si="35"/>
        <v>143639387.5</v>
      </c>
      <c r="I773" s="662"/>
      <c r="J773" s="619" t="s">
        <v>55</v>
      </c>
      <c r="K773" s="619" t="s">
        <v>2750</v>
      </c>
    </row>
    <row r="774" spans="2:11">
      <c r="B774" s="620" t="s">
        <v>2759</v>
      </c>
      <c r="C774" s="620" t="s">
        <v>2925</v>
      </c>
      <c r="D774" s="620" t="s">
        <v>2809</v>
      </c>
      <c r="E774" s="615">
        <v>411000</v>
      </c>
      <c r="F774" s="616">
        <f t="shared" si="34"/>
        <v>144050387.5</v>
      </c>
      <c r="G774" s="617">
        <f t="shared" si="33"/>
        <v>411000</v>
      </c>
      <c r="H774" s="618">
        <f t="shared" si="35"/>
        <v>144050387.5</v>
      </c>
      <c r="I774" s="662"/>
      <c r="J774" s="619" t="s">
        <v>55</v>
      </c>
      <c r="K774" s="619" t="s">
        <v>2750</v>
      </c>
    </row>
    <row r="775" spans="2:11">
      <c r="B775" s="620" t="s">
        <v>2759</v>
      </c>
      <c r="C775" s="620" t="s">
        <v>2925</v>
      </c>
      <c r="D775" s="620" t="s">
        <v>2771</v>
      </c>
      <c r="E775" s="615">
        <v>870000</v>
      </c>
      <c r="F775" s="616">
        <f t="shared" si="34"/>
        <v>144920387.5</v>
      </c>
      <c r="G775" s="617">
        <f t="shared" ref="G775:G838" si="36">E775</f>
        <v>870000</v>
      </c>
      <c r="H775" s="618">
        <f t="shared" si="35"/>
        <v>144920387.5</v>
      </c>
      <c r="I775" s="662"/>
      <c r="J775" s="619" t="s">
        <v>55</v>
      </c>
      <c r="K775" s="619" t="s">
        <v>2750</v>
      </c>
    </row>
    <row r="776" spans="2:11">
      <c r="B776" s="620" t="s">
        <v>2759</v>
      </c>
      <c r="C776" s="620" t="s">
        <v>2925</v>
      </c>
      <c r="D776" s="620" t="s">
        <v>5102</v>
      </c>
      <c r="E776" s="615">
        <v>77000</v>
      </c>
      <c r="F776" s="616">
        <f t="shared" ref="F776:F839" si="37">E776+F775</f>
        <v>144997387.5</v>
      </c>
      <c r="G776" s="617">
        <f t="shared" si="36"/>
        <v>77000</v>
      </c>
      <c r="H776" s="618">
        <f t="shared" ref="H776:H839" si="38">G776+H775</f>
        <v>144997387.5</v>
      </c>
      <c r="I776" s="662"/>
      <c r="J776" s="619" t="s">
        <v>55</v>
      </c>
      <c r="K776" s="619" t="s">
        <v>2750</v>
      </c>
    </row>
    <row r="777" spans="2:11">
      <c r="B777" s="620" t="s">
        <v>2759</v>
      </c>
      <c r="C777" s="620" t="s">
        <v>2925</v>
      </c>
      <c r="D777" s="620" t="s">
        <v>5101</v>
      </c>
      <c r="E777" s="615">
        <v>8000</v>
      </c>
      <c r="F777" s="616">
        <f t="shared" si="37"/>
        <v>145005387.5</v>
      </c>
      <c r="G777" s="617">
        <f t="shared" si="36"/>
        <v>8000</v>
      </c>
      <c r="H777" s="618">
        <f t="shared" si="38"/>
        <v>145005387.5</v>
      </c>
      <c r="I777" s="662"/>
      <c r="J777" s="619" t="s">
        <v>55</v>
      </c>
      <c r="K777" s="619" t="s">
        <v>2750</v>
      </c>
    </row>
    <row r="778" spans="2:11">
      <c r="B778" s="620" t="s">
        <v>2759</v>
      </c>
      <c r="C778" s="620" t="s">
        <v>2925</v>
      </c>
      <c r="D778" s="620" t="s">
        <v>5100</v>
      </c>
      <c r="E778" s="615">
        <v>8000</v>
      </c>
      <c r="F778" s="616">
        <f t="shared" si="37"/>
        <v>145013387.5</v>
      </c>
      <c r="G778" s="617">
        <f t="shared" si="36"/>
        <v>8000</v>
      </c>
      <c r="H778" s="618">
        <f t="shared" si="38"/>
        <v>145013387.5</v>
      </c>
      <c r="I778" s="662"/>
      <c r="J778" s="619" t="s">
        <v>55</v>
      </c>
      <c r="K778" s="619" t="s">
        <v>2750</v>
      </c>
    </row>
    <row r="779" spans="2:11">
      <c r="B779" s="620" t="s">
        <v>2759</v>
      </c>
      <c r="C779" s="620" t="s">
        <v>2925</v>
      </c>
      <c r="D779" s="620" t="s">
        <v>5099</v>
      </c>
      <c r="E779" s="615">
        <v>2000</v>
      </c>
      <c r="F779" s="616">
        <f t="shared" si="37"/>
        <v>145015387.5</v>
      </c>
      <c r="G779" s="617">
        <f t="shared" si="36"/>
        <v>2000</v>
      </c>
      <c r="H779" s="618">
        <f t="shared" si="38"/>
        <v>145015387.5</v>
      </c>
      <c r="I779" s="662"/>
      <c r="J779" s="619" t="s">
        <v>55</v>
      </c>
      <c r="K779" s="619" t="s">
        <v>2750</v>
      </c>
    </row>
    <row r="780" spans="2:11">
      <c r="B780" s="620" t="s">
        <v>2759</v>
      </c>
      <c r="C780" s="620" t="s">
        <v>2925</v>
      </c>
      <c r="D780" s="620" t="s">
        <v>5257</v>
      </c>
      <c r="E780" s="615">
        <v>145000</v>
      </c>
      <c r="F780" s="616">
        <f t="shared" si="37"/>
        <v>145160387.5</v>
      </c>
      <c r="G780" s="617">
        <f t="shared" si="36"/>
        <v>145000</v>
      </c>
      <c r="H780" s="618">
        <f t="shared" si="38"/>
        <v>145160387.5</v>
      </c>
      <c r="I780" s="662"/>
      <c r="J780" s="619" t="s">
        <v>55</v>
      </c>
      <c r="K780" s="619" t="s">
        <v>2750</v>
      </c>
    </row>
    <row r="781" spans="2:11">
      <c r="B781" s="620" t="s">
        <v>2759</v>
      </c>
      <c r="C781" s="620" t="s">
        <v>2925</v>
      </c>
      <c r="D781" s="620" t="s">
        <v>5097</v>
      </c>
      <c r="E781" s="615">
        <v>8000</v>
      </c>
      <c r="F781" s="616">
        <f t="shared" si="37"/>
        <v>145168387.5</v>
      </c>
      <c r="G781" s="617">
        <f t="shared" si="36"/>
        <v>8000</v>
      </c>
      <c r="H781" s="618">
        <f t="shared" si="38"/>
        <v>145168387.5</v>
      </c>
      <c r="I781" s="662"/>
      <c r="J781" s="619" t="s">
        <v>55</v>
      </c>
      <c r="K781" s="619" t="s">
        <v>2750</v>
      </c>
    </row>
    <row r="782" spans="2:11">
      <c r="B782" s="620" t="s">
        <v>2759</v>
      </c>
      <c r="C782" s="620" t="s">
        <v>2925</v>
      </c>
      <c r="D782" s="620" t="s">
        <v>5096</v>
      </c>
      <c r="E782" s="615">
        <v>8000</v>
      </c>
      <c r="F782" s="616">
        <f t="shared" si="37"/>
        <v>145176387.5</v>
      </c>
      <c r="G782" s="617">
        <f t="shared" si="36"/>
        <v>8000</v>
      </c>
      <c r="H782" s="618">
        <f t="shared" si="38"/>
        <v>145176387.5</v>
      </c>
      <c r="I782" s="662"/>
      <c r="J782" s="619" t="s">
        <v>55</v>
      </c>
      <c r="K782" s="619" t="s">
        <v>2750</v>
      </c>
    </row>
    <row r="783" spans="2:11">
      <c r="B783" s="620" t="s">
        <v>2759</v>
      </c>
      <c r="C783" s="620" t="s">
        <v>2925</v>
      </c>
      <c r="D783" s="620" t="s">
        <v>2780</v>
      </c>
      <c r="E783" s="615">
        <v>2180000</v>
      </c>
      <c r="F783" s="616">
        <f t="shared" si="37"/>
        <v>147356387.5</v>
      </c>
      <c r="G783" s="617">
        <f t="shared" si="36"/>
        <v>2180000</v>
      </c>
      <c r="H783" s="618">
        <f t="shared" si="38"/>
        <v>147356387.5</v>
      </c>
      <c r="I783" s="662"/>
      <c r="J783" s="619" t="s">
        <v>55</v>
      </c>
      <c r="K783" s="619" t="s">
        <v>2750</v>
      </c>
    </row>
    <row r="784" spans="2:11">
      <c r="B784" s="620" t="s">
        <v>2759</v>
      </c>
      <c r="C784" s="620" t="s">
        <v>2925</v>
      </c>
      <c r="D784" s="620" t="s">
        <v>5634</v>
      </c>
      <c r="E784" s="615">
        <v>6000</v>
      </c>
      <c r="F784" s="616">
        <f t="shared" si="37"/>
        <v>147362387.5</v>
      </c>
      <c r="G784" s="617">
        <f t="shared" si="36"/>
        <v>6000</v>
      </c>
      <c r="H784" s="618">
        <f t="shared" si="38"/>
        <v>147362387.5</v>
      </c>
      <c r="I784" s="662"/>
      <c r="J784" s="619" t="s">
        <v>55</v>
      </c>
      <c r="K784" s="619" t="s">
        <v>2750</v>
      </c>
    </row>
    <row r="785" spans="2:11">
      <c r="B785" s="620" t="s">
        <v>2759</v>
      </c>
      <c r="C785" s="620" t="s">
        <v>2925</v>
      </c>
      <c r="D785" s="620" t="s">
        <v>2815</v>
      </c>
      <c r="E785" s="615">
        <v>125000</v>
      </c>
      <c r="F785" s="616">
        <f t="shared" si="37"/>
        <v>147487387.5</v>
      </c>
      <c r="G785" s="617">
        <f t="shared" si="36"/>
        <v>125000</v>
      </c>
      <c r="H785" s="618">
        <f t="shared" si="38"/>
        <v>147487387.5</v>
      </c>
      <c r="I785" s="662"/>
      <c r="J785" s="619" t="s">
        <v>55</v>
      </c>
      <c r="K785" s="619" t="s">
        <v>2750</v>
      </c>
    </row>
    <row r="786" spans="2:11">
      <c r="B786" s="620" t="s">
        <v>2759</v>
      </c>
      <c r="C786" s="620" t="s">
        <v>2925</v>
      </c>
      <c r="D786" s="620" t="s">
        <v>3136</v>
      </c>
      <c r="E786" s="615">
        <v>188000</v>
      </c>
      <c r="F786" s="616">
        <f t="shared" si="37"/>
        <v>147675387.5</v>
      </c>
      <c r="G786" s="617">
        <f t="shared" si="36"/>
        <v>188000</v>
      </c>
      <c r="H786" s="618">
        <f t="shared" si="38"/>
        <v>147675387.5</v>
      </c>
      <c r="I786" s="662"/>
      <c r="J786" s="619" t="s">
        <v>55</v>
      </c>
      <c r="K786" s="619" t="s">
        <v>2750</v>
      </c>
    </row>
    <row r="787" spans="2:11">
      <c r="B787" s="620" t="s">
        <v>2759</v>
      </c>
      <c r="C787" s="620" t="s">
        <v>2925</v>
      </c>
      <c r="D787" s="620" t="s">
        <v>2995</v>
      </c>
      <c r="E787" s="615">
        <v>373000</v>
      </c>
      <c r="F787" s="616">
        <f t="shared" si="37"/>
        <v>148048387.5</v>
      </c>
      <c r="G787" s="617">
        <f t="shared" si="36"/>
        <v>373000</v>
      </c>
      <c r="H787" s="618">
        <f t="shared" si="38"/>
        <v>148048387.5</v>
      </c>
      <c r="I787" s="662"/>
      <c r="J787" s="619" t="s">
        <v>55</v>
      </c>
      <c r="K787" s="619" t="s">
        <v>2750</v>
      </c>
    </row>
    <row r="788" spans="2:11">
      <c r="B788" s="620" t="s">
        <v>2759</v>
      </c>
      <c r="C788" s="620" t="s">
        <v>2925</v>
      </c>
      <c r="D788" s="620" t="s">
        <v>2817</v>
      </c>
      <c r="E788" s="615">
        <v>1209000</v>
      </c>
      <c r="F788" s="616">
        <f t="shared" si="37"/>
        <v>149257387.5</v>
      </c>
      <c r="G788" s="617">
        <f t="shared" si="36"/>
        <v>1209000</v>
      </c>
      <c r="H788" s="618">
        <f t="shared" si="38"/>
        <v>149257387.5</v>
      </c>
      <c r="I788" s="662"/>
      <c r="J788" s="619" t="s">
        <v>55</v>
      </c>
      <c r="K788" s="619" t="s">
        <v>2750</v>
      </c>
    </row>
    <row r="789" spans="2:11">
      <c r="B789" s="620" t="s">
        <v>2759</v>
      </c>
      <c r="C789" s="620" t="s">
        <v>2925</v>
      </c>
      <c r="D789" s="620" t="s">
        <v>5092</v>
      </c>
      <c r="E789" s="615">
        <v>1311000</v>
      </c>
      <c r="F789" s="616">
        <f t="shared" si="37"/>
        <v>150568387.5</v>
      </c>
      <c r="G789" s="617">
        <f t="shared" si="36"/>
        <v>1311000</v>
      </c>
      <c r="H789" s="618">
        <f t="shared" si="38"/>
        <v>150568387.5</v>
      </c>
      <c r="I789" s="662"/>
      <c r="J789" s="619" t="s">
        <v>55</v>
      </c>
      <c r="K789" s="619" t="s">
        <v>2750</v>
      </c>
    </row>
    <row r="790" spans="2:11">
      <c r="B790" s="620" t="s">
        <v>2759</v>
      </c>
      <c r="C790" s="620" t="s">
        <v>2925</v>
      </c>
      <c r="D790" s="620" t="s">
        <v>5091</v>
      </c>
      <c r="E790" s="615">
        <v>1311000</v>
      </c>
      <c r="F790" s="616">
        <f t="shared" si="37"/>
        <v>151879387.5</v>
      </c>
      <c r="G790" s="617">
        <f t="shared" si="36"/>
        <v>1311000</v>
      </c>
      <c r="H790" s="618">
        <f t="shared" si="38"/>
        <v>151879387.5</v>
      </c>
      <c r="I790" s="662"/>
      <c r="J790" s="619" t="s">
        <v>55</v>
      </c>
      <c r="K790" s="619" t="s">
        <v>2750</v>
      </c>
    </row>
    <row r="791" spans="2:11">
      <c r="B791" s="620" t="s">
        <v>2759</v>
      </c>
      <c r="C791" s="620" t="s">
        <v>2925</v>
      </c>
      <c r="D791" s="620" t="s">
        <v>5250</v>
      </c>
      <c r="E791" s="615">
        <v>8000</v>
      </c>
      <c r="F791" s="616">
        <f t="shared" si="37"/>
        <v>151887387.5</v>
      </c>
      <c r="G791" s="617">
        <f t="shared" si="36"/>
        <v>8000</v>
      </c>
      <c r="H791" s="618">
        <f t="shared" si="38"/>
        <v>151887387.5</v>
      </c>
      <c r="I791" s="662"/>
      <c r="J791" s="619" t="s">
        <v>55</v>
      </c>
      <c r="K791" s="619" t="s">
        <v>2750</v>
      </c>
    </row>
    <row r="792" spans="2:11">
      <c r="B792" s="620" t="s">
        <v>2759</v>
      </c>
      <c r="C792" s="620" t="s">
        <v>2925</v>
      </c>
      <c r="D792" s="620" t="s">
        <v>5089</v>
      </c>
      <c r="E792" s="615">
        <v>8000</v>
      </c>
      <c r="F792" s="616">
        <f t="shared" si="37"/>
        <v>151895387.5</v>
      </c>
      <c r="G792" s="617">
        <f t="shared" si="36"/>
        <v>8000</v>
      </c>
      <c r="H792" s="618">
        <f t="shared" si="38"/>
        <v>151895387.5</v>
      </c>
      <c r="I792" s="662"/>
      <c r="J792" s="619" t="s">
        <v>55</v>
      </c>
      <c r="K792" s="619" t="s">
        <v>2750</v>
      </c>
    </row>
    <row r="793" spans="2:11">
      <c r="B793" s="620" t="s">
        <v>2759</v>
      </c>
      <c r="C793" s="620" t="s">
        <v>2925</v>
      </c>
      <c r="D793" s="620" t="s">
        <v>2821</v>
      </c>
      <c r="E793" s="615">
        <v>1410000</v>
      </c>
      <c r="F793" s="616">
        <f t="shared" si="37"/>
        <v>153305387.5</v>
      </c>
      <c r="G793" s="617">
        <f t="shared" si="36"/>
        <v>1410000</v>
      </c>
      <c r="H793" s="618">
        <f t="shared" si="38"/>
        <v>153305387.5</v>
      </c>
      <c r="I793" s="662"/>
      <c r="J793" s="619" t="s">
        <v>55</v>
      </c>
      <c r="K793" s="619" t="s">
        <v>2750</v>
      </c>
    </row>
    <row r="794" spans="2:11">
      <c r="B794" s="620" t="s">
        <v>2759</v>
      </c>
      <c r="C794" s="620" t="s">
        <v>2925</v>
      </c>
      <c r="D794" s="620" t="s">
        <v>5088</v>
      </c>
      <c r="E794" s="615">
        <v>125000</v>
      </c>
      <c r="F794" s="616">
        <f t="shared" si="37"/>
        <v>153430387.5</v>
      </c>
      <c r="G794" s="617">
        <f t="shared" si="36"/>
        <v>125000</v>
      </c>
      <c r="H794" s="618">
        <f t="shared" si="38"/>
        <v>153430387.5</v>
      </c>
      <c r="I794" s="662"/>
      <c r="J794" s="619" t="s">
        <v>55</v>
      </c>
      <c r="K794" s="619" t="s">
        <v>2750</v>
      </c>
    </row>
    <row r="795" spans="2:11">
      <c r="B795" s="620" t="s">
        <v>2759</v>
      </c>
      <c r="C795" s="620" t="s">
        <v>2925</v>
      </c>
      <c r="D795" s="620" t="s">
        <v>5087</v>
      </c>
      <c r="E795" s="615">
        <v>125000</v>
      </c>
      <c r="F795" s="616">
        <f t="shared" si="37"/>
        <v>153555387.5</v>
      </c>
      <c r="G795" s="617">
        <f t="shared" si="36"/>
        <v>125000</v>
      </c>
      <c r="H795" s="618">
        <f t="shared" si="38"/>
        <v>153555387.5</v>
      </c>
      <c r="I795" s="662"/>
      <c r="J795" s="619" t="s">
        <v>55</v>
      </c>
      <c r="K795" s="619" t="s">
        <v>2750</v>
      </c>
    </row>
    <row r="796" spans="2:11">
      <c r="B796" s="620" t="s">
        <v>2759</v>
      </c>
      <c r="C796" s="620" t="s">
        <v>2925</v>
      </c>
      <c r="D796" s="620" t="s">
        <v>5086</v>
      </c>
      <c r="E796" s="615">
        <v>200000</v>
      </c>
      <c r="F796" s="616">
        <f t="shared" si="37"/>
        <v>153755387.5</v>
      </c>
      <c r="G796" s="617">
        <f t="shared" si="36"/>
        <v>200000</v>
      </c>
      <c r="H796" s="618">
        <f t="shared" si="38"/>
        <v>153755387.5</v>
      </c>
      <c r="I796" s="662"/>
      <c r="J796" s="619" t="s">
        <v>55</v>
      </c>
      <c r="K796" s="619" t="s">
        <v>2750</v>
      </c>
    </row>
    <row r="797" spans="2:11">
      <c r="B797" s="620" t="s">
        <v>2759</v>
      </c>
      <c r="C797" s="620" t="s">
        <v>2925</v>
      </c>
      <c r="D797" s="620" t="s">
        <v>2823</v>
      </c>
      <c r="E797" s="615">
        <v>1007000</v>
      </c>
      <c r="F797" s="616">
        <f t="shared" si="37"/>
        <v>154762387.5</v>
      </c>
      <c r="G797" s="617">
        <f t="shared" si="36"/>
        <v>1007000</v>
      </c>
      <c r="H797" s="618">
        <f t="shared" si="38"/>
        <v>154762387.5</v>
      </c>
      <c r="I797" s="662"/>
      <c r="J797" s="619" t="s">
        <v>55</v>
      </c>
      <c r="K797" s="619" t="s">
        <v>2750</v>
      </c>
    </row>
    <row r="798" spans="2:11">
      <c r="B798" s="620" t="s">
        <v>2759</v>
      </c>
      <c r="C798" s="620" t="s">
        <v>2925</v>
      </c>
      <c r="D798" s="620" t="s">
        <v>5084</v>
      </c>
      <c r="E798" s="615">
        <v>65000</v>
      </c>
      <c r="F798" s="616">
        <f t="shared" si="37"/>
        <v>154827387.5</v>
      </c>
      <c r="G798" s="617">
        <f t="shared" si="36"/>
        <v>65000</v>
      </c>
      <c r="H798" s="618">
        <f t="shared" si="38"/>
        <v>154827387.5</v>
      </c>
      <c r="I798" s="662"/>
      <c r="J798" s="619" t="s">
        <v>55</v>
      </c>
      <c r="K798" s="619" t="s">
        <v>2750</v>
      </c>
    </row>
    <row r="799" spans="2:11">
      <c r="B799" s="620" t="s">
        <v>2759</v>
      </c>
      <c r="C799" s="620" t="s">
        <v>2926</v>
      </c>
      <c r="D799" s="620" t="s">
        <v>5633</v>
      </c>
      <c r="E799" s="615">
        <v>8000</v>
      </c>
      <c r="F799" s="616">
        <f t="shared" si="37"/>
        <v>154835387.5</v>
      </c>
      <c r="G799" s="617">
        <f t="shared" si="36"/>
        <v>8000</v>
      </c>
      <c r="H799" s="618">
        <f t="shared" si="38"/>
        <v>154835387.5</v>
      </c>
      <c r="I799" s="662"/>
      <c r="J799" s="619" t="s">
        <v>55</v>
      </c>
      <c r="K799" s="619" t="s">
        <v>2750</v>
      </c>
    </row>
    <row r="800" spans="2:11">
      <c r="B800" s="620" t="s">
        <v>2759</v>
      </c>
      <c r="C800" s="620" t="s">
        <v>2926</v>
      </c>
      <c r="D800" s="620" t="s">
        <v>5632</v>
      </c>
      <c r="E800" s="615">
        <v>3000</v>
      </c>
      <c r="F800" s="616">
        <f t="shared" si="37"/>
        <v>154838387.5</v>
      </c>
      <c r="G800" s="617">
        <f t="shared" si="36"/>
        <v>3000</v>
      </c>
      <c r="H800" s="618">
        <f t="shared" si="38"/>
        <v>154838387.5</v>
      </c>
      <c r="I800" s="662"/>
      <c r="J800" s="619" t="s">
        <v>55</v>
      </c>
      <c r="K800" s="619" t="s">
        <v>2750</v>
      </c>
    </row>
    <row r="801" spans="2:11">
      <c r="B801" s="620" t="s">
        <v>2759</v>
      </c>
      <c r="C801" s="620" t="s">
        <v>2926</v>
      </c>
      <c r="D801" s="620" t="s">
        <v>5631</v>
      </c>
      <c r="E801" s="615">
        <v>3180000</v>
      </c>
      <c r="F801" s="616">
        <f t="shared" si="37"/>
        <v>158018387.5</v>
      </c>
      <c r="G801" s="617">
        <f t="shared" si="36"/>
        <v>3180000</v>
      </c>
      <c r="H801" s="618">
        <f t="shared" si="38"/>
        <v>158018387.5</v>
      </c>
      <c r="I801" s="662"/>
      <c r="J801" s="619" t="s">
        <v>55</v>
      </c>
      <c r="K801" s="619" t="s">
        <v>2750</v>
      </c>
    </row>
    <row r="802" spans="2:11">
      <c r="B802" s="620" t="s">
        <v>2759</v>
      </c>
      <c r="C802" s="620" t="s">
        <v>2926</v>
      </c>
      <c r="D802" s="620" t="s">
        <v>2796</v>
      </c>
      <c r="E802" s="615">
        <v>157000</v>
      </c>
      <c r="F802" s="616">
        <f t="shared" si="37"/>
        <v>158175387.5</v>
      </c>
      <c r="G802" s="617">
        <f t="shared" si="36"/>
        <v>157000</v>
      </c>
      <c r="H802" s="618">
        <f t="shared" si="38"/>
        <v>158175387.5</v>
      </c>
      <c r="I802" s="662"/>
      <c r="J802" s="619" t="s">
        <v>55</v>
      </c>
      <c r="K802" s="619" t="s">
        <v>2750</v>
      </c>
    </row>
    <row r="803" spans="2:11">
      <c r="B803" s="620" t="s">
        <v>2759</v>
      </c>
      <c r="C803" s="620" t="s">
        <v>2926</v>
      </c>
      <c r="D803" s="620" t="s">
        <v>5630</v>
      </c>
      <c r="E803" s="615">
        <v>5000</v>
      </c>
      <c r="F803" s="616">
        <f t="shared" si="37"/>
        <v>158180387.5</v>
      </c>
      <c r="G803" s="617">
        <f t="shared" si="36"/>
        <v>5000</v>
      </c>
      <c r="H803" s="618">
        <f t="shared" si="38"/>
        <v>158180387.5</v>
      </c>
      <c r="I803" s="662"/>
      <c r="J803" s="619" t="s">
        <v>55</v>
      </c>
      <c r="K803" s="619" t="s">
        <v>2750</v>
      </c>
    </row>
    <row r="804" spans="2:11">
      <c r="B804" s="620" t="s">
        <v>2759</v>
      </c>
      <c r="C804" s="620" t="s">
        <v>2926</v>
      </c>
      <c r="D804" s="620" t="s">
        <v>2807</v>
      </c>
      <c r="E804" s="615">
        <v>50000</v>
      </c>
      <c r="F804" s="616">
        <f t="shared" si="37"/>
        <v>158230387.5</v>
      </c>
      <c r="G804" s="617">
        <f t="shared" si="36"/>
        <v>50000</v>
      </c>
      <c r="H804" s="618">
        <f t="shared" si="38"/>
        <v>158230387.5</v>
      </c>
      <c r="I804" s="662"/>
      <c r="J804" s="619" t="s">
        <v>55</v>
      </c>
      <c r="K804" s="619" t="s">
        <v>2750</v>
      </c>
    </row>
    <row r="805" spans="2:11">
      <c r="B805" s="620" t="s">
        <v>2759</v>
      </c>
      <c r="C805" s="620" t="s">
        <v>2926</v>
      </c>
      <c r="D805" s="620" t="s">
        <v>2809</v>
      </c>
      <c r="E805" s="615">
        <v>12000</v>
      </c>
      <c r="F805" s="616">
        <f t="shared" si="37"/>
        <v>158242387.5</v>
      </c>
      <c r="G805" s="617">
        <f t="shared" si="36"/>
        <v>12000</v>
      </c>
      <c r="H805" s="618">
        <f t="shared" si="38"/>
        <v>158242387.5</v>
      </c>
      <c r="I805" s="662"/>
      <c r="J805" s="619" t="s">
        <v>55</v>
      </c>
      <c r="K805" s="619" t="s">
        <v>2750</v>
      </c>
    </row>
    <row r="806" spans="2:11">
      <c r="B806" s="620" t="s">
        <v>2759</v>
      </c>
      <c r="C806" s="620" t="s">
        <v>2926</v>
      </c>
      <c r="D806" s="620" t="s">
        <v>5629</v>
      </c>
      <c r="E806" s="615">
        <v>50000</v>
      </c>
      <c r="F806" s="616">
        <f t="shared" si="37"/>
        <v>158292387.5</v>
      </c>
      <c r="G806" s="617">
        <f t="shared" si="36"/>
        <v>50000</v>
      </c>
      <c r="H806" s="618">
        <f t="shared" si="38"/>
        <v>158292387.5</v>
      </c>
      <c r="I806" s="662"/>
      <c r="J806" s="619" t="s">
        <v>55</v>
      </c>
      <c r="K806" s="619" t="s">
        <v>2750</v>
      </c>
    </row>
    <row r="807" spans="2:11">
      <c r="B807" s="620" t="s">
        <v>2759</v>
      </c>
      <c r="C807" s="620" t="s">
        <v>2927</v>
      </c>
      <c r="D807" s="620" t="s">
        <v>5628</v>
      </c>
      <c r="E807" s="615">
        <v>27500</v>
      </c>
      <c r="F807" s="616">
        <f t="shared" si="37"/>
        <v>158319887.5</v>
      </c>
      <c r="G807" s="617">
        <f t="shared" si="36"/>
        <v>27500</v>
      </c>
      <c r="H807" s="618">
        <f t="shared" si="38"/>
        <v>158319887.5</v>
      </c>
      <c r="I807" s="662"/>
      <c r="J807" s="619" t="s">
        <v>55</v>
      </c>
      <c r="K807" s="619" t="s">
        <v>2750</v>
      </c>
    </row>
    <row r="808" spans="2:11">
      <c r="B808" s="620" t="s">
        <v>2759</v>
      </c>
      <c r="C808" s="620" t="s">
        <v>2927</v>
      </c>
      <c r="D808" s="620" t="s">
        <v>5627</v>
      </c>
      <c r="E808" s="615">
        <v>5000</v>
      </c>
      <c r="F808" s="616">
        <f t="shared" si="37"/>
        <v>158324887.5</v>
      </c>
      <c r="G808" s="617">
        <f t="shared" si="36"/>
        <v>5000</v>
      </c>
      <c r="H808" s="618">
        <f t="shared" si="38"/>
        <v>158324887.5</v>
      </c>
      <c r="I808" s="662"/>
      <c r="J808" s="619" t="s">
        <v>55</v>
      </c>
      <c r="K808" s="619" t="s">
        <v>2750</v>
      </c>
    </row>
    <row r="809" spans="2:11">
      <c r="B809" s="620" t="s">
        <v>2759</v>
      </c>
      <c r="C809" s="620" t="s">
        <v>2927</v>
      </c>
      <c r="D809" s="620" t="s">
        <v>5626</v>
      </c>
      <c r="E809" s="615">
        <v>6000</v>
      </c>
      <c r="F809" s="616">
        <f t="shared" si="37"/>
        <v>158330887.5</v>
      </c>
      <c r="G809" s="617">
        <f t="shared" si="36"/>
        <v>6000</v>
      </c>
      <c r="H809" s="618">
        <f t="shared" si="38"/>
        <v>158330887.5</v>
      </c>
      <c r="I809" s="662"/>
      <c r="J809" s="619" t="s">
        <v>55</v>
      </c>
      <c r="K809" s="619" t="s">
        <v>2750</v>
      </c>
    </row>
    <row r="810" spans="2:11">
      <c r="B810" s="620" t="s">
        <v>2759</v>
      </c>
      <c r="C810" s="620" t="s">
        <v>2927</v>
      </c>
      <c r="D810" s="620" t="s">
        <v>5625</v>
      </c>
      <c r="E810" s="615">
        <v>16000</v>
      </c>
      <c r="F810" s="616">
        <f t="shared" si="37"/>
        <v>158346887.5</v>
      </c>
      <c r="G810" s="617">
        <f t="shared" si="36"/>
        <v>16000</v>
      </c>
      <c r="H810" s="618">
        <f t="shared" si="38"/>
        <v>158346887.5</v>
      </c>
      <c r="I810" s="662"/>
      <c r="J810" s="619" t="s">
        <v>55</v>
      </c>
      <c r="K810" s="619" t="s">
        <v>2750</v>
      </c>
    </row>
    <row r="811" spans="2:11">
      <c r="B811" s="620" t="s">
        <v>2759</v>
      </c>
      <c r="C811" s="620" t="s">
        <v>2927</v>
      </c>
      <c r="D811" s="620" t="s">
        <v>5624</v>
      </c>
      <c r="E811" s="615">
        <v>5000</v>
      </c>
      <c r="F811" s="616">
        <f t="shared" si="37"/>
        <v>158351887.5</v>
      </c>
      <c r="G811" s="617">
        <f t="shared" si="36"/>
        <v>5000</v>
      </c>
      <c r="H811" s="618">
        <f t="shared" si="38"/>
        <v>158351887.5</v>
      </c>
      <c r="I811" s="662"/>
      <c r="J811" s="619" t="s">
        <v>55</v>
      </c>
      <c r="K811" s="619" t="s">
        <v>2750</v>
      </c>
    </row>
    <row r="812" spans="2:11">
      <c r="B812" s="620" t="s">
        <v>2759</v>
      </c>
      <c r="C812" s="620" t="s">
        <v>2927</v>
      </c>
      <c r="D812" s="620" t="s">
        <v>2788</v>
      </c>
      <c r="E812" s="615">
        <v>44000</v>
      </c>
      <c r="F812" s="616">
        <f t="shared" si="37"/>
        <v>158395887.5</v>
      </c>
      <c r="G812" s="617">
        <f t="shared" si="36"/>
        <v>44000</v>
      </c>
      <c r="H812" s="618">
        <f t="shared" si="38"/>
        <v>158395887.5</v>
      </c>
      <c r="I812" s="662"/>
      <c r="J812" s="619" t="s">
        <v>55</v>
      </c>
      <c r="K812" s="619" t="s">
        <v>2750</v>
      </c>
    </row>
    <row r="813" spans="2:11">
      <c r="B813" s="620" t="s">
        <v>2759</v>
      </c>
      <c r="C813" s="620" t="s">
        <v>2927</v>
      </c>
      <c r="D813" s="620" t="s">
        <v>5623</v>
      </c>
      <c r="E813" s="615">
        <v>16000</v>
      </c>
      <c r="F813" s="616">
        <f t="shared" si="37"/>
        <v>158411887.5</v>
      </c>
      <c r="G813" s="617">
        <f t="shared" si="36"/>
        <v>16000</v>
      </c>
      <c r="H813" s="618">
        <f t="shared" si="38"/>
        <v>158411887.5</v>
      </c>
      <c r="I813" s="662"/>
      <c r="J813" s="619" t="s">
        <v>55</v>
      </c>
      <c r="K813" s="619" t="s">
        <v>2750</v>
      </c>
    </row>
    <row r="814" spans="2:11">
      <c r="B814" s="620" t="s">
        <v>2759</v>
      </c>
      <c r="C814" s="620" t="s">
        <v>2927</v>
      </c>
      <c r="D814" s="620" t="s">
        <v>5622</v>
      </c>
      <c r="E814" s="615">
        <v>78000</v>
      </c>
      <c r="F814" s="616">
        <f t="shared" si="37"/>
        <v>158489887.5</v>
      </c>
      <c r="G814" s="617">
        <f t="shared" si="36"/>
        <v>78000</v>
      </c>
      <c r="H814" s="618">
        <f t="shared" si="38"/>
        <v>158489887.5</v>
      </c>
      <c r="I814" s="662"/>
      <c r="J814" s="619" t="s">
        <v>55</v>
      </c>
      <c r="K814" s="619" t="s">
        <v>2750</v>
      </c>
    </row>
    <row r="815" spans="2:11">
      <c r="B815" s="620" t="s">
        <v>2759</v>
      </c>
      <c r="C815" s="620" t="s">
        <v>2927</v>
      </c>
      <c r="D815" s="620" t="s">
        <v>5621</v>
      </c>
      <c r="E815" s="615">
        <v>13000</v>
      </c>
      <c r="F815" s="616">
        <f t="shared" si="37"/>
        <v>158502887.5</v>
      </c>
      <c r="G815" s="617">
        <f t="shared" si="36"/>
        <v>13000</v>
      </c>
      <c r="H815" s="618">
        <f t="shared" si="38"/>
        <v>158502887.5</v>
      </c>
      <c r="I815" s="662"/>
      <c r="J815" s="619" t="s">
        <v>55</v>
      </c>
      <c r="K815" s="619" t="s">
        <v>2750</v>
      </c>
    </row>
    <row r="816" spans="2:11">
      <c r="B816" s="620" t="s">
        <v>2759</v>
      </c>
      <c r="C816" s="620" t="s">
        <v>2927</v>
      </c>
      <c r="D816" s="620" t="s">
        <v>5620</v>
      </c>
      <c r="E816" s="615">
        <v>13000</v>
      </c>
      <c r="F816" s="616">
        <f t="shared" si="37"/>
        <v>158515887.5</v>
      </c>
      <c r="G816" s="617">
        <f t="shared" si="36"/>
        <v>13000</v>
      </c>
      <c r="H816" s="618">
        <f t="shared" si="38"/>
        <v>158515887.5</v>
      </c>
      <c r="I816" s="662"/>
      <c r="J816" s="619" t="s">
        <v>55</v>
      </c>
      <c r="K816" s="619" t="s">
        <v>2750</v>
      </c>
    </row>
    <row r="817" spans="2:11">
      <c r="B817" s="620" t="s">
        <v>2759</v>
      </c>
      <c r="C817" s="620" t="s">
        <v>2927</v>
      </c>
      <c r="D817" s="620" t="s">
        <v>2794</v>
      </c>
      <c r="E817" s="615">
        <v>163000</v>
      </c>
      <c r="F817" s="616">
        <f t="shared" si="37"/>
        <v>158678887.5</v>
      </c>
      <c r="G817" s="617">
        <f t="shared" si="36"/>
        <v>163000</v>
      </c>
      <c r="H817" s="618">
        <f t="shared" si="38"/>
        <v>158678887.5</v>
      </c>
      <c r="I817" s="662"/>
      <c r="J817" s="619" t="s">
        <v>55</v>
      </c>
      <c r="K817" s="619" t="s">
        <v>2750</v>
      </c>
    </row>
    <row r="818" spans="2:11">
      <c r="B818" s="620" t="s">
        <v>2759</v>
      </c>
      <c r="C818" s="620" t="s">
        <v>2927</v>
      </c>
      <c r="D818" s="620" t="s">
        <v>2837</v>
      </c>
      <c r="E818" s="615">
        <v>61000</v>
      </c>
      <c r="F818" s="616">
        <f t="shared" si="37"/>
        <v>158739887.5</v>
      </c>
      <c r="G818" s="617">
        <f t="shared" si="36"/>
        <v>61000</v>
      </c>
      <c r="H818" s="618">
        <f t="shared" si="38"/>
        <v>158739887.5</v>
      </c>
      <c r="I818" s="662"/>
      <c r="J818" s="619" t="s">
        <v>55</v>
      </c>
      <c r="K818" s="619" t="s">
        <v>2750</v>
      </c>
    </row>
    <row r="819" spans="2:11">
      <c r="B819" s="620" t="s">
        <v>2759</v>
      </c>
      <c r="C819" s="620" t="s">
        <v>2927</v>
      </c>
      <c r="D819" s="620" t="s">
        <v>5619</v>
      </c>
      <c r="E819" s="615">
        <v>331000</v>
      </c>
      <c r="F819" s="616">
        <f t="shared" si="37"/>
        <v>159070887.5</v>
      </c>
      <c r="G819" s="617">
        <f t="shared" si="36"/>
        <v>331000</v>
      </c>
      <c r="H819" s="618">
        <f t="shared" si="38"/>
        <v>159070887.5</v>
      </c>
      <c r="I819" s="662"/>
      <c r="J819" s="619" t="s">
        <v>55</v>
      </c>
      <c r="K819" s="619" t="s">
        <v>2750</v>
      </c>
    </row>
    <row r="820" spans="2:11">
      <c r="B820" s="620" t="s">
        <v>2759</v>
      </c>
      <c r="C820" s="620" t="s">
        <v>2927</v>
      </c>
      <c r="D820" s="620" t="s">
        <v>5618</v>
      </c>
      <c r="E820" s="615">
        <v>2000</v>
      </c>
      <c r="F820" s="616">
        <f t="shared" si="37"/>
        <v>159072887.5</v>
      </c>
      <c r="G820" s="617">
        <f t="shared" si="36"/>
        <v>2000</v>
      </c>
      <c r="H820" s="618">
        <f t="shared" si="38"/>
        <v>159072887.5</v>
      </c>
      <c r="I820" s="662"/>
      <c r="J820" s="619" t="s">
        <v>55</v>
      </c>
      <c r="K820" s="619" t="s">
        <v>2750</v>
      </c>
    </row>
    <row r="821" spans="2:11">
      <c r="B821" s="620" t="s">
        <v>2759</v>
      </c>
      <c r="C821" s="620" t="s">
        <v>2927</v>
      </c>
      <c r="D821" s="620" t="s">
        <v>2796</v>
      </c>
      <c r="E821" s="615">
        <v>17000</v>
      </c>
      <c r="F821" s="616">
        <f t="shared" si="37"/>
        <v>159089887.5</v>
      </c>
      <c r="G821" s="617">
        <f t="shared" si="36"/>
        <v>17000</v>
      </c>
      <c r="H821" s="618">
        <f t="shared" si="38"/>
        <v>159089887.5</v>
      </c>
      <c r="I821" s="662"/>
      <c r="J821" s="619" t="s">
        <v>55</v>
      </c>
      <c r="K821" s="619" t="s">
        <v>2750</v>
      </c>
    </row>
    <row r="822" spans="2:11">
      <c r="B822" s="620" t="s">
        <v>2759</v>
      </c>
      <c r="C822" s="620" t="s">
        <v>2927</v>
      </c>
      <c r="D822" s="620" t="s">
        <v>5617</v>
      </c>
      <c r="E822" s="615">
        <v>23000</v>
      </c>
      <c r="F822" s="616">
        <f t="shared" si="37"/>
        <v>159112887.5</v>
      </c>
      <c r="G822" s="617">
        <f t="shared" si="36"/>
        <v>23000</v>
      </c>
      <c r="H822" s="618">
        <f t="shared" si="38"/>
        <v>159112887.5</v>
      </c>
      <c r="I822" s="662"/>
      <c r="J822" s="619" t="s">
        <v>55</v>
      </c>
      <c r="K822" s="619" t="s">
        <v>2750</v>
      </c>
    </row>
    <row r="823" spans="2:11">
      <c r="B823" s="620" t="s">
        <v>2759</v>
      </c>
      <c r="C823" s="620" t="s">
        <v>2927</v>
      </c>
      <c r="D823" s="620" t="s">
        <v>5104</v>
      </c>
      <c r="E823" s="615">
        <v>23000</v>
      </c>
      <c r="F823" s="616">
        <f t="shared" si="37"/>
        <v>159135887.5</v>
      </c>
      <c r="G823" s="617">
        <f t="shared" si="36"/>
        <v>23000</v>
      </c>
      <c r="H823" s="618">
        <f t="shared" si="38"/>
        <v>159135887.5</v>
      </c>
      <c r="I823" s="662"/>
      <c r="J823" s="619" t="s">
        <v>55</v>
      </c>
      <c r="K823" s="619" t="s">
        <v>2750</v>
      </c>
    </row>
    <row r="824" spans="2:11">
      <c r="B824" s="620" t="s">
        <v>2759</v>
      </c>
      <c r="C824" s="620" t="s">
        <v>2927</v>
      </c>
      <c r="D824" s="620" t="s">
        <v>5616</v>
      </c>
      <c r="E824" s="615">
        <v>23000</v>
      </c>
      <c r="F824" s="616">
        <f t="shared" si="37"/>
        <v>159158887.5</v>
      </c>
      <c r="G824" s="617">
        <f t="shared" si="36"/>
        <v>23000</v>
      </c>
      <c r="H824" s="618">
        <f t="shared" si="38"/>
        <v>159158887.5</v>
      </c>
      <c r="I824" s="662"/>
      <c r="J824" s="619" t="s">
        <v>55</v>
      </c>
      <c r="K824" s="619" t="s">
        <v>2750</v>
      </c>
    </row>
    <row r="825" spans="2:11">
      <c r="B825" s="620" t="s">
        <v>2759</v>
      </c>
      <c r="C825" s="620" t="s">
        <v>2927</v>
      </c>
      <c r="D825" s="620" t="s">
        <v>5615</v>
      </c>
      <c r="E825" s="615">
        <v>23000</v>
      </c>
      <c r="F825" s="616">
        <f t="shared" si="37"/>
        <v>159181887.5</v>
      </c>
      <c r="G825" s="617">
        <f t="shared" si="36"/>
        <v>23000</v>
      </c>
      <c r="H825" s="618">
        <f t="shared" si="38"/>
        <v>159181887.5</v>
      </c>
      <c r="I825" s="662"/>
      <c r="J825" s="619" t="s">
        <v>55</v>
      </c>
      <c r="K825" s="619" t="s">
        <v>2750</v>
      </c>
    </row>
    <row r="826" spans="2:11">
      <c r="B826" s="620" t="s">
        <v>2759</v>
      </c>
      <c r="C826" s="620" t="s">
        <v>2927</v>
      </c>
      <c r="D826" s="620" t="s">
        <v>5614</v>
      </c>
      <c r="E826" s="615">
        <v>23000</v>
      </c>
      <c r="F826" s="616">
        <f t="shared" si="37"/>
        <v>159204887.5</v>
      </c>
      <c r="G826" s="617">
        <f t="shared" si="36"/>
        <v>23000</v>
      </c>
      <c r="H826" s="618">
        <f t="shared" si="38"/>
        <v>159204887.5</v>
      </c>
      <c r="I826" s="662"/>
      <c r="J826" s="619" t="s">
        <v>55</v>
      </c>
      <c r="K826" s="619" t="s">
        <v>2750</v>
      </c>
    </row>
    <row r="827" spans="2:11">
      <c r="B827" s="620" t="s">
        <v>2759</v>
      </c>
      <c r="C827" s="620" t="s">
        <v>2927</v>
      </c>
      <c r="D827" s="620" t="s">
        <v>5613</v>
      </c>
      <c r="E827" s="615">
        <v>5000</v>
      </c>
      <c r="F827" s="616">
        <f t="shared" si="37"/>
        <v>159209887.5</v>
      </c>
      <c r="G827" s="617">
        <f t="shared" si="36"/>
        <v>5000</v>
      </c>
      <c r="H827" s="618">
        <f t="shared" si="38"/>
        <v>159209887.5</v>
      </c>
      <c r="I827" s="662"/>
      <c r="J827" s="619" t="s">
        <v>55</v>
      </c>
      <c r="K827" s="619" t="s">
        <v>2750</v>
      </c>
    </row>
    <row r="828" spans="2:11">
      <c r="B828" s="620" t="s">
        <v>2759</v>
      </c>
      <c r="C828" s="620" t="s">
        <v>2927</v>
      </c>
      <c r="D828" s="620" t="s">
        <v>2807</v>
      </c>
      <c r="E828" s="615">
        <v>163000</v>
      </c>
      <c r="F828" s="616">
        <f t="shared" si="37"/>
        <v>159372887.5</v>
      </c>
      <c r="G828" s="617">
        <f t="shared" si="36"/>
        <v>163000</v>
      </c>
      <c r="H828" s="618">
        <f t="shared" si="38"/>
        <v>159372887.5</v>
      </c>
      <c r="I828" s="662"/>
      <c r="J828" s="619" t="s">
        <v>55</v>
      </c>
      <c r="K828" s="619" t="s">
        <v>2750</v>
      </c>
    </row>
    <row r="829" spans="2:11">
      <c r="B829" s="620" t="s">
        <v>2759</v>
      </c>
      <c r="C829" s="620" t="s">
        <v>2927</v>
      </c>
      <c r="D829" s="620" t="s">
        <v>2809</v>
      </c>
      <c r="E829" s="615">
        <v>51000</v>
      </c>
      <c r="F829" s="616">
        <f t="shared" si="37"/>
        <v>159423887.5</v>
      </c>
      <c r="G829" s="617">
        <f t="shared" si="36"/>
        <v>51000</v>
      </c>
      <c r="H829" s="618">
        <f t="shared" si="38"/>
        <v>159423887.5</v>
      </c>
      <c r="I829" s="662"/>
      <c r="J829" s="619" t="s">
        <v>55</v>
      </c>
      <c r="K829" s="619" t="s">
        <v>2750</v>
      </c>
    </row>
    <row r="830" spans="2:11">
      <c r="B830" s="620" t="s">
        <v>2759</v>
      </c>
      <c r="C830" s="620" t="s">
        <v>2927</v>
      </c>
      <c r="D830" s="620" t="s">
        <v>2771</v>
      </c>
      <c r="E830" s="615">
        <v>73000</v>
      </c>
      <c r="F830" s="616">
        <f t="shared" si="37"/>
        <v>159496887.5</v>
      </c>
      <c r="G830" s="617">
        <f t="shared" si="36"/>
        <v>73000</v>
      </c>
      <c r="H830" s="618">
        <f t="shared" si="38"/>
        <v>159496887.5</v>
      </c>
      <c r="I830" s="662"/>
      <c r="J830" s="619" t="s">
        <v>55</v>
      </c>
      <c r="K830" s="619" t="s">
        <v>2750</v>
      </c>
    </row>
    <row r="831" spans="2:11">
      <c r="B831" s="620" t="s">
        <v>2759</v>
      </c>
      <c r="C831" s="620" t="s">
        <v>2927</v>
      </c>
      <c r="D831" s="620" t="s">
        <v>2810</v>
      </c>
      <c r="E831" s="615">
        <v>38000</v>
      </c>
      <c r="F831" s="616">
        <f t="shared" si="37"/>
        <v>159534887.5</v>
      </c>
      <c r="G831" s="617">
        <f t="shared" si="36"/>
        <v>38000</v>
      </c>
      <c r="H831" s="618">
        <f t="shared" si="38"/>
        <v>159534887.5</v>
      </c>
      <c r="I831" s="662"/>
      <c r="J831" s="619" t="s">
        <v>55</v>
      </c>
      <c r="K831" s="619" t="s">
        <v>2750</v>
      </c>
    </row>
    <row r="832" spans="2:11">
      <c r="B832" s="620" t="s">
        <v>2759</v>
      </c>
      <c r="C832" s="620" t="s">
        <v>2927</v>
      </c>
      <c r="D832" s="620" t="s">
        <v>5612</v>
      </c>
      <c r="E832" s="615">
        <v>5000</v>
      </c>
      <c r="F832" s="616">
        <f t="shared" si="37"/>
        <v>159539887.5</v>
      </c>
      <c r="G832" s="617">
        <f t="shared" si="36"/>
        <v>5000</v>
      </c>
      <c r="H832" s="618">
        <f t="shared" si="38"/>
        <v>159539887.5</v>
      </c>
      <c r="I832" s="662"/>
      <c r="J832" s="619" t="s">
        <v>55</v>
      </c>
      <c r="K832" s="619" t="s">
        <v>2750</v>
      </c>
    </row>
    <row r="833" spans="2:11">
      <c r="B833" s="620" t="s">
        <v>2759</v>
      </c>
      <c r="C833" s="620" t="s">
        <v>2927</v>
      </c>
      <c r="D833" s="620" t="s">
        <v>5611</v>
      </c>
      <c r="E833" s="615">
        <v>5000</v>
      </c>
      <c r="F833" s="616">
        <f t="shared" si="37"/>
        <v>159544887.5</v>
      </c>
      <c r="G833" s="617">
        <f t="shared" si="36"/>
        <v>5000</v>
      </c>
      <c r="H833" s="618">
        <f t="shared" si="38"/>
        <v>159544887.5</v>
      </c>
      <c r="I833" s="662"/>
      <c r="J833" s="619" t="s">
        <v>55</v>
      </c>
      <c r="K833" s="619" t="s">
        <v>2750</v>
      </c>
    </row>
    <row r="834" spans="2:11">
      <c r="B834" s="620" t="s">
        <v>2759</v>
      </c>
      <c r="C834" s="620" t="s">
        <v>2927</v>
      </c>
      <c r="D834" s="620" t="s">
        <v>5610</v>
      </c>
      <c r="E834" s="615">
        <v>5000</v>
      </c>
      <c r="F834" s="616">
        <f t="shared" si="37"/>
        <v>159549887.5</v>
      </c>
      <c r="G834" s="617">
        <f t="shared" si="36"/>
        <v>5000</v>
      </c>
      <c r="H834" s="618">
        <f t="shared" si="38"/>
        <v>159549887.5</v>
      </c>
      <c r="I834" s="662"/>
      <c r="J834" s="619" t="s">
        <v>55</v>
      </c>
      <c r="K834" s="619" t="s">
        <v>2750</v>
      </c>
    </row>
    <row r="835" spans="2:11">
      <c r="B835" s="620" t="s">
        <v>2759</v>
      </c>
      <c r="C835" s="620" t="s">
        <v>2927</v>
      </c>
      <c r="D835" s="620" t="s">
        <v>2853</v>
      </c>
      <c r="E835" s="615">
        <v>140000</v>
      </c>
      <c r="F835" s="616">
        <f t="shared" si="37"/>
        <v>159689887.5</v>
      </c>
      <c r="G835" s="617">
        <f t="shared" si="36"/>
        <v>140000</v>
      </c>
      <c r="H835" s="618">
        <f t="shared" si="38"/>
        <v>159689887.5</v>
      </c>
      <c r="I835" s="662"/>
      <c r="J835" s="619" t="s">
        <v>55</v>
      </c>
      <c r="K835" s="619" t="s">
        <v>2750</v>
      </c>
    </row>
    <row r="836" spans="2:11">
      <c r="B836" s="620" t="s">
        <v>2759</v>
      </c>
      <c r="C836" s="620" t="s">
        <v>2927</v>
      </c>
      <c r="D836" s="620" t="s">
        <v>5417</v>
      </c>
      <c r="E836" s="615">
        <v>2000</v>
      </c>
      <c r="F836" s="616">
        <f t="shared" si="37"/>
        <v>159691887.5</v>
      </c>
      <c r="G836" s="617">
        <f t="shared" si="36"/>
        <v>2000</v>
      </c>
      <c r="H836" s="618">
        <f t="shared" si="38"/>
        <v>159691887.5</v>
      </c>
      <c r="I836" s="662"/>
      <c r="J836" s="619" t="s">
        <v>55</v>
      </c>
      <c r="K836" s="619" t="s">
        <v>2750</v>
      </c>
    </row>
    <row r="837" spans="2:11">
      <c r="B837" s="620" t="s">
        <v>2759</v>
      </c>
      <c r="C837" s="620" t="s">
        <v>2927</v>
      </c>
      <c r="D837" s="620" t="s">
        <v>5081</v>
      </c>
      <c r="E837" s="615">
        <v>750000</v>
      </c>
      <c r="F837" s="616">
        <f t="shared" si="37"/>
        <v>160441887.5</v>
      </c>
      <c r="G837" s="617">
        <f t="shared" si="36"/>
        <v>750000</v>
      </c>
      <c r="H837" s="618">
        <f t="shared" si="38"/>
        <v>160441887.5</v>
      </c>
      <c r="I837" s="662"/>
      <c r="J837" s="619" t="s">
        <v>55</v>
      </c>
      <c r="K837" s="619" t="s">
        <v>2750</v>
      </c>
    </row>
    <row r="838" spans="2:11">
      <c r="B838" s="620" t="s">
        <v>2759</v>
      </c>
      <c r="C838" s="620" t="s">
        <v>2927</v>
      </c>
      <c r="D838" s="620" t="s">
        <v>5609</v>
      </c>
      <c r="E838" s="615">
        <v>244000</v>
      </c>
      <c r="F838" s="616">
        <f t="shared" si="37"/>
        <v>160685887.5</v>
      </c>
      <c r="G838" s="617">
        <f t="shared" si="36"/>
        <v>244000</v>
      </c>
      <c r="H838" s="618">
        <f t="shared" si="38"/>
        <v>160685887.5</v>
      </c>
      <c r="I838" s="662"/>
      <c r="J838" s="619" t="s">
        <v>55</v>
      </c>
      <c r="K838" s="619" t="s">
        <v>2750</v>
      </c>
    </row>
    <row r="839" spans="2:11">
      <c r="B839" s="620" t="s">
        <v>2759</v>
      </c>
      <c r="C839" s="620" t="s">
        <v>2927</v>
      </c>
      <c r="D839" s="620" t="s">
        <v>5608</v>
      </c>
      <c r="E839" s="615">
        <v>244000</v>
      </c>
      <c r="F839" s="616">
        <f t="shared" si="37"/>
        <v>160929887.5</v>
      </c>
      <c r="G839" s="617">
        <f t="shared" ref="G839:G902" si="39">E839</f>
        <v>244000</v>
      </c>
      <c r="H839" s="618">
        <f t="shared" si="38"/>
        <v>160929887.5</v>
      </c>
      <c r="I839" s="662"/>
      <c r="J839" s="619" t="s">
        <v>55</v>
      </c>
      <c r="K839" s="619" t="s">
        <v>2750</v>
      </c>
    </row>
    <row r="840" spans="2:11">
      <c r="B840" s="620" t="s">
        <v>2759</v>
      </c>
      <c r="C840" s="620" t="s">
        <v>2927</v>
      </c>
      <c r="D840" s="620" t="s">
        <v>5607</v>
      </c>
      <c r="E840" s="615">
        <v>37000</v>
      </c>
      <c r="F840" s="616">
        <f t="shared" ref="F840:F903" si="40">E840+F839</f>
        <v>160966887.5</v>
      </c>
      <c r="G840" s="617">
        <f t="shared" si="39"/>
        <v>37000</v>
      </c>
      <c r="H840" s="618">
        <f t="shared" ref="H840:H903" si="41">G840+H839</f>
        <v>160966887.5</v>
      </c>
      <c r="I840" s="662"/>
      <c r="J840" s="619" t="s">
        <v>55</v>
      </c>
      <c r="K840" s="619" t="s">
        <v>2750</v>
      </c>
    </row>
    <row r="841" spans="2:11">
      <c r="B841" s="620" t="s">
        <v>2759</v>
      </c>
      <c r="C841" s="620" t="s">
        <v>2927</v>
      </c>
      <c r="D841" s="620" t="s">
        <v>2780</v>
      </c>
      <c r="E841" s="615">
        <v>250000</v>
      </c>
      <c r="F841" s="616">
        <f t="shared" si="40"/>
        <v>161216887.5</v>
      </c>
      <c r="G841" s="617">
        <f t="shared" si="39"/>
        <v>250000</v>
      </c>
      <c r="H841" s="618">
        <f t="shared" si="41"/>
        <v>161216887.5</v>
      </c>
      <c r="I841" s="662"/>
      <c r="J841" s="619" t="s">
        <v>55</v>
      </c>
      <c r="K841" s="619" t="s">
        <v>2750</v>
      </c>
    </row>
    <row r="842" spans="2:11">
      <c r="B842" s="620" t="s">
        <v>2759</v>
      </c>
      <c r="C842" s="620" t="s">
        <v>2927</v>
      </c>
      <c r="D842" s="620" t="s">
        <v>3024</v>
      </c>
      <c r="E842" s="615">
        <v>28000</v>
      </c>
      <c r="F842" s="616">
        <f t="shared" si="40"/>
        <v>161244887.5</v>
      </c>
      <c r="G842" s="617">
        <f t="shared" si="39"/>
        <v>28000</v>
      </c>
      <c r="H842" s="618">
        <f t="shared" si="41"/>
        <v>161244887.5</v>
      </c>
      <c r="I842" s="662"/>
      <c r="J842" s="619" t="s">
        <v>55</v>
      </c>
      <c r="K842" s="619" t="s">
        <v>2750</v>
      </c>
    </row>
    <row r="843" spans="2:11">
      <c r="B843" s="620" t="s">
        <v>2759</v>
      </c>
      <c r="C843" s="620" t="s">
        <v>2927</v>
      </c>
      <c r="D843" s="620" t="s">
        <v>5606</v>
      </c>
      <c r="E843" s="615">
        <v>39000</v>
      </c>
      <c r="F843" s="616">
        <f t="shared" si="40"/>
        <v>161283887.5</v>
      </c>
      <c r="G843" s="617">
        <f t="shared" si="39"/>
        <v>39000</v>
      </c>
      <c r="H843" s="618">
        <f t="shared" si="41"/>
        <v>161283887.5</v>
      </c>
      <c r="I843" s="662"/>
      <c r="J843" s="619" t="s">
        <v>55</v>
      </c>
      <c r="K843" s="619" t="s">
        <v>2750</v>
      </c>
    </row>
    <row r="844" spans="2:11">
      <c r="B844" s="620" t="s">
        <v>2759</v>
      </c>
      <c r="C844" s="620" t="s">
        <v>2927</v>
      </c>
      <c r="D844" s="620" t="s">
        <v>2815</v>
      </c>
      <c r="E844" s="615">
        <v>125000</v>
      </c>
      <c r="F844" s="616">
        <f t="shared" si="40"/>
        <v>161408887.5</v>
      </c>
      <c r="G844" s="617">
        <f t="shared" si="39"/>
        <v>125000</v>
      </c>
      <c r="H844" s="618">
        <f t="shared" si="41"/>
        <v>161408887.5</v>
      </c>
      <c r="I844" s="662"/>
      <c r="J844" s="619" t="s">
        <v>55</v>
      </c>
      <c r="K844" s="619" t="s">
        <v>2750</v>
      </c>
    </row>
    <row r="845" spans="2:11">
      <c r="B845" s="620" t="s">
        <v>2759</v>
      </c>
      <c r="C845" s="620" t="s">
        <v>2927</v>
      </c>
      <c r="D845" s="620" t="s">
        <v>2817</v>
      </c>
      <c r="E845" s="615">
        <v>306000</v>
      </c>
      <c r="F845" s="616">
        <f t="shared" si="40"/>
        <v>161714887.5</v>
      </c>
      <c r="G845" s="617">
        <f t="shared" si="39"/>
        <v>306000</v>
      </c>
      <c r="H845" s="618">
        <f t="shared" si="41"/>
        <v>161714887.5</v>
      </c>
      <c r="I845" s="662"/>
      <c r="J845" s="619" t="s">
        <v>55</v>
      </c>
      <c r="K845" s="619" t="s">
        <v>2750</v>
      </c>
    </row>
    <row r="846" spans="2:11">
      <c r="B846" s="620" t="s">
        <v>2759</v>
      </c>
      <c r="C846" s="620" t="s">
        <v>2927</v>
      </c>
      <c r="D846" s="620" t="s">
        <v>5605</v>
      </c>
      <c r="E846" s="615">
        <v>13000</v>
      </c>
      <c r="F846" s="616">
        <f t="shared" si="40"/>
        <v>161727887.5</v>
      </c>
      <c r="G846" s="617">
        <f t="shared" si="39"/>
        <v>13000</v>
      </c>
      <c r="H846" s="618">
        <f t="shared" si="41"/>
        <v>161727887.5</v>
      </c>
      <c r="I846" s="662"/>
      <c r="J846" s="619" t="s">
        <v>55</v>
      </c>
      <c r="K846" s="619" t="s">
        <v>2750</v>
      </c>
    </row>
    <row r="847" spans="2:11">
      <c r="B847" s="620" t="s">
        <v>2759</v>
      </c>
      <c r="C847" s="620" t="s">
        <v>2927</v>
      </c>
      <c r="D847" s="620" t="s">
        <v>5604</v>
      </c>
      <c r="E847" s="615">
        <v>13000</v>
      </c>
      <c r="F847" s="616">
        <f t="shared" si="40"/>
        <v>161740887.5</v>
      </c>
      <c r="G847" s="617">
        <f t="shared" si="39"/>
        <v>13000</v>
      </c>
      <c r="H847" s="618">
        <f t="shared" si="41"/>
        <v>161740887.5</v>
      </c>
      <c r="I847" s="662"/>
      <c r="J847" s="619" t="s">
        <v>55</v>
      </c>
      <c r="K847" s="619" t="s">
        <v>2750</v>
      </c>
    </row>
    <row r="848" spans="2:11">
      <c r="B848" s="620" t="s">
        <v>2759</v>
      </c>
      <c r="C848" s="620" t="s">
        <v>2927</v>
      </c>
      <c r="D848" s="620" t="s">
        <v>5603</v>
      </c>
      <c r="E848" s="615">
        <v>13000</v>
      </c>
      <c r="F848" s="616">
        <f t="shared" si="40"/>
        <v>161753887.5</v>
      </c>
      <c r="G848" s="617">
        <f t="shared" si="39"/>
        <v>13000</v>
      </c>
      <c r="H848" s="618">
        <f t="shared" si="41"/>
        <v>161753887.5</v>
      </c>
      <c r="I848" s="662"/>
      <c r="J848" s="619" t="s">
        <v>55</v>
      </c>
      <c r="K848" s="619" t="s">
        <v>2750</v>
      </c>
    </row>
    <row r="849" spans="2:11">
      <c r="B849" s="620" t="s">
        <v>2759</v>
      </c>
      <c r="C849" s="620" t="s">
        <v>2927</v>
      </c>
      <c r="D849" s="620" t="s">
        <v>5602</v>
      </c>
      <c r="E849" s="615">
        <v>13000</v>
      </c>
      <c r="F849" s="616">
        <f t="shared" si="40"/>
        <v>161766887.5</v>
      </c>
      <c r="G849" s="617">
        <f t="shared" si="39"/>
        <v>13000</v>
      </c>
      <c r="H849" s="618">
        <f t="shared" si="41"/>
        <v>161766887.5</v>
      </c>
      <c r="I849" s="662"/>
      <c r="J849" s="619" t="s">
        <v>55</v>
      </c>
      <c r="K849" s="619" t="s">
        <v>2750</v>
      </c>
    </row>
    <row r="850" spans="2:11">
      <c r="B850" s="620" t="s">
        <v>2759</v>
      </c>
      <c r="C850" s="620" t="s">
        <v>2927</v>
      </c>
      <c r="D850" s="620" t="s">
        <v>2856</v>
      </c>
      <c r="E850" s="615">
        <v>95000</v>
      </c>
      <c r="F850" s="616">
        <f t="shared" si="40"/>
        <v>161861887.5</v>
      </c>
      <c r="G850" s="617">
        <f t="shared" si="39"/>
        <v>95000</v>
      </c>
      <c r="H850" s="618">
        <f t="shared" si="41"/>
        <v>161861887.5</v>
      </c>
      <c r="I850" s="662"/>
      <c r="J850" s="619" t="s">
        <v>55</v>
      </c>
      <c r="K850" s="619" t="s">
        <v>2750</v>
      </c>
    </row>
    <row r="851" spans="2:11">
      <c r="B851" s="620" t="s">
        <v>2759</v>
      </c>
      <c r="C851" s="620" t="s">
        <v>2927</v>
      </c>
      <c r="D851" s="620" t="s">
        <v>2829</v>
      </c>
      <c r="E851" s="615">
        <v>19000</v>
      </c>
      <c r="F851" s="616">
        <f t="shared" si="40"/>
        <v>161880887.5</v>
      </c>
      <c r="G851" s="617">
        <f t="shared" si="39"/>
        <v>19000</v>
      </c>
      <c r="H851" s="618">
        <f t="shared" si="41"/>
        <v>161880887.5</v>
      </c>
      <c r="I851" s="662"/>
      <c r="J851" s="619" t="s">
        <v>55</v>
      </c>
      <c r="K851" s="619" t="s">
        <v>2750</v>
      </c>
    </row>
    <row r="852" spans="2:11">
      <c r="B852" s="620" t="s">
        <v>2759</v>
      </c>
      <c r="C852" s="620" t="s">
        <v>2927</v>
      </c>
      <c r="D852" s="620" t="s">
        <v>2821</v>
      </c>
      <c r="E852" s="615">
        <v>356000</v>
      </c>
      <c r="F852" s="616">
        <f t="shared" si="40"/>
        <v>162236887.5</v>
      </c>
      <c r="G852" s="617">
        <f t="shared" si="39"/>
        <v>356000</v>
      </c>
      <c r="H852" s="618">
        <f t="shared" si="41"/>
        <v>162236887.5</v>
      </c>
      <c r="I852" s="662"/>
      <c r="J852" s="619" t="s">
        <v>55</v>
      </c>
      <c r="K852" s="619" t="s">
        <v>2750</v>
      </c>
    </row>
    <row r="853" spans="2:11">
      <c r="B853" s="620" t="s">
        <v>2759</v>
      </c>
      <c r="C853" s="620" t="s">
        <v>2927</v>
      </c>
      <c r="D853" s="620" t="s">
        <v>3025</v>
      </c>
      <c r="E853" s="615">
        <v>500000</v>
      </c>
      <c r="F853" s="616">
        <f t="shared" si="40"/>
        <v>162736887.5</v>
      </c>
      <c r="G853" s="617">
        <f t="shared" si="39"/>
        <v>500000</v>
      </c>
      <c r="H853" s="618">
        <f t="shared" si="41"/>
        <v>162736887.5</v>
      </c>
      <c r="I853" s="662"/>
      <c r="J853" s="619" t="s">
        <v>55</v>
      </c>
      <c r="K853" s="619" t="s">
        <v>2750</v>
      </c>
    </row>
    <row r="854" spans="2:11">
      <c r="B854" s="620" t="s">
        <v>2759</v>
      </c>
      <c r="C854" s="620" t="s">
        <v>2927</v>
      </c>
      <c r="D854" s="620" t="s">
        <v>5086</v>
      </c>
      <c r="E854" s="615">
        <v>114000</v>
      </c>
      <c r="F854" s="616">
        <f t="shared" si="40"/>
        <v>162850887.5</v>
      </c>
      <c r="G854" s="617">
        <f t="shared" si="39"/>
        <v>114000</v>
      </c>
      <c r="H854" s="618">
        <f t="shared" si="41"/>
        <v>162850887.5</v>
      </c>
      <c r="I854" s="662"/>
      <c r="J854" s="619" t="s">
        <v>55</v>
      </c>
      <c r="K854" s="619" t="s">
        <v>2750</v>
      </c>
    </row>
    <row r="855" spans="2:11">
      <c r="B855" s="620" t="s">
        <v>2759</v>
      </c>
      <c r="C855" s="620" t="s">
        <v>2927</v>
      </c>
      <c r="D855" s="620" t="s">
        <v>2823</v>
      </c>
      <c r="E855" s="615">
        <v>255000</v>
      </c>
      <c r="F855" s="616">
        <f t="shared" si="40"/>
        <v>163105887.5</v>
      </c>
      <c r="G855" s="617">
        <f t="shared" si="39"/>
        <v>255000</v>
      </c>
      <c r="H855" s="618">
        <f t="shared" si="41"/>
        <v>163105887.5</v>
      </c>
      <c r="I855" s="662"/>
      <c r="J855" s="619" t="s">
        <v>55</v>
      </c>
      <c r="K855" s="619" t="s">
        <v>2750</v>
      </c>
    </row>
    <row r="856" spans="2:11">
      <c r="B856" s="620" t="s">
        <v>2759</v>
      </c>
      <c r="C856" s="620" t="s">
        <v>2928</v>
      </c>
      <c r="D856" s="620" t="s">
        <v>5601</v>
      </c>
      <c r="E856" s="615">
        <v>4000</v>
      </c>
      <c r="F856" s="616">
        <f t="shared" si="40"/>
        <v>163109887.5</v>
      </c>
      <c r="G856" s="617">
        <f t="shared" si="39"/>
        <v>4000</v>
      </c>
      <c r="H856" s="618">
        <f t="shared" si="41"/>
        <v>163109887.5</v>
      </c>
      <c r="I856" s="662"/>
      <c r="J856" s="619" t="s">
        <v>55</v>
      </c>
      <c r="K856" s="619" t="s">
        <v>2750</v>
      </c>
    </row>
    <row r="857" spans="2:11">
      <c r="B857" s="620" t="s">
        <v>2759</v>
      </c>
      <c r="C857" s="620" t="s">
        <v>2928</v>
      </c>
      <c r="D857" s="620" t="s">
        <v>2931</v>
      </c>
      <c r="E857" s="615">
        <v>63000</v>
      </c>
      <c r="F857" s="616">
        <f t="shared" si="40"/>
        <v>163172887.5</v>
      </c>
      <c r="G857" s="617">
        <f t="shared" si="39"/>
        <v>63000</v>
      </c>
      <c r="H857" s="618">
        <f t="shared" si="41"/>
        <v>163172887.5</v>
      </c>
      <c r="I857" s="662"/>
      <c r="J857" s="619" t="s">
        <v>55</v>
      </c>
      <c r="K857" s="619" t="s">
        <v>2750</v>
      </c>
    </row>
    <row r="858" spans="2:11">
      <c r="B858" s="620" t="s">
        <v>2759</v>
      </c>
      <c r="C858" s="620" t="s">
        <v>2928</v>
      </c>
      <c r="D858" s="620" t="s">
        <v>2836</v>
      </c>
      <c r="E858" s="615">
        <v>25000</v>
      </c>
      <c r="F858" s="616">
        <f t="shared" si="40"/>
        <v>163197887.5</v>
      </c>
      <c r="G858" s="617">
        <f t="shared" si="39"/>
        <v>25000</v>
      </c>
      <c r="H858" s="618">
        <f t="shared" si="41"/>
        <v>163197887.5</v>
      </c>
      <c r="I858" s="662"/>
      <c r="J858" s="619" t="s">
        <v>55</v>
      </c>
      <c r="K858" s="619" t="s">
        <v>2750</v>
      </c>
    </row>
    <row r="859" spans="2:11">
      <c r="B859" s="620" t="s">
        <v>2759</v>
      </c>
      <c r="C859" s="620" t="s">
        <v>2928</v>
      </c>
      <c r="D859" s="620" t="s">
        <v>3042</v>
      </c>
      <c r="E859" s="615">
        <v>60000</v>
      </c>
      <c r="F859" s="616">
        <f t="shared" si="40"/>
        <v>163257887.5</v>
      </c>
      <c r="G859" s="617">
        <f t="shared" si="39"/>
        <v>60000</v>
      </c>
      <c r="H859" s="618">
        <f t="shared" si="41"/>
        <v>163257887.5</v>
      </c>
      <c r="I859" s="662"/>
      <c r="J859" s="619" t="s">
        <v>55</v>
      </c>
      <c r="K859" s="619" t="s">
        <v>2750</v>
      </c>
    </row>
    <row r="860" spans="2:11">
      <c r="B860" s="620" t="s">
        <v>2759</v>
      </c>
      <c r="C860" s="620" t="s">
        <v>2928</v>
      </c>
      <c r="D860" s="620" t="s">
        <v>2892</v>
      </c>
      <c r="E860" s="615">
        <v>625000</v>
      </c>
      <c r="F860" s="616">
        <f t="shared" si="40"/>
        <v>163882887.5</v>
      </c>
      <c r="G860" s="617">
        <f t="shared" si="39"/>
        <v>625000</v>
      </c>
      <c r="H860" s="618">
        <f t="shared" si="41"/>
        <v>163882887.5</v>
      </c>
      <c r="I860" s="662"/>
      <c r="J860" s="619" t="s">
        <v>55</v>
      </c>
      <c r="K860" s="619" t="s">
        <v>2750</v>
      </c>
    </row>
    <row r="861" spans="2:11">
      <c r="B861" s="620" t="s">
        <v>2759</v>
      </c>
      <c r="C861" s="620" t="s">
        <v>2928</v>
      </c>
      <c r="D861" s="620" t="s">
        <v>2933</v>
      </c>
      <c r="E861" s="615">
        <v>114000</v>
      </c>
      <c r="F861" s="616">
        <f t="shared" si="40"/>
        <v>163996887.5</v>
      </c>
      <c r="G861" s="617">
        <f t="shared" si="39"/>
        <v>114000</v>
      </c>
      <c r="H861" s="618">
        <f t="shared" si="41"/>
        <v>163996887.5</v>
      </c>
      <c r="I861" s="662"/>
      <c r="J861" s="619" t="s">
        <v>55</v>
      </c>
      <c r="K861" s="619" t="s">
        <v>2750</v>
      </c>
    </row>
    <row r="862" spans="2:11">
      <c r="B862" s="620" t="s">
        <v>2759</v>
      </c>
      <c r="C862" s="620" t="s">
        <v>2928</v>
      </c>
      <c r="D862" s="620" t="s">
        <v>2799</v>
      </c>
      <c r="E862" s="615">
        <v>133000</v>
      </c>
      <c r="F862" s="616">
        <f t="shared" si="40"/>
        <v>164129887.5</v>
      </c>
      <c r="G862" s="617">
        <f t="shared" si="39"/>
        <v>133000</v>
      </c>
      <c r="H862" s="618">
        <f t="shared" si="41"/>
        <v>164129887.5</v>
      </c>
      <c r="I862" s="662"/>
      <c r="J862" s="619" t="s">
        <v>55</v>
      </c>
      <c r="K862" s="619" t="s">
        <v>2750</v>
      </c>
    </row>
    <row r="863" spans="2:11">
      <c r="B863" s="620" t="s">
        <v>2759</v>
      </c>
      <c r="C863" s="620" t="s">
        <v>2928</v>
      </c>
      <c r="D863" s="620" t="s">
        <v>2805</v>
      </c>
      <c r="E863" s="615">
        <v>5000</v>
      </c>
      <c r="F863" s="616">
        <f t="shared" si="40"/>
        <v>164134887.5</v>
      </c>
      <c r="G863" s="617">
        <f t="shared" si="39"/>
        <v>5000</v>
      </c>
      <c r="H863" s="618">
        <f t="shared" si="41"/>
        <v>164134887.5</v>
      </c>
      <c r="I863" s="662"/>
      <c r="J863" s="619" t="s">
        <v>55</v>
      </c>
      <c r="K863" s="619" t="s">
        <v>2750</v>
      </c>
    </row>
    <row r="864" spans="2:11">
      <c r="B864" s="620" t="s">
        <v>2759</v>
      </c>
      <c r="C864" s="620" t="s">
        <v>2928</v>
      </c>
      <c r="D864" s="620" t="s">
        <v>2780</v>
      </c>
      <c r="E864" s="615">
        <v>5000</v>
      </c>
      <c r="F864" s="616">
        <f t="shared" si="40"/>
        <v>164139887.5</v>
      </c>
      <c r="G864" s="617">
        <f t="shared" si="39"/>
        <v>5000</v>
      </c>
      <c r="H864" s="618">
        <f t="shared" si="41"/>
        <v>164139887.5</v>
      </c>
      <c r="I864" s="662"/>
      <c r="J864" s="619" t="s">
        <v>55</v>
      </c>
      <c r="K864" s="619" t="s">
        <v>2750</v>
      </c>
    </row>
    <row r="865" spans="2:11">
      <c r="B865" s="620" t="s">
        <v>2759</v>
      </c>
      <c r="C865" s="620" t="s">
        <v>2928</v>
      </c>
      <c r="D865" s="620" t="s">
        <v>2815</v>
      </c>
      <c r="E865" s="615">
        <v>63000</v>
      </c>
      <c r="F865" s="616">
        <f t="shared" si="40"/>
        <v>164202887.5</v>
      </c>
      <c r="G865" s="617">
        <f t="shared" si="39"/>
        <v>63000</v>
      </c>
      <c r="H865" s="618">
        <f t="shared" si="41"/>
        <v>164202887.5</v>
      </c>
      <c r="I865" s="662"/>
      <c r="J865" s="619" t="s">
        <v>55</v>
      </c>
      <c r="K865" s="619" t="s">
        <v>2750</v>
      </c>
    </row>
    <row r="866" spans="2:11">
      <c r="B866" s="620" t="s">
        <v>2759</v>
      </c>
      <c r="C866" s="620" t="s">
        <v>2928</v>
      </c>
      <c r="D866" s="620" t="s">
        <v>2929</v>
      </c>
      <c r="E866" s="615">
        <v>117000</v>
      </c>
      <c r="F866" s="616">
        <f t="shared" si="40"/>
        <v>164319887.5</v>
      </c>
      <c r="G866" s="617">
        <f t="shared" si="39"/>
        <v>117000</v>
      </c>
      <c r="H866" s="618">
        <f t="shared" si="41"/>
        <v>164319887.5</v>
      </c>
      <c r="I866" s="662"/>
      <c r="J866" s="619" t="s">
        <v>55</v>
      </c>
      <c r="K866" s="619" t="s">
        <v>2750</v>
      </c>
    </row>
    <row r="867" spans="2:11">
      <c r="B867" s="620" t="s">
        <v>2759</v>
      </c>
      <c r="C867" s="620" t="s">
        <v>2928</v>
      </c>
      <c r="D867" s="620" t="s">
        <v>2829</v>
      </c>
      <c r="E867" s="615">
        <v>3000</v>
      </c>
      <c r="F867" s="616">
        <f t="shared" si="40"/>
        <v>164322887.5</v>
      </c>
      <c r="G867" s="617">
        <f t="shared" si="39"/>
        <v>3000</v>
      </c>
      <c r="H867" s="618">
        <f t="shared" si="41"/>
        <v>164322887.5</v>
      </c>
      <c r="I867" s="662"/>
      <c r="J867" s="619" t="s">
        <v>55</v>
      </c>
      <c r="K867" s="619" t="s">
        <v>2750</v>
      </c>
    </row>
    <row r="868" spans="2:11">
      <c r="B868" s="620" t="s">
        <v>2759</v>
      </c>
      <c r="C868" s="620" t="s">
        <v>2928</v>
      </c>
      <c r="D868" s="620" t="s">
        <v>5600</v>
      </c>
      <c r="E868" s="615">
        <v>5000</v>
      </c>
      <c r="F868" s="616">
        <f t="shared" si="40"/>
        <v>164327887.5</v>
      </c>
      <c r="G868" s="617">
        <f t="shared" si="39"/>
        <v>5000</v>
      </c>
      <c r="H868" s="618">
        <f t="shared" si="41"/>
        <v>164327887.5</v>
      </c>
      <c r="I868" s="662"/>
      <c r="J868" s="619" t="s">
        <v>55</v>
      </c>
      <c r="K868" s="619" t="s">
        <v>2750</v>
      </c>
    </row>
    <row r="869" spans="2:11">
      <c r="B869" s="620" t="s">
        <v>2759</v>
      </c>
      <c r="C869" s="620" t="s">
        <v>2928</v>
      </c>
      <c r="D869" s="620" t="s">
        <v>2821</v>
      </c>
      <c r="E869" s="615">
        <v>58000</v>
      </c>
      <c r="F869" s="616">
        <f t="shared" si="40"/>
        <v>164385887.5</v>
      </c>
      <c r="G869" s="617">
        <f t="shared" si="39"/>
        <v>58000</v>
      </c>
      <c r="H869" s="618">
        <f t="shared" si="41"/>
        <v>164385887.5</v>
      </c>
      <c r="I869" s="662"/>
      <c r="J869" s="619" t="s">
        <v>55</v>
      </c>
      <c r="K869" s="619" t="s">
        <v>2750</v>
      </c>
    </row>
    <row r="870" spans="2:11">
      <c r="B870" s="620" t="s">
        <v>2759</v>
      </c>
      <c r="C870" s="620" t="s">
        <v>2928</v>
      </c>
      <c r="D870" s="620" t="s">
        <v>2823</v>
      </c>
      <c r="E870" s="615">
        <v>41000</v>
      </c>
      <c r="F870" s="616">
        <f t="shared" si="40"/>
        <v>164426887.5</v>
      </c>
      <c r="G870" s="617">
        <f t="shared" si="39"/>
        <v>41000</v>
      </c>
      <c r="H870" s="618">
        <f t="shared" si="41"/>
        <v>164426887.5</v>
      </c>
      <c r="I870" s="662"/>
      <c r="J870" s="619" t="s">
        <v>55</v>
      </c>
      <c r="K870" s="619" t="s">
        <v>2750</v>
      </c>
    </row>
    <row r="871" spans="2:11">
      <c r="B871" s="620" t="s">
        <v>2759</v>
      </c>
      <c r="C871" s="620" t="s">
        <v>2928</v>
      </c>
      <c r="D871" s="620" t="s">
        <v>2921</v>
      </c>
      <c r="E871" s="615">
        <v>49000</v>
      </c>
      <c r="F871" s="616">
        <f t="shared" si="40"/>
        <v>164475887.5</v>
      </c>
      <c r="G871" s="617">
        <f t="shared" si="39"/>
        <v>49000</v>
      </c>
      <c r="H871" s="618">
        <f t="shared" si="41"/>
        <v>164475887.5</v>
      </c>
      <c r="I871" s="662"/>
      <c r="J871" s="619" t="s">
        <v>55</v>
      </c>
      <c r="K871" s="619" t="s">
        <v>2750</v>
      </c>
    </row>
    <row r="872" spans="2:11">
      <c r="B872" s="620" t="s">
        <v>2759</v>
      </c>
      <c r="C872" s="620" t="s">
        <v>2930</v>
      </c>
      <c r="D872" s="620" t="s">
        <v>2789</v>
      </c>
      <c r="E872" s="615">
        <v>25000</v>
      </c>
      <c r="F872" s="616">
        <f t="shared" si="40"/>
        <v>164500887.5</v>
      </c>
      <c r="G872" s="617">
        <f t="shared" si="39"/>
        <v>25000</v>
      </c>
      <c r="H872" s="618">
        <f t="shared" si="41"/>
        <v>164500887.5</v>
      </c>
      <c r="I872" s="662"/>
      <c r="J872" s="619" t="s">
        <v>55</v>
      </c>
      <c r="K872" s="619" t="s">
        <v>2750</v>
      </c>
    </row>
    <row r="873" spans="2:11">
      <c r="B873" s="620" t="s">
        <v>2759</v>
      </c>
      <c r="C873" s="620" t="s">
        <v>2930</v>
      </c>
      <c r="D873" s="620" t="s">
        <v>2790</v>
      </c>
      <c r="E873" s="615">
        <v>49000</v>
      </c>
      <c r="F873" s="616">
        <f t="shared" si="40"/>
        <v>164549887.5</v>
      </c>
      <c r="G873" s="617">
        <f t="shared" si="39"/>
        <v>49000</v>
      </c>
      <c r="H873" s="618">
        <f t="shared" si="41"/>
        <v>164549887.5</v>
      </c>
      <c r="I873" s="662"/>
      <c r="J873" s="619" t="s">
        <v>55</v>
      </c>
      <c r="K873" s="619" t="s">
        <v>2750</v>
      </c>
    </row>
    <row r="874" spans="2:11">
      <c r="B874" s="620" t="s">
        <v>2759</v>
      </c>
      <c r="C874" s="620" t="s">
        <v>2930</v>
      </c>
      <c r="D874" s="620" t="s">
        <v>2791</v>
      </c>
      <c r="E874" s="615">
        <v>7000</v>
      </c>
      <c r="F874" s="616">
        <f t="shared" si="40"/>
        <v>164556887.5</v>
      </c>
      <c r="G874" s="617">
        <f t="shared" si="39"/>
        <v>7000</v>
      </c>
      <c r="H874" s="618">
        <f t="shared" si="41"/>
        <v>164556887.5</v>
      </c>
      <c r="I874" s="662"/>
      <c r="J874" s="619" t="s">
        <v>55</v>
      </c>
      <c r="K874" s="619" t="s">
        <v>2750</v>
      </c>
    </row>
    <row r="875" spans="2:11">
      <c r="B875" s="620" t="s">
        <v>2759</v>
      </c>
      <c r="C875" s="620" t="s">
        <v>2930</v>
      </c>
      <c r="D875" s="620" t="s">
        <v>2792</v>
      </c>
      <c r="E875" s="615">
        <v>12000</v>
      </c>
      <c r="F875" s="616">
        <f t="shared" si="40"/>
        <v>164568887.5</v>
      </c>
      <c r="G875" s="617">
        <f t="shared" si="39"/>
        <v>12000</v>
      </c>
      <c r="H875" s="618">
        <f t="shared" si="41"/>
        <v>164568887.5</v>
      </c>
      <c r="I875" s="662"/>
      <c r="J875" s="619" t="s">
        <v>55</v>
      </c>
      <c r="K875" s="619" t="s">
        <v>2750</v>
      </c>
    </row>
    <row r="876" spans="2:11">
      <c r="B876" s="620" t="s">
        <v>2759</v>
      </c>
      <c r="C876" s="620" t="s">
        <v>2930</v>
      </c>
      <c r="D876" s="620" t="s">
        <v>2793</v>
      </c>
      <c r="E876" s="615">
        <v>39000</v>
      </c>
      <c r="F876" s="616">
        <f t="shared" si="40"/>
        <v>164607887.5</v>
      </c>
      <c r="G876" s="617">
        <f t="shared" si="39"/>
        <v>39000</v>
      </c>
      <c r="H876" s="618">
        <f t="shared" si="41"/>
        <v>164607887.5</v>
      </c>
      <c r="I876" s="662"/>
      <c r="J876" s="619" t="s">
        <v>55</v>
      </c>
      <c r="K876" s="619" t="s">
        <v>2750</v>
      </c>
    </row>
    <row r="877" spans="2:11">
      <c r="B877" s="620" t="s">
        <v>2759</v>
      </c>
      <c r="C877" s="620" t="s">
        <v>2930</v>
      </c>
      <c r="D877" s="620" t="s">
        <v>2836</v>
      </c>
      <c r="E877" s="615">
        <v>25000</v>
      </c>
      <c r="F877" s="616">
        <f t="shared" si="40"/>
        <v>164632887.5</v>
      </c>
      <c r="G877" s="617">
        <f t="shared" si="39"/>
        <v>25000</v>
      </c>
      <c r="H877" s="618">
        <f t="shared" si="41"/>
        <v>164632887.5</v>
      </c>
      <c r="I877" s="662"/>
      <c r="J877" s="619" t="s">
        <v>55</v>
      </c>
      <c r="K877" s="619" t="s">
        <v>2750</v>
      </c>
    </row>
    <row r="878" spans="2:11">
      <c r="B878" s="620" t="s">
        <v>2759</v>
      </c>
      <c r="C878" s="620" t="s">
        <v>2930</v>
      </c>
      <c r="D878" s="620" t="s">
        <v>2892</v>
      </c>
      <c r="E878" s="615">
        <v>625000</v>
      </c>
      <c r="F878" s="616">
        <f t="shared" si="40"/>
        <v>165257887.5</v>
      </c>
      <c r="G878" s="617">
        <f t="shared" si="39"/>
        <v>625000</v>
      </c>
      <c r="H878" s="618">
        <f t="shared" si="41"/>
        <v>165257887.5</v>
      </c>
      <c r="I878" s="662"/>
      <c r="J878" s="619" t="s">
        <v>55</v>
      </c>
      <c r="K878" s="619" t="s">
        <v>2750</v>
      </c>
    </row>
    <row r="879" spans="2:11">
      <c r="B879" s="620" t="s">
        <v>2759</v>
      </c>
      <c r="C879" s="620" t="s">
        <v>2930</v>
      </c>
      <c r="D879" s="620" t="s">
        <v>2805</v>
      </c>
      <c r="E879" s="615">
        <v>5000</v>
      </c>
      <c r="F879" s="616">
        <f t="shared" si="40"/>
        <v>165262887.5</v>
      </c>
      <c r="G879" s="617">
        <f t="shared" si="39"/>
        <v>5000</v>
      </c>
      <c r="H879" s="618">
        <f t="shared" si="41"/>
        <v>165262887.5</v>
      </c>
      <c r="I879" s="662"/>
      <c r="J879" s="619" t="s">
        <v>55</v>
      </c>
      <c r="K879" s="619" t="s">
        <v>2750</v>
      </c>
    </row>
    <row r="880" spans="2:11">
      <c r="B880" s="620" t="s">
        <v>2759</v>
      </c>
      <c r="C880" s="620" t="s">
        <v>2930</v>
      </c>
      <c r="D880" s="620" t="s">
        <v>2806</v>
      </c>
      <c r="E880" s="615">
        <v>4000</v>
      </c>
      <c r="F880" s="616">
        <f t="shared" si="40"/>
        <v>165266887.5</v>
      </c>
      <c r="G880" s="617">
        <f t="shared" si="39"/>
        <v>4000</v>
      </c>
      <c r="H880" s="618">
        <f t="shared" si="41"/>
        <v>165266887.5</v>
      </c>
      <c r="I880" s="662"/>
      <c r="J880" s="619" t="s">
        <v>55</v>
      </c>
      <c r="K880" s="619" t="s">
        <v>2750</v>
      </c>
    </row>
    <row r="881" spans="2:11">
      <c r="B881" s="620" t="s">
        <v>2759</v>
      </c>
      <c r="C881" s="620" t="s">
        <v>2930</v>
      </c>
      <c r="D881" s="620" t="s">
        <v>2780</v>
      </c>
      <c r="E881" s="615">
        <v>5000</v>
      </c>
      <c r="F881" s="616">
        <f t="shared" si="40"/>
        <v>165271887.5</v>
      </c>
      <c r="G881" s="617">
        <f t="shared" si="39"/>
        <v>5000</v>
      </c>
      <c r="H881" s="618">
        <f t="shared" si="41"/>
        <v>165271887.5</v>
      </c>
      <c r="I881" s="662"/>
      <c r="J881" s="619" t="s">
        <v>55</v>
      </c>
      <c r="K881" s="619" t="s">
        <v>2750</v>
      </c>
    </row>
    <row r="882" spans="2:11">
      <c r="B882" s="620" t="s">
        <v>2759</v>
      </c>
      <c r="C882" s="620" t="s">
        <v>2930</v>
      </c>
      <c r="D882" s="620" t="s">
        <v>2815</v>
      </c>
      <c r="E882" s="615">
        <v>63000</v>
      </c>
      <c r="F882" s="616">
        <f t="shared" si="40"/>
        <v>165334887.5</v>
      </c>
      <c r="G882" s="617">
        <f t="shared" si="39"/>
        <v>63000</v>
      </c>
      <c r="H882" s="618">
        <f t="shared" si="41"/>
        <v>165334887.5</v>
      </c>
      <c r="I882" s="662"/>
      <c r="J882" s="619" t="s">
        <v>55</v>
      </c>
      <c r="K882" s="619" t="s">
        <v>2750</v>
      </c>
    </row>
    <row r="883" spans="2:11">
      <c r="B883" s="620" t="s">
        <v>2759</v>
      </c>
      <c r="C883" s="620" t="s">
        <v>2930</v>
      </c>
      <c r="D883" s="620" t="s">
        <v>2829</v>
      </c>
      <c r="E883" s="615">
        <v>3000</v>
      </c>
      <c r="F883" s="616">
        <f t="shared" si="40"/>
        <v>165337887.5</v>
      </c>
      <c r="G883" s="617">
        <f t="shared" si="39"/>
        <v>3000</v>
      </c>
      <c r="H883" s="618">
        <f t="shared" si="41"/>
        <v>165337887.5</v>
      </c>
      <c r="I883" s="662"/>
      <c r="J883" s="619" t="s">
        <v>55</v>
      </c>
      <c r="K883" s="619" t="s">
        <v>2750</v>
      </c>
    </row>
    <row r="884" spans="2:11">
      <c r="B884" s="620" t="s">
        <v>2759</v>
      </c>
      <c r="C884" s="620" t="s">
        <v>2930</v>
      </c>
      <c r="D884" s="620" t="s">
        <v>5600</v>
      </c>
      <c r="E884" s="615">
        <v>5000</v>
      </c>
      <c r="F884" s="616">
        <f t="shared" si="40"/>
        <v>165342887.5</v>
      </c>
      <c r="G884" s="617">
        <f t="shared" si="39"/>
        <v>5000</v>
      </c>
      <c r="H884" s="618">
        <f t="shared" si="41"/>
        <v>165342887.5</v>
      </c>
      <c r="I884" s="662"/>
      <c r="J884" s="619" t="s">
        <v>55</v>
      </c>
      <c r="K884" s="619" t="s">
        <v>2750</v>
      </c>
    </row>
    <row r="885" spans="2:11">
      <c r="B885" s="620" t="s">
        <v>2759</v>
      </c>
      <c r="C885" s="620" t="s">
        <v>2930</v>
      </c>
      <c r="D885" s="620" t="s">
        <v>2821</v>
      </c>
      <c r="E885" s="615">
        <v>58000</v>
      </c>
      <c r="F885" s="616">
        <f t="shared" si="40"/>
        <v>165400887.5</v>
      </c>
      <c r="G885" s="617">
        <f t="shared" si="39"/>
        <v>58000</v>
      </c>
      <c r="H885" s="618">
        <f t="shared" si="41"/>
        <v>165400887.5</v>
      </c>
      <c r="I885" s="662"/>
      <c r="J885" s="619" t="s">
        <v>55</v>
      </c>
      <c r="K885" s="619" t="s">
        <v>2750</v>
      </c>
    </row>
    <row r="886" spans="2:11">
      <c r="B886" s="620" t="s">
        <v>2759</v>
      </c>
      <c r="C886" s="620" t="s">
        <v>2930</v>
      </c>
      <c r="D886" s="620" t="s">
        <v>2823</v>
      </c>
      <c r="E886" s="615">
        <v>41000</v>
      </c>
      <c r="F886" s="616">
        <f t="shared" si="40"/>
        <v>165441887.5</v>
      </c>
      <c r="G886" s="617">
        <f t="shared" si="39"/>
        <v>41000</v>
      </c>
      <c r="H886" s="618">
        <f t="shared" si="41"/>
        <v>165441887.5</v>
      </c>
      <c r="I886" s="662"/>
      <c r="J886" s="619" t="s">
        <v>55</v>
      </c>
      <c r="K886" s="619" t="s">
        <v>2750</v>
      </c>
    </row>
    <row r="887" spans="2:11">
      <c r="B887" s="620" t="s">
        <v>2759</v>
      </c>
      <c r="C887" s="620" t="s">
        <v>2937</v>
      </c>
      <c r="D887" s="620" t="s">
        <v>5277</v>
      </c>
      <c r="E887" s="615">
        <v>415000</v>
      </c>
      <c r="F887" s="616">
        <f t="shared" si="40"/>
        <v>165856887.5</v>
      </c>
      <c r="G887" s="617">
        <f t="shared" si="39"/>
        <v>415000</v>
      </c>
      <c r="H887" s="618">
        <f t="shared" si="41"/>
        <v>165856887.5</v>
      </c>
      <c r="I887" s="662"/>
      <c r="J887" s="619" t="s">
        <v>55</v>
      </c>
      <c r="K887" s="619" t="s">
        <v>2750</v>
      </c>
    </row>
    <row r="888" spans="2:11">
      <c r="B888" s="620" t="s">
        <v>2759</v>
      </c>
      <c r="C888" s="620" t="s">
        <v>2937</v>
      </c>
      <c r="D888" s="620" t="s">
        <v>5262</v>
      </c>
      <c r="E888" s="615">
        <v>300000</v>
      </c>
      <c r="F888" s="616">
        <f t="shared" si="40"/>
        <v>166156887.5</v>
      </c>
      <c r="G888" s="617">
        <f t="shared" si="39"/>
        <v>300000</v>
      </c>
      <c r="H888" s="618">
        <f t="shared" si="41"/>
        <v>166156887.5</v>
      </c>
      <c r="I888" s="662"/>
      <c r="J888" s="619" t="s">
        <v>55</v>
      </c>
      <c r="K888" s="619" t="s">
        <v>2750</v>
      </c>
    </row>
    <row r="889" spans="2:11">
      <c r="B889" s="620" t="s">
        <v>2759</v>
      </c>
      <c r="C889" s="620" t="s">
        <v>2942</v>
      </c>
      <c r="D889" s="620" t="s">
        <v>5599</v>
      </c>
      <c r="E889" s="615">
        <v>32000</v>
      </c>
      <c r="F889" s="616">
        <f t="shared" si="40"/>
        <v>166188887.5</v>
      </c>
      <c r="G889" s="617">
        <f t="shared" si="39"/>
        <v>32000</v>
      </c>
      <c r="H889" s="618">
        <f t="shared" si="41"/>
        <v>166188887.5</v>
      </c>
      <c r="I889" s="662"/>
      <c r="J889" s="619" t="s">
        <v>55</v>
      </c>
      <c r="K889" s="619" t="s">
        <v>2750</v>
      </c>
    </row>
    <row r="890" spans="2:11">
      <c r="B890" s="620" t="s">
        <v>2759</v>
      </c>
      <c r="C890" s="620" t="s">
        <v>2942</v>
      </c>
      <c r="D890" s="620" t="s">
        <v>5598</v>
      </c>
      <c r="E890" s="615">
        <v>39000</v>
      </c>
      <c r="F890" s="616">
        <f t="shared" si="40"/>
        <v>166227887.5</v>
      </c>
      <c r="G890" s="617">
        <f t="shared" si="39"/>
        <v>39000</v>
      </c>
      <c r="H890" s="618">
        <f t="shared" si="41"/>
        <v>166227887.5</v>
      </c>
      <c r="I890" s="662"/>
      <c r="J890" s="619" t="s">
        <v>55</v>
      </c>
      <c r="K890" s="619" t="s">
        <v>2750</v>
      </c>
    </row>
    <row r="891" spans="2:11">
      <c r="B891" s="620" t="s">
        <v>2759</v>
      </c>
      <c r="C891" s="620" t="s">
        <v>2942</v>
      </c>
      <c r="D891" s="620" t="s">
        <v>5597</v>
      </c>
      <c r="E891" s="615">
        <v>600000</v>
      </c>
      <c r="F891" s="616">
        <f t="shared" si="40"/>
        <v>166827887.5</v>
      </c>
      <c r="G891" s="617">
        <f t="shared" si="39"/>
        <v>600000</v>
      </c>
      <c r="H891" s="618">
        <f t="shared" si="41"/>
        <v>166827887.5</v>
      </c>
      <c r="I891" s="662"/>
      <c r="J891" s="619" t="s">
        <v>55</v>
      </c>
      <c r="K891" s="619" t="s">
        <v>2750</v>
      </c>
    </row>
    <row r="892" spans="2:11">
      <c r="B892" s="620" t="s">
        <v>2759</v>
      </c>
      <c r="C892" s="620" t="s">
        <v>2942</v>
      </c>
      <c r="D892" s="620" t="s">
        <v>5596</v>
      </c>
      <c r="E892" s="615">
        <v>600000</v>
      </c>
      <c r="F892" s="616">
        <f t="shared" si="40"/>
        <v>167427887.5</v>
      </c>
      <c r="G892" s="617">
        <f t="shared" si="39"/>
        <v>600000</v>
      </c>
      <c r="H892" s="618">
        <f t="shared" si="41"/>
        <v>167427887.5</v>
      </c>
      <c r="I892" s="662"/>
      <c r="J892" s="619" t="s">
        <v>55</v>
      </c>
      <c r="K892" s="619" t="s">
        <v>2750</v>
      </c>
    </row>
    <row r="893" spans="2:11">
      <c r="B893" s="620" t="s">
        <v>2759</v>
      </c>
      <c r="C893" s="620" t="s">
        <v>2942</v>
      </c>
      <c r="D893" s="620" t="s">
        <v>5595</v>
      </c>
      <c r="E893" s="615">
        <v>13000</v>
      </c>
      <c r="F893" s="616">
        <f t="shared" si="40"/>
        <v>167440887.5</v>
      </c>
      <c r="G893" s="617">
        <f t="shared" si="39"/>
        <v>13000</v>
      </c>
      <c r="H893" s="618">
        <f t="shared" si="41"/>
        <v>167440887.5</v>
      </c>
      <c r="I893" s="662"/>
      <c r="J893" s="619" t="s">
        <v>55</v>
      </c>
      <c r="K893" s="619" t="s">
        <v>2750</v>
      </c>
    </row>
    <row r="894" spans="2:11">
      <c r="B894" s="620" t="s">
        <v>2759</v>
      </c>
      <c r="C894" s="620" t="s">
        <v>2942</v>
      </c>
      <c r="D894" s="620" t="s">
        <v>5594</v>
      </c>
      <c r="E894" s="615">
        <v>13000</v>
      </c>
      <c r="F894" s="616">
        <f t="shared" si="40"/>
        <v>167453887.5</v>
      </c>
      <c r="G894" s="617">
        <f t="shared" si="39"/>
        <v>13000</v>
      </c>
      <c r="H894" s="618">
        <f t="shared" si="41"/>
        <v>167453887.5</v>
      </c>
      <c r="I894" s="662"/>
      <c r="J894" s="619" t="s">
        <v>55</v>
      </c>
      <c r="K894" s="619" t="s">
        <v>2750</v>
      </c>
    </row>
    <row r="895" spans="2:11">
      <c r="B895" s="620" t="s">
        <v>2759</v>
      </c>
      <c r="C895" s="620" t="s">
        <v>2942</v>
      </c>
      <c r="D895" s="620" t="s">
        <v>5593</v>
      </c>
      <c r="E895" s="615">
        <v>13000</v>
      </c>
      <c r="F895" s="616">
        <f t="shared" si="40"/>
        <v>167466887.5</v>
      </c>
      <c r="G895" s="617">
        <f t="shared" si="39"/>
        <v>13000</v>
      </c>
      <c r="H895" s="618">
        <f t="shared" si="41"/>
        <v>167466887.5</v>
      </c>
      <c r="I895" s="662"/>
      <c r="J895" s="619" t="s">
        <v>55</v>
      </c>
      <c r="K895" s="619" t="s">
        <v>2750</v>
      </c>
    </row>
    <row r="896" spans="2:11">
      <c r="B896" s="620" t="s">
        <v>2759</v>
      </c>
      <c r="C896" s="620" t="s">
        <v>2942</v>
      </c>
      <c r="D896" s="620" t="s">
        <v>5379</v>
      </c>
      <c r="E896" s="615">
        <v>13000</v>
      </c>
      <c r="F896" s="616">
        <f t="shared" si="40"/>
        <v>167479887.5</v>
      </c>
      <c r="G896" s="617">
        <f t="shared" si="39"/>
        <v>13000</v>
      </c>
      <c r="H896" s="618">
        <f t="shared" si="41"/>
        <v>167479887.5</v>
      </c>
      <c r="I896" s="662"/>
      <c r="J896" s="619" t="s">
        <v>55</v>
      </c>
      <c r="K896" s="619" t="s">
        <v>2750</v>
      </c>
    </row>
    <row r="897" spans="2:11">
      <c r="B897" s="620" t="s">
        <v>2759</v>
      </c>
      <c r="C897" s="620" t="s">
        <v>2942</v>
      </c>
      <c r="D897" s="620" t="s">
        <v>5378</v>
      </c>
      <c r="E897" s="615">
        <v>13000</v>
      </c>
      <c r="F897" s="616">
        <f t="shared" si="40"/>
        <v>167492887.5</v>
      </c>
      <c r="G897" s="617">
        <f t="shared" si="39"/>
        <v>13000</v>
      </c>
      <c r="H897" s="618">
        <f t="shared" si="41"/>
        <v>167492887.5</v>
      </c>
      <c r="I897" s="662"/>
      <c r="J897" s="619" t="s">
        <v>55</v>
      </c>
      <c r="K897" s="619" t="s">
        <v>2750</v>
      </c>
    </row>
    <row r="898" spans="2:11">
      <c r="B898" s="620" t="s">
        <v>2759</v>
      </c>
      <c r="C898" s="620" t="s">
        <v>2942</v>
      </c>
      <c r="D898" s="620" t="s">
        <v>5377</v>
      </c>
      <c r="E898" s="615">
        <v>13000</v>
      </c>
      <c r="F898" s="616">
        <f t="shared" si="40"/>
        <v>167505887.5</v>
      </c>
      <c r="G898" s="617">
        <f t="shared" si="39"/>
        <v>13000</v>
      </c>
      <c r="H898" s="618">
        <f t="shared" si="41"/>
        <v>167505887.5</v>
      </c>
      <c r="I898" s="662"/>
      <c r="J898" s="619" t="s">
        <v>55</v>
      </c>
      <c r="K898" s="619" t="s">
        <v>2750</v>
      </c>
    </row>
    <row r="899" spans="2:11">
      <c r="B899" s="620" t="s">
        <v>2759</v>
      </c>
      <c r="C899" s="620" t="s">
        <v>2942</v>
      </c>
      <c r="D899" s="620" t="s">
        <v>5592</v>
      </c>
      <c r="E899" s="615">
        <v>16000</v>
      </c>
      <c r="F899" s="616">
        <f t="shared" si="40"/>
        <v>167521887.5</v>
      </c>
      <c r="G899" s="617">
        <f t="shared" si="39"/>
        <v>16000</v>
      </c>
      <c r="H899" s="618">
        <f t="shared" si="41"/>
        <v>167521887.5</v>
      </c>
      <c r="I899" s="662"/>
      <c r="J899" s="619" t="s">
        <v>55</v>
      </c>
      <c r="K899" s="619" t="s">
        <v>2750</v>
      </c>
    </row>
    <row r="900" spans="2:11">
      <c r="B900" s="620" t="s">
        <v>2759</v>
      </c>
      <c r="C900" s="620" t="s">
        <v>2942</v>
      </c>
      <c r="D900" s="620" t="s">
        <v>5591</v>
      </c>
      <c r="E900" s="615">
        <v>16000</v>
      </c>
      <c r="F900" s="616">
        <f t="shared" si="40"/>
        <v>167537887.5</v>
      </c>
      <c r="G900" s="617">
        <f t="shared" si="39"/>
        <v>16000</v>
      </c>
      <c r="H900" s="618">
        <f t="shared" si="41"/>
        <v>167537887.5</v>
      </c>
      <c r="I900" s="662"/>
      <c r="J900" s="619" t="s">
        <v>55</v>
      </c>
      <c r="K900" s="619" t="s">
        <v>2750</v>
      </c>
    </row>
    <row r="901" spans="2:11">
      <c r="B901" s="620" t="s">
        <v>2759</v>
      </c>
      <c r="C901" s="620" t="s">
        <v>2942</v>
      </c>
      <c r="D901" s="620" t="s">
        <v>5590</v>
      </c>
      <c r="E901" s="615">
        <v>2000</v>
      </c>
      <c r="F901" s="616">
        <f t="shared" si="40"/>
        <v>167539887.5</v>
      </c>
      <c r="G901" s="617">
        <f t="shared" si="39"/>
        <v>2000</v>
      </c>
      <c r="H901" s="618">
        <f t="shared" si="41"/>
        <v>167539887.5</v>
      </c>
      <c r="I901" s="662"/>
      <c r="J901" s="619" t="s">
        <v>55</v>
      </c>
      <c r="K901" s="619" t="s">
        <v>2750</v>
      </c>
    </row>
    <row r="902" spans="2:11">
      <c r="B902" s="620" t="s">
        <v>2759</v>
      </c>
      <c r="C902" s="620" t="s">
        <v>2942</v>
      </c>
      <c r="D902" s="620" t="s">
        <v>5589</v>
      </c>
      <c r="E902" s="615">
        <v>2000</v>
      </c>
      <c r="F902" s="616">
        <f t="shared" si="40"/>
        <v>167541887.5</v>
      </c>
      <c r="G902" s="617">
        <f t="shared" si="39"/>
        <v>2000</v>
      </c>
      <c r="H902" s="618">
        <f t="shared" si="41"/>
        <v>167541887.5</v>
      </c>
      <c r="I902" s="662"/>
      <c r="J902" s="619" t="s">
        <v>55</v>
      </c>
      <c r="K902" s="619" t="s">
        <v>2750</v>
      </c>
    </row>
    <row r="903" spans="2:11">
      <c r="B903" s="620" t="s">
        <v>2759</v>
      </c>
      <c r="C903" s="620" t="s">
        <v>2942</v>
      </c>
      <c r="D903" s="620" t="s">
        <v>5588</v>
      </c>
      <c r="E903" s="615">
        <v>2000</v>
      </c>
      <c r="F903" s="616">
        <f t="shared" si="40"/>
        <v>167543887.5</v>
      </c>
      <c r="G903" s="617">
        <f t="shared" ref="G903:G966" si="42">E903</f>
        <v>2000</v>
      </c>
      <c r="H903" s="618">
        <f t="shared" si="41"/>
        <v>167543887.5</v>
      </c>
      <c r="I903" s="662"/>
      <c r="J903" s="619" t="s">
        <v>55</v>
      </c>
      <c r="K903" s="619" t="s">
        <v>2750</v>
      </c>
    </row>
    <row r="904" spans="2:11">
      <c r="B904" s="620" t="s">
        <v>2759</v>
      </c>
      <c r="C904" s="620" t="s">
        <v>2942</v>
      </c>
      <c r="D904" s="620" t="s">
        <v>5587</v>
      </c>
      <c r="E904" s="615">
        <v>2000</v>
      </c>
      <c r="F904" s="616">
        <f t="shared" ref="F904:F967" si="43">E904+F903</f>
        <v>167545887.5</v>
      </c>
      <c r="G904" s="617">
        <f t="shared" si="42"/>
        <v>2000</v>
      </c>
      <c r="H904" s="618">
        <f t="shared" ref="H904:H967" si="44">G904+H903</f>
        <v>167545887.5</v>
      </c>
      <c r="I904" s="662"/>
      <c r="J904" s="619" t="s">
        <v>55</v>
      </c>
      <c r="K904" s="619" t="s">
        <v>2750</v>
      </c>
    </row>
    <row r="905" spans="2:11">
      <c r="B905" s="620" t="s">
        <v>2759</v>
      </c>
      <c r="C905" s="620" t="s">
        <v>2942</v>
      </c>
      <c r="D905" s="620" t="s">
        <v>5586</v>
      </c>
      <c r="E905" s="615">
        <v>16000</v>
      </c>
      <c r="F905" s="616">
        <f t="shared" si="43"/>
        <v>167561887.5</v>
      </c>
      <c r="G905" s="617">
        <f t="shared" si="42"/>
        <v>16000</v>
      </c>
      <c r="H905" s="618">
        <f t="shared" si="44"/>
        <v>167561887.5</v>
      </c>
      <c r="I905" s="662"/>
      <c r="J905" s="619" t="s">
        <v>55</v>
      </c>
      <c r="K905" s="619" t="s">
        <v>2750</v>
      </c>
    </row>
    <row r="906" spans="2:11">
      <c r="B906" s="620" t="s">
        <v>2759</v>
      </c>
      <c r="C906" s="620" t="s">
        <v>2942</v>
      </c>
      <c r="D906" s="620" t="s">
        <v>5585</v>
      </c>
      <c r="E906" s="615">
        <v>16000</v>
      </c>
      <c r="F906" s="616">
        <f t="shared" si="43"/>
        <v>167577887.5</v>
      </c>
      <c r="G906" s="617">
        <f t="shared" si="42"/>
        <v>16000</v>
      </c>
      <c r="H906" s="618">
        <f t="shared" si="44"/>
        <v>167577887.5</v>
      </c>
      <c r="I906" s="662"/>
      <c r="J906" s="619" t="s">
        <v>55</v>
      </c>
      <c r="K906" s="619" t="s">
        <v>2750</v>
      </c>
    </row>
    <row r="907" spans="2:11">
      <c r="B907" s="620" t="s">
        <v>2759</v>
      </c>
      <c r="C907" s="620" t="s">
        <v>2942</v>
      </c>
      <c r="D907" s="620" t="s">
        <v>5584</v>
      </c>
      <c r="E907" s="615">
        <v>16000</v>
      </c>
      <c r="F907" s="616">
        <f t="shared" si="43"/>
        <v>167593887.5</v>
      </c>
      <c r="G907" s="617">
        <f t="shared" si="42"/>
        <v>16000</v>
      </c>
      <c r="H907" s="618">
        <f t="shared" si="44"/>
        <v>167593887.5</v>
      </c>
      <c r="I907" s="662"/>
      <c r="J907" s="619" t="s">
        <v>55</v>
      </c>
      <c r="K907" s="619" t="s">
        <v>2750</v>
      </c>
    </row>
    <row r="908" spans="2:11">
      <c r="B908" s="620" t="s">
        <v>2759</v>
      </c>
      <c r="C908" s="620" t="s">
        <v>2942</v>
      </c>
      <c r="D908" s="620" t="s">
        <v>5583</v>
      </c>
      <c r="E908" s="615">
        <v>39000</v>
      </c>
      <c r="F908" s="616">
        <f t="shared" si="43"/>
        <v>167632887.5</v>
      </c>
      <c r="G908" s="617">
        <f t="shared" si="42"/>
        <v>39000</v>
      </c>
      <c r="H908" s="618">
        <f t="shared" si="44"/>
        <v>167632887.5</v>
      </c>
      <c r="I908" s="662"/>
      <c r="J908" s="619" t="s">
        <v>55</v>
      </c>
      <c r="K908" s="619" t="s">
        <v>2750</v>
      </c>
    </row>
    <row r="909" spans="2:11">
      <c r="B909" s="620" t="s">
        <v>2759</v>
      </c>
      <c r="C909" s="620" t="s">
        <v>2942</v>
      </c>
      <c r="D909" s="620" t="s">
        <v>5582</v>
      </c>
      <c r="E909" s="615">
        <v>50000</v>
      </c>
      <c r="F909" s="616">
        <f t="shared" si="43"/>
        <v>167682887.5</v>
      </c>
      <c r="G909" s="617">
        <f t="shared" si="42"/>
        <v>50000</v>
      </c>
      <c r="H909" s="618">
        <f t="shared" si="44"/>
        <v>167682887.5</v>
      </c>
      <c r="I909" s="662"/>
      <c r="J909" s="619" t="s">
        <v>55</v>
      </c>
      <c r="K909" s="619" t="s">
        <v>2750</v>
      </c>
    </row>
    <row r="910" spans="2:11">
      <c r="B910" s="620" t="s">
        <v>2759</v>
      </c>
      <c r="C910" s="620" t="s">
        <v>2942</v>
      </c>
      <c r="D910" s="620" t="s">
        <v>5581</v>
      </c>
      <c r="E910" s="615">
        <v>13000</v>
      </c>
      <c r="F910" s="616">
        <f t="shared" si="43"/>
        <v>167695887.5</v>
      </c>
      <c r="G910" s="617">
        <f t="shared" si="42"/>
        <v>13000</v>
      </c>
      <c r="H910" s="618">
        <f t="shared" si="44"/>
        <v>167695887.5</v>
      </c>
      <c r="I910" s="662"/>
      <c r="J910" s="619" t="s">
        <v>55</v>
      </c>
      <c r="K910" s="619" t="s">
        <v>2750</v>
      </c>
    </row>
    <row r="911" spans="2:11">
      <c r="B911" s="620" t="s">
        <v>2759</v>
      </c>
      <c r="C911" s="620" t="s">
        <v>2942</v>
      </c>
      <c r="D911" s="620" t="s">
        <v>5580</v>
      </c>
      <c r="E911" s="615">
        <v>13000</v>
      </c>
      <c r="F911" s="616">
        <f t="shared" si="43"/>
        <v>167708887.5</v>
      </c>
      <c r="G911" s="617">
        <f t="shared" si="42"/>
        <v>13000</v>
      </c>
      <c r="H911" s="618">
        <f t="shared" si="44"/>
        <v>167708887.5</v>
      </c>
      <c r="I911" s="662"/>
      <c r="J911" s="619" t="s">
        <v>55</v>
      </c>
      <c r="K911" s="619" t="s">
        <v>2750</v>
      </c>
    </row>
    <row r="912" spans="2:11">
      <c r="B912" s="620" t="s">
        <v>2759</v>
      </c>
      <c r="C912" s="620" t="s">
        <v>2942</v>
      </c>
      <c r="D912" s="620" t="s">
        <v>5579</v>
      </c>
      <c r="E912" s="615">
        <v>13000</v>
      </c>
      <c r="F912" s="616">
        <f t="shared" si="43"/>
        <v>167721887.5</v>
      </c>
      <c r="G912" s="617">
        <f t="shared" si="42"/>
        <v>13000</v>
      </c>
      <c r="H912" s="618">
        <f t="shared" si="44"/>
        <v>167721887.5</v>
      </c>
      <c r="I912" s="662"/>
      <c r="J912" s="619" t="s">
        <v>55</v>
      </c>
      <c r="K912" s="619" t="s">
        <v>2750</v>
      </c>
    </row>
    <row r="913" spans="2:11">
      <c r="B913" s="620" t="s">
        <v>2759</v>
      </c>
      <c r="C913" s="620" t="s">
        <v>2942</v>
      </c>
      <c r="D913" s="620" t="s">
        <v>5578</v>
      </c>
      <c r="E913" s="615">
        <v>13000</v>
      </c>
      <c r="F913" s="616">
        <f t="shared" si="43"/>
        <v>167734887.5</v>
      </c>
      <c r="G913" s="617">
        <f t="shared" si="42"/>
        <v>13000</v>
      </c>
      <c r="H913" s="618">
        <f t="shared" si="44"/>
        <v>167734887.5</v>
      </c>
      <c r="I913" s="662"/>
      <c r="J913" s="619" t="s">
        <v>55</v>
      </c>
      <c r="K913" s="619" t="s">
        <v>2750</v>
      </c>
    </row>
    <row r="914" spans="2:11">
      <c r="B914" s="620" t="s">
        <v>2759</v>
      </c>
      <c r="C914" s="620" t="s">
        <v>2942</v>
      </c>
      <c r="D914" s="620" t="s">
        <v>5577</v>
      </c>
      <c r="E914" s="615">
        <v>13000</v>
      </c>
      <c r="F914" s="616">
        <f t="shared" si="43"/>
        <v>167747887.5</v>
      </c>
      <c r="G914" s="617">
        <f t="shared" si="42"/>
        <v>13000</v>
      </c>
      <c r="H914" s="618">
        <f t="shared" si="44"/>
        <v>167747887.5</v>
      </c>
      <c r="I914" s="662"/>
      <c r="J914" s="619" t="s">
        <v>55</v>
      </c>
      <c r="K914" s="619" t="s">
        <v>2750</v>
      </c>
    </row>
    <row r="915" spans="2:11">
      <c r="B915" s="620" t="s">
        <v>2759</v>
      </c>
      <c r="C915" s="620" t="s">
        <v>2942</v>
      </c>
      <c r="D915" s="620" t="s">
        <v>5576</v>
      </c>
      <c r="E915" s="615">
        <v>13000</v>
      </c>
      <c r="F915" s="616">
        <f t="shared" si="43"/>
        <v>167760887.5</v>
      </c>
      <c r="G915" s="617">
        <f t="shared" si="42"/>
        <v>13000</v>
      </c>
      <c r="H915" s="618">
        <f t="shared" si="44"/>
        <v>167760887.5</v>
      </c>
      <c r="I915" s="662"/>
      <c r="J915" s="619" t="s">
        <v>55</v>
      </c>
      <c r="K915" s="619" t="s">
        <v>2750</v>
      </c>
    </row>
    <row r="916" spans="2:11">
      <c r="B916" s="620" t="s">
        <v>2759</v>
      </c>
      <c r="C916" s="620" t="s">
        <v>2942</v>
      </c>
      <c r="D916" s="620" t="s">
        <v>5575</v>
      </c>
      <c r="E916" s="615">
        <v>13000</v>
      </c>
      <c r="F916" s="616">
        <f t="shared" si="43"/>
        <v>167773887.5</v>
      </c>
      <c r="G916" s="617">
        <f t="shared" si="42"/>
        <v>13000</v>
      </c>
      <c r="H916" s="618">
        <f t="shared" si="44"/>
        <v>167773887.5</v>
      </c>
      <c r="I916" s="662"/>
      <c r="J916" s="619" t="s">
        <v>55</v>
      </c>
      <c r="K916" s="619" t="s">
        <v>2750</v>
      </c>
    </row>
    <row r="917" spans="2:11">
      <c r="B917" s="620" t="s">
        <v>2759</v>
      </c>
      <c r="C917" s="620" t="s">
        <v>2942</v>
      </c>
      <c r="D917" s="620" t="s">
        <v>5574</v>
      </c>
      <c r="E917" s="615">
        <v>13000</v>
      </c>
      <c r="F917" s="616">
        <f t="shared" si="43"/>
        <v>167786887.5</v>
      </c>
      <c r="G917" s="617">
        <f t="shared" si="42"/>
        <v>13000</v>
      </c>
      <c r="H917" s="618">
        <f t="shared" si="44"/>
        <v>167786887.5</v>
      </c>
      <c r="I917" s="662"/>
      <c r="J917" s="619" t="s">
        <v>55</v>
      </c>
      <c r="K917" s="619" t="s">
        <v>2750</v>
      </c>
    </row>
    <row r="918" spans="2:11">
      <c r="B918" s="620" t="s">
        <v>2759</v>
      </c>
      <c r="C918" s="620" t="s">
        <v>2942</v>
      </c>
      <c r="D918" s="620" t="s">
        <v>5573</v>
      </c>
      <c r="E918" s="615">
        <v>13000</v>
      </c>
      <c r="F918" s="616">
        <f t="shared" si="43"/>
        <v>167799887.5</v>
      </c>
      <c r="G918" s="617">
        <f t="shared" si="42"/>
        <v>13000</v>
      </c>
      <c r="H918" s="618">
        <f t="shared" si="44"/>
        <v>167799887.5</v>
      </c>
      <c r="I918" s="662"/>
      <c r="J918" s="619" t="s">
        <v>55</v>
      </c>
      <c r="K918" s="619" t="s">
        <v>2750</v>
      </c>
    </row>
    <row r="919" spans="2:11">
      <c r="B919" s="620" t="s">
        <v>2759</v>
      </c>
      <c r="C919" s="620" t="s">
        <v>2942</v>
      </c>
      <c r="D919" s="620" t="s">
        <v>5572</v>
      </c>
      <c r="E919" s="615">
        <v>13000</v>
      </c>
      <c r="F919" s="616">
        <f t="shared" si="43"/>
        <v>167812887.5</v>
      </c>
      <c r="G919" s="617">
        <f t="shared" si="42"/>
        <v>13000</v>
      </c>
      <c r="H919" s="618">
        <f t="shared" si="44"/>
        <v>167812887.5</v>
      </c>
      <c r="I919" s="662"/>
      <c r="J919" s="619" t="s">
        <v>55</v>
      </c>
      <c r="K919" s="619" t="s">
        <v>2750</v>
      </c>
    </row>
    <row r="920" spans="2:11">
      <c r="B920" s="620" t="s">
        <v>2759</v>
      </c>
      <c r="C920" s="620" t="s">
        <v>2942</v>
      </c>
      <c r="D920" s="620" t="s">
        <v>5571</v>
      </c>
      <c r="E920" s="615">
        <v>13000</v>
      </c>
      <c r="F920" s="616">
        <f t="shared" si="43"/>
        <v>167825887.5</v>
      </c>
      <c r="G920" s="617">
        <f t="shared" si="42"/>
        <v>13000</v>
      </c>
      <c r="H920" s="618">
        <f t="shared" si="44"/>
        <v>167825887.5</v>
      </c>
      <c r="I920" s="662"/>
      <c r="J920" s="619" t="s">
        <v>55</v>
      </c>
      <c r="K920" s="619" t="s">
        <v>2750</v>
      </c>
    </row>
    <row r="921" spans="2:11">
      <c r="B921" s="620" t="s">
        <v>2759</v>
      </c>
      <c r="C921" s="620" t="s">
        <v>2942</v>
      </c>
      <c r="D921" s="620" t="s">
        <v>5570</v>
      </c>
      <c r="E921" s="615">
        <v>13000</v>
      </c>
      <c r="F921" s="616">
        <f t="shared" si="43"/>
        <v>167838887.5</v>
      </c>
      <c r="G921" s="617">
        <f t="shared" si="42"/>
        <v>13000</v>
      </c>
      <c r="H921" s="618">
        <f t="shared" si="44"/>
        <v>167838887.5</v>
      </c>
      <c r="I921" s="662"/>
      <c r="J921" s="619" t="s">
        <v>55</v>
      </c>
      <c r="K921" s="619" t="s">
        <v>2750</v>
      </c>
    </row>
    <row r="922" spans="2:11">
      <c r="B922" s="620" t="s">
        <v>2759</v>
      </c>
      <c r="C922" s="620" t="s">
        <v>2942</v>
      </c>
      <c r="D922" s="620" t="s">
        <v>2818</v>
      </c>
      <c r="E922" s="615">
        <v>125000</v>
      </c>
      <c r="F922" s="616">
        <f t="shared" si="43"/>
        <v>167963887.5</v>
      </c>
      <c r="G922" s="617">
        <f t="shared" si="42"/>
        <v>125000</v>
      </c>
      <c r="H922" s="618">
        <f t="shared" si="44"/>
        <v>167963887.5</v>
      </c>
      <c r="I922" s="662"/>
      <c r="J922" s="619" t="s">
        <v>55</v>
      </c>
      <c r="K922" s="619" t="s">
        <v>2750</v>
      </c>
    </row>
    <row r="923" spans="2:11">
      <c r="B923" s="620" t="s">
        <v>2759</v>
      </c>
      <c r="C923" s="620" t="s">
        <v>2942</v>
      </c>
      <c r="D923" s="620" t="s">
        <v>5329</v>
      </c>
      <c r="E923" s="615">
        <v>13000</v>
      </c>
      <c r="F923" s="616">
        <f t="shared" si="43"/>
        <v>167976887.5</v>
      </c>
      <c r="G923" s="617">
        <f t="shared" si="42"/>
        <v>13000</v>
      </c>
      <c r="H923" s="618">
        <f t="shared" si="44"/>
        <v>167976887.5</v>
      </c>
      <c r="I923" s="662"/>
      <c r="J923" s="619" t="s">
        <v>55</v>
      </c>
      <c r="K923" s="619" t="s">
        <v>2750</v>
      </c>
    </row>
    <row r="924" spans="2:11">
      <c r="B924" s="620" t="s">
        <v>2759</v>
      </c>
      <c r="C924" s="620" t="s">
        <v>2942</v>
      </c>
      <c r="D924" s="620" t="s">
        <v>5569</v>
      </c>
      <c r="E924" s="615">
        <v>125000</v>
      </c>
      <c r="F924" s="616">
        <f t="shared" si="43"/>
        <v>168101887.5</v>
      </c>
      <c r="G924" s="617">
        <f t="shared" si="42"/>
        <v>125000</v>
      </c>
      <c r="H924" s="618">
        <f t="shared" si="44"/>
        <v>168101887.5</v>
      </c>
      <c r="I924" s="662"/>
      <c r="J924" s="619" t="s">
        <v>55</v>
      </c>
      <c r="K924" s="619" t="s">
        <v>2750</v>
      </c>
    </row>
    <row r="925" spans="2:11">
      <c r="B925" s="620" t="s">
        <v>2759</v>
      </c>
      <c r="C925" s="620" t="s">
        <v>2942</v>
      </c>
      <c r="D925" s="620" t="s">
        <v>5328</v>
      </c>
      <c r="E925" s="615">
        <v>13000</v>
      </c>
      <c r="F925" s="616">
        <f t="shared" si="43"/>
        <v>168114887.5</v>
      </c>
      <c r="G925" s="617">
        <f t="shared" si="42"/>
        <v>13000</v>
      </c>
      <c r="H925" s="618">
        <f t="shared" si="44"/>
        <v>168114887.5</v>
      </c>
      <c r="I925" s="662"/>
      <c r="J925" s="619" t="s">
        <v>55</v>
      </c>
      <c r="K925" s="619" t="s">
        <v>2750</v>
      </c>
    </row>
    <row r="926" spans="2:11">
      <c r="B926" s="620" t="s">
        <v>2759</v>
      </c>
      <c r="C926" s="620" t="s">
        <v>2942</v>
      </c>
      <c r="D926" s="620" t="s">
        <v>5568</v>
      </c>
      <c r="E926" s="615">
        <v>125000</v>
      </c>
      <c r="F926" s="616">
        <f t="shared" si="43"/>
        <v>168239887.5</v>
      </c>
      <c r="G926" s="617">
        <f t="shared" si="42"/>
        <v>125000</v>
      </c>
      <c r="H926" s="618">
        <f t="shared" si="44"/>
        <v>168239887.5</v>
      </c>
      <c r="I926" s="662"/>
      <c r="J926" s="619" t="s">
        <v>55</v>
      </c>
      <c r="K926" s="619" t="s">
        <v>2750</v>
      </c>
    </row>
    <row r="927" spans="2:11">
      <c r="B927" s="620" t="s">
        <v>2759</v>
      </c>
      <c r="C927" s="620" t="s">
        <v>2942</v>
      </c>
      <c r="D927" s="620" t="s">
        <v>5327</v>
      </c>
      <c r="E927" s="615">
        <v>13000</v>
      </c>
      <c r="F927" s="616">
        <f t="shared" si="43"/>
        <v>168252887.5</v>
      </c>
      <c r="G927" s="617">
        <f t="shared" si="42"/>
        <v>13000</v>
      </c>
      <c r="H927" s="618">
        <f t="shared" si="44"/>
        <v>168252887.5</v>
      </c>
      <c r="I927" s="662"/>
      <c r="J927" s="619" t="s">
        <v>55</v>
      </c>
      <c r="K927" s="619" t="s">
        <v>2750</v>
      </c>
    </row>
    <row r="928" spans="2:11">
      <c r="B928" s="620" t="s">
        <v>2759</v>
      </c>
      <c r="C928" s="620" t="s">
        <v>2942</v>
      </c>
      <c r="D928" s="620" t="s">
        <v>5567</v>
      </c>
      <c r="E928" s="615">
        <v>25000</v>
      </c>
      <c r="F928" s="616">
        <f t="shared" si="43"/>
        <v>168277887.5</v>
      </c>
      <c r="G928" s="617">
        <f t="shared" si="42"/>
        <v>25000</v>
      </c>
      <c r="H928" s="618">
        <f t="shared" si="44"/>
        <v>168277887.5</v>
      </c>
      <c r="I928" s="662"/>
      <c r="J928" s="619" t="s">
        <v>55</v>
      </c>
      <c r="K928" s="619" t="s">
        <v>2750</v>
      </c>
    </row>
    <row r="929" spans="2:11">
      <c r="B929" s="620" t="s">
        <v>2759</v>
      </c>
      <c r="C929" s="620" t="s">
        <v>2942</v>
      </c>
      <c r="D929" s="620" t="s">
        <v>2856</v>
      </c>
      <c r="E929" s="615">
        <v>20000</v>
      </c>
      <c r="F929" s="616">
        <f t="shared" si="43"/>
        <v>168297887.5</v>
      </c>
      <c r="G929" s="617">
        <f t="shared" si="42"/>
        <v>20000</v>
      </c>
      <c r="H929" s="618">
        <f t="shared" si="44"/>
        <v>168297887.5</v>
      </c>
      <c r="I929" s="662"/>
      <c r="J929" s="619" t="s">
        <v>55</v>
      </c>
      <c r="K929" s="619" t="s">
        <v>2750</v>
      </c>
    </row>
    <row r="930" spans="2:11">
      <c r="B930" s="620" t="s">
        <v>2759</v>
      </c>
      <c r="C930" s="620" t="s">
        <v>2942</v>
      </c>
      <c r="D930" s="620" t="s">
        <v>5088</v>
      </c>
      <c r="E930" s="615">
        <v>125000</v>
      </c>
      <c r="F930" s="616">
        <f t="shared" si="43"/>
        <v>168422887.5</v>
      </c>
      <c r="G930" s="617">
        <f t="shared" si="42"/>
        <v>125000</v>
      </c>
      <c r="H930" s="618">
        <f t="shared" si="44"/>
        <v>168422887.5</v>
      </c>
      <c r="I930" s="662"/>
      <c r="J930" s="619" t="s">
        <v>55</v>
      </c>
      <c r="K930" s="619" t="s">
        <v>2750</v>
      </c>
    </row>
    <row r="931" spans="2:11">
      <c r="B931" s="620" t="s">
        <v>2759</v>
      </c>
      <c r="C931" s="620" t="s">
        <v>2942</v>
      </c>
      <c r="D931" s="620" t="s">
        <v>5087</v>
      </c>
      <c r="E931" s="615">
        <v>125000</v>
      </c>
      <c r="F931" s="616">
        <f t="shared" si="43"/>
        <v>168547887.5</v>
      </c>
      <c r="G931" s="617">
        <f t="shared" si="42"/>
        <v>125000</v>
      </c>
      <c r="H931" s="618">
        <f t="shared" si="44"/>
        <v>168547887.5</v>
      </c>
      <c r="I931" s="662"/>
      <c r="J931" s="619" t="s">
        <v>55</v>
      </c>
      <c r="K931" s="619" t="s">
        <v>2750</v>
      </c>
    </row>
    <row r="932" spans="2:11">
      <c r="B932" s="620" t="s">
        <v>2759</v>
      </c>
      <c r="C932" s="620" t="s">
        <v>2942</v>
      </c>
      <c r="D932" s="620" t="s">
        <v>3025</v>
      </c>
      <c r="E932" s="615">
        <v>156000</v>
      </c>
      <c r="F932" s="616">
        <f t="shared" si="43"/>
        <v>168703887.5</v>
      </c>
      <c r="G932" s="617">
        <f t="shared" si="42"/>
        <v>156000</v>
      </c>
      <c r="H932" s="618">
        <f t="shared" si="44"/>
        <v>168703887.5</v>
      </c>
      <c r="I932" s="662"/>
      <c r="J932" s="619" t="s">
        <v>55</v>
      </c>
      <c r="K932" s="619" t="s">
        <v>2750</v>
      </c>
    </row>
    <row r="933" spans="2:11">
      <c r="B933" s="620" t="s">
        <v>2759</v>
      </c>
      <c r="C933" s="620" t="s">
        <v>2942</v>
      </c>
      <c r="D933" s="620" t="s">
        <v>5566</v>
      </c>
      <c r="E933" s="615">
        <v>25000</v>
      </c>
      <c r="F933" s="616">
        <f t="shared" si="43"/>
        <v>168728887.5</v>
      </c>
      <c r="G933" s="617">
        <f t="shared" si="42"/>
        <v>25000</v>
      </c>
      <c r="H933" s="618">
        <f t="shared" si="44"/>
        <v>168728887.5</v>
      </c>
      <c r="I933" s="662"/>
      <c r="J933" s="619" t="s">
        <v>55</v>
      </c>
      <c r="K933" s="619" t="s">
        <v>2750</v>
      </c>
    </row>
    <row r="934" spans="2:11">
      <c r="B934" s="620" t="s">
        <v>2759</v>
      </c>
      <c r="C934" s="620" t="s">
        <v>2942</v>
      </c>
      <c r="D934" s="620" t="s">
        <v>5565</v>
      </c>
      <c r="E934" s="615">
        <v>25000</v>
      </c>
      <c r="F934" s="616">
        <f t="shared" si="43"/>
        <v>168753887.5</v>
      </c>
      <c r="G934" s="617">
        <f t="shared" si="42"/>
        <v>25000</v>
      </c>
      <c r="H934" s="618">
        <f t="shared" si="44"/>
        <v>168753887.5</v>
      </c>
      <c r="I934" s="662"/>
      <c r="J934" s="619" t="s">
        <v>55</v>
      </c>
      <c r="K934" s="619" t="s">
        <v>2750</v>
      </c>
    </row>
    <row r="935" spans="2:11">
      <c r="B935" s="620" t="s">
        <v>2759</v>
      </c>
      <c r="C935" s="620" t="s">
        <v>2943</v>
      </c>
      <c r="D935" s="620" t="s">
        <v>5564</v>
      </c>
      <c r="E935" s="615">
        <v>5000</v>
      </c>
      <c r="F935" s="616">
        <f t="shared" si="43"/>
        <v>168758887.5</v>
      </c>
      <c r="G935" s="617">
        <f t="shared" si="42"/>
        <v>5000</v>
      </c>
      <c r="H935" s="618">
        <f t="shared" si="44"/>
        <v>168758887.5</v>
      </c>
      <c r="I935" s="662"/>
      <c r="J935" s="619" t="s">
        <v>55</v>
      </c>
      <c r="K935" s="619" t="s">
        <v>2750</v>
      </c>
    </row>
    <row r="936" spans="2:11">
      <c r="B936" s="620" t="s">
        <v>2759</v>
      </c>
      <c r="C936" s="620" t="s">
        <v>2943</v>
      </c>
      <c r="D936" s="620" t="s">
        <v>5563</v>
      </c>
      <c r="E936" s="615">
        <v>6000</v>
      </c>
      <c r="F936" s="616">
        <f t="shared" si="43"/>
        <v>168764887.5</v>
      </c>
      <c r="G936" s="617">
        <f t="shared" si="42"/>
        <v>6000</v>
      </c>
      <c r="H936" s="618">
        <f t="shared" si="44"/>
        <v>168764887.5</v>
      </c>
      <c r="I936" s="662"/>
      <c r="J936" s="619" t="s">
        <v>55</v>
      </c>
      <c r="K936" s="619" t="s">
        <v>2750</v>
      </c>
    </row>
    <row r="937" spans="2:11">
      <c r="B937" s="620" t="s">
        <v>2759</v>
      </c>
      <c r="C937" s="620" t="s">
        <v>5559</v>
      </c>
      <c r="D937" s="620" t="s">
        <v>5152</v>
      </c>
      <c r="E937" s="615">
        <v>5000</v>
      </c>
      <c r="F937" s="616">
        <f t="shared" si="43"/>
        <v>168769887.5</v>
      </c>
      <c r="G937" s="617">
        <f t="shared" si="42"/>
        <v>5000</v>
      </c>
      <c r="H937" s="618">
        <f t="shared" si="44"/>
        <v>168769887.5</v>
      </c>
      <c r="I937" s="662"/>
      <c r="J937" s="619" t="s">
        <v>55</v>
      </c>
      <c r="K937" s="619" t="s">
        <v>2750</v>
      </c>
    </row>
    <row r="938" spans="2:11">
      <c r="B938" s="620" t="s">
        <v>2759</v>
      </c>
      <c r="C938" s="620" t="s">
        <v>5559</v>
      </c>
      <c r="D938" s="620" t="s">
        <v>5562</v>
      </c>
      <c r="E938" s="615">
        <v>41000</v>
      </c>
      <c r="F938" s="616">
        <f t="shared" si="43"/>
        <v>168810887.5</v>
      </c>
      <c r="G938" s="617">
        <f t="shared" si="42"/>
        <v>41000</v>
      </c>
      <c r="H938" s="618">
        <f t="shared" si="44"/>
        <v>168810887.5</v>
      </c>
      <c r="I938" s="662"/>
      <c r="J938" s="619" t="s">
        <v>55</v>
      </c>
      <c r="K938" s="619" t="s">
        <v>2750</v>
      </c>
    </row>
    <row r="939" spans="2:11">
      <c r="B939" s="620" t="s">
        <v>2759</v>
      </c>
      <c r="C939" s="620" t="s">
        <v>5559</v>
      </c>
      <c r="D939" s="620" t="s">
        <v>5143</v>
      </c>
      <c r="E939" s="615">
        <v>3000</v>
      </c>
      <c r="F939" s="616">
        <f t="shared" si="43"/>
        <v>168813887.5</v>
      </c>
      <c r="G939" s="617">
        <f t="shared" si="42"/>
        <v>3000</v>
      </c>
      <c r="H939" s="618">
        <f t="shared" si="44"/>
        <v>168813887.5</v>
      </c>
      <c r="I939" s="662"/>
      <c r="J939" s="619" t="s">
        <v>55</v>
      </c>
      <c r="K939" s="619" t="s">
        <v>2750</v>
      </c>
    </row>
    <row r="940" spans="2:11">
      <c r="B940" s="620" t="s">
        <v>2759</v>
      </c>
      <c r="C940" s="620" t="s">
        <v>5559</v>
      </c>
      <c r="D940" s="620" t="s">
        <v>5139</v>
      </c>
      <c r="E940" s="615">
        <v>9000</v>
      </c>
      <c r="F940" s="616">
        <f t="shared" si="43"/>
        <v>168822887.5</v>
      </c>
      <c r="G940" s="617">
        <f t="shared" si="42"/>
        <v>9000</v>
      </c>
      <c r="H940" s="618">
        <f t="shared" si="44"/>
        <v>168822887.5</v>
      </c>
      <c r="I940" s="662"/>
      <c r="J940" s="619" t="s">
        <v>55</v>
      </c>
      <c r="K940" s="619" t="s">
        <v>2750</v>
      </c>
    </row>
    <row r="941" spans="2:11">
      <c r="B941" s="620" t="s">
        <v>2759</v>
      </c>
      <c r="C941" s="620" t="s">
        <v>5559</v>
      </c>
      <c r="D941" s="620" t="s">
        <v>5561</v>
      </c>
      <c r="E941" s="615">
        <v>13000</v>
      </c>
      <c r="F941" s="616">
        <f t="shared" si="43"/>
        <v>168835887.5</v>
      </c>
      <c r="G941" s="617">
        <f t="shared" si="42"/>
        <v>13000</v>
      </c>
      <c r="H941" s="618">
        <f t="shared" si="44"/>
        <v>168835887.5</v>
      </c>
      <c r="I941" s="662"/>
      <c r="J941" s="619" t="s">
        <v>55</v>
      </c>
      <c r="K941" s="619" t="s">
        <v>2750</v>
      </c>
    </row>
    <row r="942" spans="2:11">
      <c r="B942" s="620" t="s">
        <v>2759</v>
      </c>
      <c r="C942" s="620" t="s">
        <v>5559</v>
      </c>
      <c r="D942" s="620" t="s">
        <v>5383</v>
      </c>
      <c r="E942" s="615">
        <v>1000</v>
      </c>
      <c r="F942" s="616">
        <f t="shared" si="43"/>
        <v>168836887.5</v>
      </c>
      <c r="G942" s="617">
        <f t="shared" si="42"/>
        <v>1000</v>
      </c>
      <c r="H942" s="618">
        <f t="shared" si="44"/>
        <v>168836887.5</v>
      </c>
      <c r="I942" s="662"/>
      <c r="J942" s="619" t="s">
        <v>55</v>
      </c>
      <c r="K942" s="619" t="s">
        <v>2750</v>
      </c>
    </row>
    <row r="943" spans="2:11">
      <c r="B943" s="620" t="s">
        <v>2759</v>
      </c>
      <c r="C943" s="620" t="s">
        <v>5559</v>
      </c>
      <c r="D943" s="620" t="s">
        <v>5560</v>
      </c>
      <c r="E943" s="615">
        <v>5000</v>
      </c>
      <c r="F943" s="616">
        <f t="shared" si="43"/>
        <v>168841887.5</v>
      </c>
      <c r="G943" s="617">
        <f t="shared" si="42"/>
        <v>5000</v>
      </c>
      <c r="H943" s="618">
        <f t="shared" si="44"/>
        <v>168841887.5</v>
      </c>
      <c r="I943" s="662"/>
      <c r="J943" s="619" t="s">
        <v>55</v>
      </c>
      <c r="K943" s="619" t="s">
        <v>2750</v>
      </c>
    </row>
    <row r="944" spans="2:11">
      <c r="B944" s="620" t="s">
        <v>2759</v>
      </c>
      <c r="C944" s="620" t="s">
        <v>5559</v>
      </c>
      <c r="D944" s="620" t="s">
        <v>5558</v>
      </c>
      <c r="E944" s="615">
        <v>4000</v>
      </c>
      <c r="F944" s="616">
        <f t="shared" si="43"/>
        <v>168845887.5</v>
      </c>
      <c r="G944" s="617">
        <f t="shared" si="42"/>
        <v>4000</v>
      </c>
      <c r="H944" s="618">
        <f t="shared" si="44"/>
        <v>168845887.5</v>
      </c>
      <c r="I944" s="662"/>
      <c r="J944" s="619" t="s">
        <v>55</v>
      </c>
      <c r="K944" s="619" t="s">
        <v>2750</v>
      </c>
    </row>
    <row r="945" spans="2:11">
      <c r="B945" s="620" t="s">
        <v>2759</v>
      </c>
      <c r="C945" s="620" t="s">
        <v>2945</v>
      </c>
      <c r="D945" s="620" t="s">
        <v>2946</v>
      </c>
      <c r="E945" s="615">
        <v>3000</v>
      </c>
      <c r="F945" s="616">
        <f t="shared" si="43"/>
        <v>168848887.5</v>
      </c>
      <c r="G945" s="617">
        <f t="shared" si="42"/>
        <v>3000</v>
      </c>
      <c r="H945" s="618">
        <f t="shared" si="44"/>
        <v>168848887.5</v>
      </c>
      <c r="I945" s="662"/>
      <c r="J945" s="619" t="s">
        <v>55</v>
      </c>
      <c r="K945" s="619" t="s">
        <v>2750</v>
      </c>
    </row>
    <row r="946" spans="2:11">
      <c r="B946" s="620" t="s">
        <v>2759</v>
      </c>
      <c r="C946" s="620" t="s">
        <v>2945</v>
      </c>
      <c r="D946" s="620" t="s">
        <v>5557</v>
      </c>
      <c r="E946" s="615">
        <v>60000</v>
      </c>
      <c r="F946" s="616">
        <f t="shared" si="43"/>
        <v>168908887.5</v>
      </c>
      <c r="G946" s="617">
        <f t="shared" si="42"/>
        <v>60000</v>
      </c>
      <c r="H946" s="618">
        <f t="shared" si="44"/>
        <v>168908887.5</v>
      </c>
      <c r="I946" s="662"/>
      <c r="J946" s="619" t="s">
        <v>55</v>
      </c>
      <c r="K946" s="619" t="s">
        <v>2750</v>
      </c>
    </row>
    <row r="947" spans="2:11">
      <c r="B947" s="620" t="s">
        <v>2759</v>
      </c>
      <c r="C947" s="620" t="s">
        <v>2945</v>
      </c>
      <c r="D947" s="620" t="s">
        <v>2785</v>
      </c>
      <c r="E947" s="615">
        <v>27000</v>
      </c>
      <c r="F947" s="616">
        <f t="shared" si="43"/>
        <v>168935887.5</v>
      </c>
      <c r="G947" s="617">
        <f t="shared" si="42"/>
        <v>27000</v>
      </c>
      <c r="H947" s="618">
        <f t="shared" si="44"/>
        <v>168935887.5</v>
      </c>
      <c r="I947" s="662"/>
      <c r="J947" s="619" t="s">
        <v>55</v>
      </c>
      <c r="K947" s="619" t="s">
        <v>2750</v>
      </c>
    </row>
    <row r="948" spans="2:11">
      <c r="B948" s="620" t="s">
        <v>2759</v>
      </c>
      <c r="C948" s="620" t="s">
        <v>2945</v>
      </c>
      <c r="D948" s="620" t="s">
        <v>5556</v>
      </c>
      <c r="E948" s="615">
        <v>126000</v>
      </c>
      <c r="F948" s="616">
        <f t="shared" si="43"/>
        <v>169061887.5</v>
      </c>
      <c r="G948" s="617">
        <f t="shared" si="42"/>
        <v>126000</v>
      </c>
      <c r="H948" s="618">
        <f t="shared" si="44"/>
        <v>169061887.5</v>
      </c>
      <c r="I948" s="662"/>
      <c r="J948" s="619" t="s">
        <v>55</v>
      </c>
      <c r="K948" s="619" t="s">
        <v>2750</v>
      </c>
    </row>
    <row r="949" spans="2:11">
      <c r="B949" s="620" t="s">
        <v>2759</v>
      </c>
      <c r="C949" s="620" t="s">
        <v>2945</v>
      </c>
      <c r="D949" s="620" t="s">
        <v>5121</v>
      </c>
      <c r="E949" s="615">
        <v>5000</v>
      </c>
      <c r="F949" s="616">
        <f t="shared" si="43"/>
        <v>169066887.5</v>
      </c>
      <c r="G949" s="617">
        <f t="shared" si="42"/>
        <v>5000</v>
      </c>
      <c r="H949" s="618">
        <f t="shared" si="44"/>
        <v>169066887.5</v>
      </c>
      <c r="I949" s="662"/>
      <c r="J949" s="619" t="s">
        <v>55</v>
      </c>
      <c r="K949" s="619" t="s">
        <v>2750</v>
      </c>
    </row>
    <row r="950" spans="2:11">
      <c r="B950" s="620" t="s">
        <v>2759</v>
      </c>
      <c r="C950" s="620" t="s">
        <v>2945</v>
      </c>
      <c r="D950" s="620" t="s">
        <v>2947</v>
      </c>
      <c r="E950" s="615">
        <v>778000</v>
      </c>
      <c r="F950" s="616">
        <f t="shared" si="43"/>
        <v>169844887.5</v>
      </c>
      <c r="G950" s="617">
        <f t="shared" si="42"/>
        <v>778000</v>
      </c>
      <c r="H950" s="618">
        <f t="shared" si="44"/>
        <v>169844887.5</v>
      </c>
      <c r="I950" s="662"/>
      <c r="J950" s="619" t="s">
        <v>55</v>
      </c>
      <c r="K950" s="619" t="s">
        <v>2750</v>
      </c>
    </row>
    <row r="951" spans="2:11">
      <c r="B951" s="620" t="s">
        <v>2759</v>
      </c>
      <c r="C951" s="620" t="s">
        <v>2945</v>
      </c>
      <c r="D951" s="620" t="s">
        <v>2786</v>
      </c>
      <c r="E951" s="615">
        <v>778000</v>
      </c>
      <c r="F951" s="616">
        <f t="shared" si="43"/>
        <v>170622887.5</v>
      </c>
      <c r="G951" s="617">
        <f t="shared" si="42"/>
        <v>778000</v>
      </c>
      <c r="H951" s="618">
        <f t="shared" si="44"/>
        <v>170622887.5</v>
      </c>
      <c r="I951" s="662"/>
      <c r="J951" s="619" t="s">
        <v>55</v>
      </c>
      <c r="K951" s="619" t="s">
        <v>2750</v>
      </c>
    </row>
    <row r="952" spans="2:11">
      <c r="B952" s="620" t="s">
        <v>2759</v>
      </c>
      <c r="C952" s="620" t="s">
        <v>2945</v>
      </c>
      <c r="D952" s="620" t="s">
        <v>2948</v>
      </c>
      <c r="E952" s="615">
        <v>5000</v>
      </c>
      <c r="F952" s="616">
        <f t="shared" si="43"/>
        <v>170627887.5</v>
      </c>
      <c r="G952" s="617">
        <f t="shared" si="42"/>
        <v>5000</v>
      </c>
      <c r="H952" s="618">
        <f t="shared" si="44"/>
        <v>170627887.5</v>
      </c>
      <c r="I952" s="662"/>
      <c r="J952" s="619" t="s">
        <v>55</v>
      </c>
      <c r="K952" s="619" t="s">
        <v>2750</v>
      </c>
    </row>
    <row r="953" spans="2:11">
      <c r="B953" s="620" t="s">
        <v>2759</v>
      </c>
      <c r="C953" s="620" t="s">
        <v>2945</v>
      </c>
      <c r="D953" s="620" t="s">
        <v>2949</v>
      </c>
      <c r="E953" s="615">
        <v>5000</v>
      </c>
      <c r="F953" s="616">
        <f t="shared" si="43"/>
        <v>170632887.5</v>
      </c>
      <c r="G953" s="617">
        <f t="shared" si="42"/>
        <v>5000</v>
      </c>
      <c r="H953" s="618">
        <f t="shared" si="44"/>
        <v>170632887.5</v>
      </c>
      <c r="I953" s="662"/>
      <c r="J953" s="619" t="s">
        <v>55</v>
      </c>
      <c r="K953" s="619" t="s">
        <v>2750</v>
      </c>
    </row>
    <row r="954" spans="2:11">
      <c r="B954" s="620" t="s">
        <v>2759</v>
      </c>
      <c r="C954" s="620" t="s">
        <v>2945</v>
      </c>
      <c r="D954" s="620" t="s">
        <v>2788</v>
      </c>
      <c r="E954" s="615">
        <v>88000</v>
      </c>
      <c r="F954" s="616">
        <f t="shared" si="43"/>
        <v>170720887.5</v>
      </c>
      <c r="G954" s="617">
        <f t="shared" si="42"/>
        <v>88000</v>
      </c>
      <c r="H954" s="618">
        <f t="shared" si="44"/>
        <v>170720887.5</v>
      </c>
      <c r="I954" s="662"/>
      <c r="J954" s="619" t="s">
        <v>55</v>
      </c>
      <c r="K954" s="619" t="s">
        <v>2750</v>
      </c>
    </row>
    <row r="955" spans="2:11">
      <c r="B955" s="620" t="s">
        <v>2759</v>
      </c>
      <c r="C955" s="620" t="s">
        <v>2945</v>
      </c>
      <c r="D955" s="620" t="s">
        <v>5555</v>
      </c>
      <c r="E955" s="615">
        <v>674000</v>
      </c>
      <c r="F955" s="616">
        <f t="shared" si="43"/>
        <v>171394887.5</v>
      </c>
      <c r="G955" s="617">
        <f t="shared" si="42"/>
        <v>674000</v>
      </c>
      <c r="H955" s="618">
        <f t="shared" si="44"/>
        <v>171394887.5</v>
      </c>
      <c r="I955" s="662"/>
      <c r="J955" s="619" t="s">
        <v>55</v>
      </c>
      <c r="K955" s="619" t="s">
        <v>2750</v>
      </c>
    </row>
    <row r="956" spans="2:11">
      <c r="B956" s="620" t="s">
        <v>2759</v>
      </c>
      <c r="C956" s="620" t="s">
        <v>2945</v>
      </c>
      <c r="D956" s="620" t="s">
        <v>2950</v>
      </c>
      <c r="E956" s="615">
        <v>574000</v>
      </c>
      <c r="F956" s="616">
        <f t="shared" si="43"/>
        <v>171968887.5</v>
      </c>
      <c r="G956" s="617">
        <f t="shared" si="42"/>
        <v>574000</v>
      </c>
      <c r="H956" s="618">
        <f t="shared" si="44"/>
        <v>171968887.5</v>
      </c>
      <c r="I956" s="662"/>
      <c r="J956" s="619" t="s">
        <v>55</v>
      </c>
      <c r="K956" s="619" t="s">
        <v>2750</v>
      </c>
    </row>
    <row r="957" spans="2:11">
      <c r="B957" s="620" t="s">
        <v>2759</v>
      </c>
      <c r="C957" s="620" t="s">
        <v>2945</v>
      </c>
      <c r="D957" s="620" t="s">
        <v>2951</v>
      </c>
      <c r="E957" s="615">
        <v>574000</v>
      </c>
      <c r="F957" s="616">
        <f t="shared" si="43"/>
        <v>172542887.5</v>
      </c>
      <c r="G957" s="617">
        <f t="shared" si="42"/>
        <v>574000</v>
      </c>
      <c r="H957" s="618">
        <f t="shared" si="44"/>
        <v>172542887.5</v>
      </c>
      <c r="I957" s="662"/>
      <c r="J957" s="619" t="s">
        <v>55</v>
      </c>
      <c r="K957" s="619" t="s">
        <v>2750</v>
      </c>
    </row>
    <row r="958" spans="2:11">
      <c r="B958" s="620" t="s">
        <v>2759</v>
      </c>
      <c r="C958" s="620" t="s">
        <v>2945</v>
      </c>
      <c r="D958" s="620" t="s">
        <v>2790</v>
      </c>
      <c r="E958" s="615">
        <v>144000</v>
      </c>
      <c r="F958" s="616">
        <f t="shared" si="43"/>
        <v>172686887.5</v>
      </c>
      <c r="G958" s="617">
        <f t="shared" si="42"/>
        <v>144000</v>
      </c>
      <c r="H958" s="618">
        <f t="shared" si="44"/>
        <v>172686887.5</v>
      </c>
      <c r="I958" s="662"/>
      <c r="J958" s="619" t="s">
        <v>55</v>
      </c>
      <c r="K958" s="619" t="s">
        <v>2750</v>
      </c>
    </row>
    <row r="959" spans="2:11">
      <c r="B959" s="620" t="s">
        <v>2759</v>
      </c>
      <c r="C959" s="620" t="s">
        <v>2945</v>
      </c>
      <c r="D959" s="620" t="s">
        <v>2791</v>
      </c>
      <c r="E959" s="615">
        <v>86000</v>
      </c>
      <c r="F959" s="616">
        <f t="shared" si="43"/>
        <v>172772887.5</v>
      </c>
      <c r="G959" s="617">
        <f t="shared" si="42"/>
        <v>86000</v>
      </c>
      <c r="H959" s="618">
        <f t="shared" si="44"/>
        <v>172772887.5</v>
      </c>
      <c r="I959" s="662"/>
      <c r="J959" s="619" t="s">
        <v>55</v>
      </c>
      <c r="K959" s="619" t="s">
        <v>2750</v>
      </c>
    </row>
    <row r="960" spans="2:11">
      <c r="B960" s="620" t="s">
        <v>2759</v>
      </c>
      <c r="C960" s="620" t="s">
        <v>2945</v>
      </c>
      <c r="D960" s="620" t="s">
        <v>2792</v>
      </c>
      <c r="E960" s="615">
        <v>179000</v>
      </c>
      <c r="F960" s="616">
        <f t="shared" si="43"/>
        <v>172951887.5</v>
      </c>
      <c r="G960" s="617">
        <f t="shared" si="42"/>
        <v>179000</v>
      </c>
      <c r="H960" s="618">
        <f t="shared" si="44"/>
        <v>172951887.5</v>
      </c>
      <c r="I960" s="662"/>
      <c r="J960" s="619" t="s">
        <v>55</v>
      </c>
      <c r="K960" s="619" t="s">
        <v>2750</v>
      </c>
    </row>
    <row r="961" spans="2:11">
      <c r="B961" s="620" t="s">
        <v>2759</v>
      </c>
      <c r="C961" s="620" t="s">
        <v>2945</v>
      </c>
      <c r="D961" s="620" t="s">
        <v>2793</v>
      </c>
      <c r="E961" s="615">
        <v>39000</v>
      </c>
      <c r="F961" s="616">
        <f t="shared" si="43"/>
        <v>172990887.5</v>
      </c>
      <c r="G961" s="617">
        <f t="shared" si="42"/>
        <v>39000</v>
      </c>
      <c r="H961" s="618">
        <f t="shared" si="44"/>
        <v>172990887.5</v>
      </c>
      <c r="I961" s="662"/>
      <c r="J961" s="619" t="s">
        <v>55</v>
      </c>
      <c r="K961" s="619" t="s">
        <v>2750</v>
      </c>
    </row>
    <row r="962" spans="2:11">
      <c r="B962" s="620" t="s">
        <v>2759</v>
      </c>
      <c r="C962" s="620" t="s">
        <v>2945</v>
      </c>
      <c r="D962" s="620" t="s">
        <v>2836</v>
      </c>
      <c r="E962" s="615">
        <v>359000</v>
      </c>
      <c r="F962" s="616">
        <f t="shared" si="43"/>
        <v>173349887.5</v>
      </c>
      <c r="G962" s="617">
        <f t="shared" si="42"/>
        <v>359000</v>
      </c>
      <c r="H962" s="618">
        <f t="shared" si="44"/>
        <v>173349887.5</v>
      </c>
      <c r="I962" s="662"/>
      <c r="J962" s="619" t="s">
        <v>55</v>
      </c>
      <c r="K962" s="619" t="s">
        <v>2750</v>
      </c>
    </row>
    <row r="963" spans="2:11">
      <c r="B963" s="620" t="s">
        <v>2759</v>
      </c>
      <c r="C963" s="620" t="s">
        <v>2945</v>
      </c>
      <c r="D963" s="620" t="s">
        <v>2892</v>
      </c>
      <c r="E963" s="615">
        <v>625000</v>
      </c>
      <c r="F963" s="616">
        <f t="shared" si="43"/>
        <v>173974887.5</v>
      </c>
      <c r="G963" s="617">
        <f t="shared" si="42"/>
        <v>625000</v>
      </c>
      <c r="H963" s="618">
        <f t="shared" si="44"/>
        <v>173974887.5</v>
      </c>
      <c r="I963" s="662"/>
      <c r="J963" s="619" t="s">
        <v>55</v>
      </c>
      <c r="K963" s="619" t="s">
        <v>2750</v>
      </c>
    </row>
    <row r="964" spans="2:11">
      <c r="B964" s="620" t="s">
        <v>2759</v>
      </c>
      <c r="C964" s="620" t="s">
        <v>2945</v>
      </c>
      <c r="D964" s="620" t="s">
        <v>2795</v>
      </c>
      <c r="E964" s="615">
        <v>16000</v>
      </c>
      <c r="F964" s="616">
        <f t="shared" si="43"/>
        <v>173990887.5</v>
      </c>
      <c r="G964" s="617">
        <f t="shared" si="42"/>
        <v>16000</v>
      </c>
      <c r="H964" s="618">
        <f t="shared" si="44"/>
        <v>173990887.5</v>
      </c>
      <c r="I964" s="662"/>
      <c r="J964" s="619" t="s">
        <v>55</v>
      </c>
      <c r="K964" s="619" t="s">
        <v>2750</v>
      </c>
    </row>
    <row r="965" spans="2:11">
      <c r="B965" s="620" t="s">
        <v>2759</v>
      </c>
      <c r="C965" s="620" t="s">
        <v>2945</v>
      </c>
      <c r="D965" s="620" t="s">
        <v>2952</v>
      </c>
      <c r="E965" s="615">
        <v>500000</v>
      </c>
      <c r="F965" s="616">
        <f t="shared" si="43"/>
        <v>174490887.5</v>
      </c>
      <c r="G965" s="617">
        <f t="shared" si="42"/>
        <v>500000</v>
      </c>
      <c r="H965" s="618">
        <f t="shared" si="44"/>
        <v>174490887.5</v>
      </c>
      <c r="I965" s="662"/>
      <c r="J965" s="619" t="s">
        <v>55</v>
      </c>
      <c r="K965" s="619" t="s">
        <v>2750</v>
      </c>
    </row>
    <row r="966" spans="2:11">
      <c r="B966" s="620" t="s">
        <v>2759</v>
      </c>
      <c r="C966" s="620" t="s">
        <v>2945</v>
      </c>
      <c r="D966" s="620" t="s">
        <v>2953</v>
      </c>
      <c r="E966" s="615">
        <v>6000</v>
      </c>
      <c r="F966" s="616">
        <f t="shared" si="43"/>
        <v>174496887.5</v>
      </c>
      <c r="G966" s="617">
        <f t="shared" si="42"/>
        <v>6000</v>
      </c>
      <c r="H966" s="618">
        <f t="shared" si="44"/>
        <v>174496887.5</v>
      </c>
      <c r="I966" s="662"/>
      <c r="J966" s="619" t="s">
        <v>55</v>
      </c>
      <c r="K966" s="619" t="s">
        <v>2750</v>
      </c>
    </row>
    <row r="967" spans="2:11">
      <c r="B967" s="620" t="s">
        <v>2759</v>
      </c>
      <c r="C967" s="620" t="s">
        <v>2945</v>
      </c>
      <c r="D967" s="620" t="s">
        <v>2954</v>
      </c>
      <c r="E967" s="615">
        <v>133000</v>
      </c>
      <c r="F967" s="616">
        <f t="shared" si="43"/>
        <v>174629887.5</v>
      </c>
      <c r="G967" s="617">
        <f t="shared" ref="G967:G1030" si="45">E967</f>
        <v>133000</v>
      </c>
      <c r="H967" s="618">
        <f t="shared" si="44"/>
        <v>174629887.5</v>
      </c>
      <c r="I967" s="662"/>
      <c r="J967" s="619" t="s">
        <v>55</v>
      </c>
      <c r="K967" s="619" t="s">
        <v>2750</v>
      </c>
    </row>
    <row r="968" spans="2:11">
      <c r="B968" s="620" t="s">
        <v>2759</v>
      </c>
      <c r="C968" s="620" t="s">
        <v>2945</v>
      </c>
      <c r="D968" s="620" t="s">
        <v>2934</v>
      </c>
      <c r="E968" s="615">
        <v>12000</v>
      </c>
      <c r="F968" s="616">
        <f t="shared" ref="F968:F1031" si="46">E968+F967</f>
        <v>174641887.5</v>
      </c>
      <c r="G968" s="617">
        <f t="shared" si="45"/>
        <v>12000</v>
      </c>
      <c r="H968" s="618">
        <f t="shared" ref="H968:H1031" si="47">G968+H967</f>
        <v>174641887.5</v>
      </c>
      <c r="I968" s="662"/>
      <c r="J968" s="619" t="s">
        <v>55</v>
      </c>
      <c r="K968" s="619" t="s">
        <v>2750</v>
      </c>
    </row>
    <row r="969" spans="2:11">
      <c r="B969" s="620" t="s">
        <v>2759</v>
      </c>
      <c r="C969" s="620" t="s">
        <v>2945</v>
      </c>
      <c r="D969" s="620" t="s">
        <v>5554</v>
      </c>
      <c r="E969" s="615">
        <v>8000</v>
      </c>
      <c r="F969" s="616">
        <f t="shared" si="46"/>
        <v>174649887.5</v>
      </c>
      <c r="G969" s="617">
        <f t="shared" si="45"/>
        <v>8000</v>
      </c>
      <c r="H969" s="618">
        <f t="shared" si="47"/>
        <v>174649887.5</v>
      </c>
      <c r="I969" s="662"/>
      <c r="J969" s="619" t="s">
        <v>55</v>
      </c>
      <c r="K969" s="619" t="s">
        <v>2750</v>
      </c>
    </row>
    <row r="970" spans="2:11">
      <c r="B970" s="620" t="s">
        <v>2759</v>
      </c>
      <c r="C970" s="620" t="s">
        <v>2945</v>
      </c>
      <c r="D970" s="620" t="s">
        <v>2801</v>
      </c>
      <c r="E970" s="615">
        <v>39000</v>
      </c>
      <c r="F970" s="616">
        <f t="shared" si="46"/>
        <v>174688887.5</v>
      </c>
      <c r="G970" s="617">
        <f t="shared" si="45"/>
        <v>39000</v>
      </c>
      <c r="H970" s="618">
        <f t="shared" si="47"/>
        <v>174688887.5</v>
      </c>
      <c r="I970" s="662"/>
      <c r="J970" s="619" t="s">
        <v>55</v>
      </c>
      <c r="K970" s="619" t="s">
        <v>2750</v>
      </c>
    </row>
    <row r="971" spans="2:11">
      <c r="B971" s="620" t="s">
        <v>2759</v>
      </c>
      <c r="C971" s="620" t="s">
        <v>2945</v>
      </c>
      <c r="D971" s="620" t="s">
        <v>2955</v>
      </c>
      <c r="E971" s="615">
        <v>60000</v>
      </c>
      <c r="F971" s="616">
        <f t="shared" si="46"/>
        <v>174748887.5</v>
      </c>
      <c r="G971" s="617">
        <f t="shared" si="45"/>
        <v>60000</v>
      </c>
      <c r="H971" s="618">
        <f t="shared" si="47"/>
        <v>174748887.5</v>
      </c>
      <c r="I971" s="662"/>
      <c r="J971" s="619" t="s">
        <v>55</v>
      </c>
      <c r="K971" s="619" t="s">
        <v>2750</v>
      </c>
    </row>
    <row r="972" spans="2:11">
      <c r="B972" s="620" t="s">
        <v>2759</v>
      </c>
      <c r="C972" s="620" t="s">
        <v>2945</v>
      </c>
      <c r="D972" s="620" t="s">
        <v>2956</v>
      </c>
      <c r="E972" s="615">
        <v>60000</v>
      </c>
      <c r="F972" s="616">
        <f t="shared" si="46"/>
        <v>174808887.5</v>
      </c>
      <c r="G972" s="617">
        <f t="shared" si="45"/>
        <v>60000</v>
      </c>
      <c r="H972" s="618">
        <f t="shared" si="47"/>
        <v>174808887.5</v>
      </c>
      <c r="I972" s="662"/>
      <c r="J972" s="619" t="s">
        <v>55</v>
      </c>
      <c r="K972" s="619" t="s">
        <v>2750</v>
      </c>
    </row>
    <row r="973" spans="2:11">
      <c r="B973" s="620" t="s">
        <v>2759</v>
      </c>
      <c r="C973" s="620" t="s">
        <v>2945</v>
      </c>
      <c r="D973" s="620" t="s">
        <v>2957</v>
      </c>
      <c r="E973" s="615">
        <v>60000</v>
      </c>
      <c r="F973" s="616">
        <f t="shared" si="46"/>
        <v>174868887.5</v>
      </c>
      <c r="G973" s="617">
        <f t="shared" si="45"/>
        <v>60000</v>
      </c>
      <c r="H973" s="618">
        <f t="shared" si="47"/>
        <v>174868887.5</v>
      </c>
      <c r="I973" s="662"/>
      <c r="J973" s="619" t="s">
        <v>55</v>
      </c>
      <c r="K973" s="619" t="s">
        <v>2750</v>
      </c>
    </row>
    <row r="974" spans="2:11">
      <c r="B974" s="620" t="s">
        <v>2759</v>
      </c>
      <c r="C974" s="620" t="s">
        <v>2945</v>
      </c>
      <c r="D974" s="620" t="s">
        <v>2958</v>
      </c>
      <c r="E974" s="615">
        <v>60000</v>
      </c>
      <c r="F974" s="616">
        <f t="shared" si="46"/>
        <v>174928887.5</v>
      </c>
      <c r="G974" s="617">
        <f t="shared" si="45"/>
        <v>60000</v>
      </c>
      <c r="H974" s="618">
        <f t="shared" si="47"/>
        <v>174928887.5</v>
      </c>
      <c r="I974" s="662"/>
      <c r="J974" s="619" t="s">
        <v>55</v>
      </c>
      <c r="K974" s="619" t="s">
        <v>2750</v>
      </c>
    </row>
    <row r="975" spans="2:11">
      <c r="B975" s="620" t="s">
        <v>2759</v>
      </c>
      <c r="C975" s="620" t="s">
        <v>2945</v>
      </c>
      <c r="D975" s="620" t="s">
        <v>2959</v>
      </c>
      <c r="E975" s="615">
        <v>60000</v>
      </c>
      <c r="F975" s="616">
        <f t="shared" si="46"/>
        <v>174988887.5</v>
      </c>
      <c r="G975" s="617">
        <f t="shared" si="45"/>
        <v>60000</v>
      </c>
      <c r="H975" s="618">
        <f t="shared" si="47"/>
        <v>174988887.5</v>
      </c>
      <c r="I975" s="662"/>
      <c r="J975" s="619" t="s">
        <v>55</v>
      </c>
      <c r="K975" s="619" t="s">
        <v>2750</v>
      </c>
    </row>
    <row r="976" spans="2:11">
      <c r="B976" s="620" t="s">
        <v>2759</v>
      </c>
      <c r="C976" s="620" t="s">
        <v>2945</v>
      </c>
      <c r="D976" s="620" t="s">
        <v>2960</v>
      </c>
      <c r="E976" s="615">
        <v>60000</v>
      </c>
      <c r="F976" s="616">
        <f t="shared" si="46"/>
        <v>175048887.5</v>
      </c>
      <c r="G976" s="617">
        <f t="shared" si="45"/>
        <v>60000</v>
      </c>
      <c r="H976" s="618">
        <f t="shared" si="47"/>
        <v>175048887.5</v>
      </c>
      <c r="I976" s="662"/>
      <c r="J976" s="619" t="s">
        <v>55</v>
      </c>
      <c r="K976" s="619" t="s">
        <v>2750</v>
      </c>
    </row>
    <row r="977" spans="2:11">
      <c r="B977" s="620" t="s">
        <v>2759</v>
      </c>
      <c r="C977" s="620" t="s">
        <v>2945</v>
      </c>
      <c r="D977" s="620" t="s">
        <v>2961</v>
      </c>
      <c r="E977" s="615">
        <v>60000</v>
      </c>
      <c r="F977" s="616">
        <f t="shared" si="46"/>
        <v>175108887.5</v>
      </c>
      <c r="G977" s="617">
        <f t="shared" si="45"/>
        <v>60000</v>
      </c>
      <c r="H977" s="618">
        <f t="shared" si="47"/>
        <v>175108887.5</v>
      </c>
      <c r="I977" s="662"/>
      <c r="J977" s="619" t="s">
        <v>55</v>
      </c>
      <c r="K977" s="619" t="s">
        <v>2750</v>
      </c>
    </row>
    <row r="978" spans="2:11">
      <c r="B978" s="620" t="s">
        <v>2759</v>
      </c>
      <c r="C978" s="620" t="s">
        <v>2945</v>
      </c>
      <c r="D978" s="620" t="s">
        <v>2962</v>
      </c>
      <c r="E978" s="615">
        <v>60000</v>
      </c>
      <c r="F978" s="616">
        <f t="shared" si="46"/>
        <v>175168887.5</v>
      </c>
      <c r="G978" s="617">
        <f t="shared" si="45"/>
        <v>60000</v>
      </c>
      <c r="H978" s="618">
        <f t="shared" si="47"/>
        <v>175168887.5</v>
      </c>
      <c r="I978" s="662"/>
      <c r="J978" s="619" t="s">
        <v>55</v>
      </c>
      <c r="K978" s="619" t="s">
        <v>2750</v>
      </c>
    </row>
    <row r="979" spans="2:11">
      <c r="B979" s="620" t="s">
        <v>2759</v>
      </c>
      <c r="C979" s="620" t="s">
        <v>2945</v>
      </c>
      <c r="D979" s="620" t="s">
        <v>2963</v>
      </c>
      <c r="E979" s="615">
        <v>60000</v>
      </c>
      <c r="F979" s="616">
        <f t="shared" si="46"/>
        <v>175228887.5</v>
      </c>
      <c r="G979" s="617">
        <f t="shared" si="45"/>
        <v>60000</v>
      </c>
      <c r="H979" s="618">
        <f t="shared" si="47"/>
        <v>175228887.5</v>
      </c>
      <c r="I979" s="662"/>
      <c r="J979" s="619" t="s">
        <v>55</v>
      </c>
      <c r="K979" s="619" t="s">
        <v>2750</v>
      </c>
    </row>
    <row r="980" spans="2:11">
      <c r="B980" s="620" t="s">
        <v>2759</v>
      </c>
      <c r="C980" s="620" t="s">
        <v>2945</v>
      </c>
      <c r="D980" s="620" t="s">
        <v>2804</v>
      </c>
      <c r="E980" s="615">
        <v>399000</v>
      </c>
      <c r="F980" s="616">
        <f t="shared" si="46"/>
        <v>175627887.5</v>
      </c>
      <c r="G980" s="617">
        <f t="shared" si="45"/>
        <v>399000</v>
      </c>
      <c r="H980" s="618">
        <f t="shared" si="47"/>
        <v>175627887.5</v>
      </c>
      <c r="I980" s="662"/>
      <c r="J980" s="619" t="s">
        <v>55</v>
      </c>
      <c r="K980" s="619" t="s">
        <v>2750</v>
      </c>
    </row>
    <row r="981" spans="2:11">
      <c r="B981" s="620" t="s">
        <v>2759</v>
      </c>
      <c r="C981" s="620" t="s">
        <v>2945</v>
      </c>
      <c r="D981" s="620" t="s">
        <v>2805</v>
      </c>
      <c r="E981" s="615">
        <v>75000</v>
      </c>
      <c r="F981" s="616">
        <f t="shared" si="46"/>
        <v>175702887.5</v>
      </c>
      <c r="G981" s="617">
        <f t="shared" si="45"/>
        <v>75000</v>
      </c>
      <c r="H981" s="618">
        <f t="shared" si="47"/>
        <v>175702887.5</v>
      </c>
      <c r="I981" s="662"/>
      <c r="J981" s="619" t="s">
        <v>55</v>
      </c>
      <c r="K981" s="619" t="s">
        <v>2750</v>
      </c>
    </row>
    <row r="982" spans="2:11">
      <c r="B982" s="620" t="s">
        <v>2759</v>
      </c>
      <c r="C982" s="620" t="s">
        <v>2945</v>
      </c>
      <c r="D982" s="620" t="s">
        <v>2806</v>
      </c>
      <c r="E982" s="615">
        <v>4000</v>
      </c>
      <c r="F982" s="616">
        <f t="shared" si="46"/>
        <v>175706887.5</v>
      </c>
      <c r="G982" s="617">
        <f t="shared" si="45"/>
        <v>4000</v>
      </c>
      <c r="H982" s="618">
        <f t="shared" si="47"/>
        <v>175706887.5</v>
      </c>
      <c r="I982" s="662"/>
      <c r="J982" s="619" t="s">
        <v>55</v>
      </c>
      <c r="K982" s="619" t="s">
        <v>2750</v>
      </c>
    </row>
    <row r="983" spans="2:11">
      <c r="B983" s="620" t="s">
        <v>2759</v>
      </c>
      <c r="C983" s="620" t="s">
        <v>2945</v>
      </c>
      <c r="D983" s="620" t="s">
        <v>2809</v>
      </c>
      <c r="E983" s="615">
        <v>15000</v>
      </c>
      <c r="F983" s="616">
        <f t="shared" si="46"/>
        <v>175721887.5</v>
      </c>
      <c r="G983" s="617">
        <f t="shared" si="45"/>
        <v>15000</v>
      </c>
      <c r="H983" s="618">
        <f t="shared" si="47"/>
        <v>175721887.5</v>
      </c>
      <c r="I983" s="662"/>
      <c r="J983" s="619" t="s">
        <v>55</v>
      </c>
      <c r="K983" s="619" t="s">
        <v>2750</v>
      </c>
    </row>
    <row r="984" spans="2:11">
      <c r="B984" s="620" t="s">
        <v>2759</v>
      </c>
      <c r="C984" s="620" t="s">
        <v>2945</v>
      </c>
      <c r="D984" s="620" t="s">
        <v>5081</v>
      </c>
      <c r="E984" s="615">
        <v>350000</v>
      </c>
      <c r="F984" s="616">
        <f t="shared" si="46"/>
        <v>176071887.5</v>
      </c>
      <c r="G984" s="617">
        <f t="shared" si="45"/>
        <v>350000</v>
      </c>
      <c r="H984" s="618">
        <f t="shared" si="47"/>
        <v>176071887.5</v>
      </c>
      <c r="I984" s="662"/>
      <c r="J984" s="619" t="s">
        <v>55</v>
      </c>
      <c r="K984" s="619" t="s">
        <v>2750</v>
      </c>
    </row>
    <row r="985" spans="2:11">
      <c r="B985" s="620" t="s">
        <v>2759</v>
      </c>
      <c r="C985" s="620" t="s">
        <v>2945</v>
      </c>
      <c r="D985" s="620" t="s">
        <v>2908</v>
      </c>
      <c r="E985" s="615">
        <v>8000</v>
      </c>
      <c r="F985" s="616">
        <f t="shared" si="46"/>
        <v>176079887.5</v>
      </c>
      <c r="G985" s="617">
        <f t="shared" si="45"/>
        <v>8000</v>
      </c>
      <c r="H985" s="618">
        <f t="shared" si="47"/>
        <v>176079887.5</v>
      </c>
      <c r="I985" s="662"/>
      <c r="J985" s="619" t="s">
        <v>55</v>
      </c>
      <c r="K985" s="619" t="s">
        <v>2750</v>
      </c>
    </row>
    <row r="986" spans="2:11">
      <c r="B986" s="620" t="s">
        <v>2759</v>
      </c>
      <c r="C986" s="620" t="s">
        <v>2945</v>
      </c>
      <c r="D986" s="620" t="s">
        <v>2909</v>
      </c>
      <c r="E986" s="615">
        <v>8000</v>
      </c>
      <c r="F986" s="616">
        <f t="shared" si="46"/>
        <v>176087887.5</v>
      </c>
      <c r="G986" s="617">
        <f t="shared" si="45"/>
        <v>8000</v>
      </c>
      <c r="H986" s="618">
        <f t="shared" si="47"/>
        <v>176087887.5</v>
      </c>
      <c r="I986" s="662"/>
      <c r="J986" s="619" t="s">
        <v>55</v>
      </c>
      <c r="K986" s="619" t="s">
        <v>2750</v>
      </c>
    </row>
    <row r="987" spans="2:11">
      <c r="B987" s="620" t="s">
        <v>2759</v>
      </c>
      <c r="C987" s="620" t="s">
        <v>2945</v>
      </c>
      <c r="D987" s="620" t="s">
        <v>2811</v>
      </c>
      <c r="E987" s="615">
        <v>1000</v>
      </c>
      <c r="F987" s="616">
        <f t="shared" si="46"/>
        <v>176088887.5</v>
      </c>
      <c r="G987" s="617">
        <f t="shared" si="45"/>
        <v>1000</v>
      </c>
      <c r="H987" s="618">
        <f t="shared" si="47"/>
        <v>176088887.5</v>
      </c>
      <c r="I987" s="662"/>
      <c r="J987" s="619" t="s">
        <v>55</v>
      </c>
      <c r="K987" s="619" t="s">
        <v>2750</v>
      </c>
    </row>
    <row r="988" spans="2:11">
      <c r="B988" s="620" t="s">
        <v>2759</v>
      </c>
      <c r="C988" s="620" t="s">
        <v>2945</v>
      </c>
      <c r="D988" s="620" t="s">
        <v>2814</v>
      </c>
      <c r="E988" s="615">
        <v>80000</v>
      </c>
      <c r="F988" s="616">
        <f t="shared" si="46"/>
        <v>176168887.5</v>
      </c>
      <c r="G988" s="617">
        <f t="shared" si="45"/>
        <v>80000</v>
      </c>
      <c r="H988" s="618">
        <f t="shared" si="47"/>
        <v>176168887.5</v>
      </c>
      <c r="I988" s="662"/>
      <c r="J988" s="619" t="s">
        <v>55</v>
      </c>
      <c r="K988" s="619" t="s">
        <v>2750</v>
      </c>
    </row>
    <row r="989" spans="2:11">
      <c r="B989" s="620" t="s">
        <v>2759</v>
      </c>
      <c r="C989" s="620" t="s">
        <v>2945</v>
      </c>
      <c r="D989" s="620" t="s">
        <v>2964</v>
      </c>
      <c r="E989" s="615">
        <v>5000</v>
      </c>
      <c r="F989" s="616">
        <f t="shared" si="46"/>
        <v>176173887.5</v>
      </c>
      <c r="G989" s="617">
        <f t="shared" si="45"/>
        <v>5000</v>
      </c>
      <c r="H989" s="618">
        <f t="shared" si="47"/>
        <v>176173887.5</v>
      </c>
      <c r="I989" s="662"/>
      <c r="J989" s="619" t="s">
        <v>55</v>
      </c>
      <c r="K989" s="619" t="s">
        <v>2750</v>
      </c>
    </row>
    <row r="990" spans="2:11">
      <c r="B990" s="620" t="s">
        <v>2759</v>
      </c>
      <c r="C990" s="620" t="s">
        <v>2945</v>
      </c>
      <c r="D990" s="620" t="s">
        <v>2815</v>
      </c>
      <c r="E990" s="615">
        <v>78000</v>
      </c>
      <c r="F990" s="616">
        <f t="shared" si="46"/>
        <v>176251887.5</v>
      </c>
      <c r="G990" s="617">
        <f t="shared" si="45"/>
        <v>78000</v>
      </c>
      <c r="H990" s="618">
        <f t="shared" si="47"/>
        <v>176251887.5</v>
      </c>
      <c r="I990" s="662"/>
      <c r="J990" s="619" t="s">
        <v>55</v>
      </c>
      <c r="K990" s="619" t="s">
        <v>2750</v>
      </c>
    </row>
    <row r="991" spans="2:11">
      <c r="B991" s="620" t="s">
        <v>2759</v>
      </c>
      <c r="C991" s="620" t="s">
        <v>2945</v>
      </c>
      <c r="D991" s="620" t="s">
        <v>2816</v>
      </c>
      <c r="E991" s="615">
        <v>1200000</v>
      </c>
      <c r="F991" s="616">
        <f t="shared" si="46"/>
        <v>177451887.5</v>
      </c>
      <c r="G991" s="617">
        <f t="shared" si="45"/>
        <v>1200000</v>
      </c>
      <c r="H991" s="618">
        <f t="shared" si="47"/>
        <v>177451887.5</v>
      </c>
      <c r="I991" s="662"/>
      <c r="J991" s="619" t="s">
        <v>55</v>
      </c>
      <c r="K991" s="619" t="s">
        <v>2750</v>
      </c>
    </row>
    <row r="992" spans="2:11">
      <c r="B992" s="620" t="s">
        <v>2759</v>
      </c>
      <c r="C992" s="620" t="s">
        <v>2945</v>
      </c>
      <c r="D992" s="620" t="s">
        <v>2965</v>
      </c>
      <c r="E992" s="615">
        <v>5000</v>
      </c>
      <c r="F992" s="616">
        <f t="shared" si="46"/>
        <v>177456887.5</v>
      </c>
      <c r="G992" s="617">
        <f t="shared" si="45"/>
        <v>5000</v>
      </c>
      <c r="H992" s="618">
        <f t="shared" si="47"/>
        <v>177456887.5</v>
      </c>
      <c r="I992" s="662"/>
      <c r="J992" s="619" t="s">
        <v>55</v>
      </c>
      <c r="K992" s="619" t="s">
        <v>2750</v>
      </c>
    </row>
    <row r="993" spans="2:11">
      <c r="B993" s="620" t="s">
        <v>2759</v>
      </c>
      <c r="C993" s="620" t="s">
        <v>2945</v>
      </c>
      <c r="D993" s="620" t="s">
        <v>2855</v>
      </c>
      <c r="E993" s="615">
        <v>90000</v>
      </c>
      <c r="F993" s="616">
        <f t="shared" si="46"/>
        <v>177546887.5</v>
      </c>
      <c r="G993" s="617">
        <f t="shared" si="45"/>
        <v>90000</v>
      </c>
      <c r="H993" s="618">
        <f t="shared" si="47"/>
        <v>177546887.5</v>
      </c>
      <c r="I993" s="662"/>
      <c r="J993" s="619" t="s">
        <v>55</v>
      </c>
      <c r="K993" s="619" t="s">
        <v>2750</v>
      </c>
    </row>
    <row r="994" spans="2:11">
      <c r="B994" s="620" t="s">
        <v>2759</v>
      </c>
      <c r="C994" s="620" t="s">
        <v>2945</v>
      </c>
      <c r="D994" s="620" t="s">
        <v>2819</v>
      </c>
      <c r="E994" s="615">
        <v>125000</v>
      </c>
      <c r="F994" s="616">
        <f t="shared" si="46"/>
        <v>177671887.5</v>
      </c>
      <c r="G994" s="617">
        <f t="shared" si="45"/>
        <v>125000</v>
      </c>
      <c r="H994" s="618">
        <f t="shared" si="47"/>
        <v>177671887.5</v>
      </c>
      <c r="I994" s="662"/>
      <c r="J994" s="619" t="s">
        <v>55</v>
      </c>
      <c r="K994" s="619" t="s">
        <v>2750</v>
      </c>
    </row>
    <row r="995" spans="2:11">
      <c r="B995" s="620" t="s">
        <v>2759</v>
      </c>
      <c r="C995" s="620" t="s">
        <v>2945</v>
      </c>
      <c r="D995" s="620" t="s">
        <v>2821</v>
      </c>
      <c r="E995" s="615">
        <v>837000</v>
      </c>
      <c r="F995" s="616">
        <f t="shared" si="46"/>
        <v>178508887.5</v>
      </c>
      <c r="G995" s="617">
        <f t="shared" si="45"/>
        <v>837000</v>
      </c>
      <c r="H995" s="618">
        <f t="shared" si="47"/>
        <v>178508887.5</v>
      </c>
      <c r="I995" s="662"/>
      <c r="J995" s="619" t="s">
        <v>55</v>
      </c>
      <c r="K995" s="619" t="s">
        <v>2750</v>
      </c>
    </row>
    <row r="996" spans="2:11">
      <c r="B996" s="620" t="s">
        <v>2759</v>
      </c>
      <c r="C996" s="620" t="s">
        <v>2945</v>
      </c>
      <c r="D996" s="620" t="s">
        <v>2966</v>
      </c>
      <c r="E996" s="615">
        <v>125000</v>
      </c>
      <c r="F996" s="616">
        <f t="shared" si="46"/>
        <v>178633887.5</v>
      </c>
      <c r="G996" s="617">
        <f t="shared" si="45"/>
        <v>125000</v>
      </c>
      <c r="H996" s="618">
        <f t="shared" si="47"/>
        <v>178633887.5</v>
      </c>
      <c r="I996" s="662"/>
      <c r="J996" s="619" t="s">
        <v>55</v>
      </c>
      <c r="K996" s="619" t="s">
        <v>2750</v>
      </c>
    </row>
    <row r="997" spans="2:11">
      <c r="B997" s="620" t="s">
        <v>2759</v>
      </c>
      <c r="C997" s="620" t="s">
        <v>2945</v>
      </c>
      <c r="D997" s="620" t="s">
        <v>2967</v>
      </c>
      <c r="E997" s="615">
        <v>5000</v>
      </c>
      <c r="F997" s="616">
        <f t="shared" si="46"/>
        <v>178638887.5</v>
      </c>
      <c r="G997" s="617">
        <f t="shared" si="45"/>
        <v>5000</v>
      </c>
      <c r="H997" s="618">
        <f t="shared" si="47"/>
        <v>178638887.5</v>
      </c>
      <c r="I997" s="662"/>
      <c r="J997" s="619" t="s">
        <v>55</v>
      </c>
      <c r="K997" s="619" t="s">
        <v>2750</v>
      </c>
    </row>
    <row r="998" spans="2:11">
      <c r="B998" s="620" t="s">
        <v>2759</v>
      </c>
      <c r="C998" s="620" t="s">
        <v>2945</v>
      </c>
      <c r="D998" s="620" t="s">
        <v>2823</v>
      </c>
      <c r="E998" s="615">
        <v>598000</v>
      </c>
      <c r="F998" s="616">
        <f t="shared" si="46"/>
        <v>179236887.5</v>
      </c>
      <c r="G998" s="617">
        <f t="shared" si="45"/>
        <v>598000</v>
      </c>
      <c r="H998" s="618">
        <f t="shared" si="47"/>
        <v>179236887.5</v>
      </c>
      <c r="I998" s="662"/>
      <c r="J998" s="619" t="s">
        <v>55</v>
      </c>
      <c r="K998" s="619" t="s">
        <v>2750</v>
      </c>
    </row>
    <row r="999" spans="2:11">
      <c r="B999" s="620" t="s">
        <v>2759</v>
      </c>
      <c r="C999" s="620" t="s">
        <v>2945</v>
      </c>
      <c r="D999" s="620" t="s">
        <v>2830</v>
      </c>
      <c r="E999" s="615">
        <v>37000</v>
      </c>
      <c r="F999" s="616">
        <f t="shared" si="46"/>
        <v>179273887.5</v>
      </c>
      <c r="G999" s="617">
        <f t="shared" si="45"/>
        <v>37000</v>
      </c>
      <c r="H999" s="618">
        <f t="shared" si="47"/>
        <v>179273887.5</v>
      </c>
      <c r="I999" s="662"/>
      <c r="J999" s="619" t="s">
        <v>55</v>
      </c>
      <c r="K999" s="619" t="s">
        <v>2750</v>
      </c>
    </row>
    <row r="1000" spans="2:11">
      <c r="B1000" s="620" t="s">
        <v>2759</v>
      </c>
      <c r="C1000" s="620" t="s">
        <v>2968</v>
      </c>
      <c r="D1000" s="620" t="s">
        <v>5553</v>
      </c>
      <c r="E1000" s="615">
        <v>30000</v>
      </c>
      <c r="F1000" s="616">
        <f t="shared" si="46"/>
        <v>179303887.5</v>
      </c>
      <c r="G1000" s="617">
        <f t="shared" si="45"/>
        <v>30000</v>
      </c>
      <c r="H1000" s="618">
        <f t="shared" si="47"/>
        <v>179303887.5</v>
      </c>
      <c r="I1000" s="662"/>
      <c r="J1000" s="619" t="s">
        <v>55</v>
      </c>
      <c r="K1000" s="619" t="s">
        <v>2750</v>
      </c>
    </row>
    <row r="1001" spans="2:11">
      <c r="B1001" s="620" t="s">
        <v>2759</v>
      </c>
      <c r="C1001" s="620" t="s">
        <v>2968</v>
      </c>
      <c r="D1001" s="620" t="s">
        <v>5552</v>
      </c>
      <c r="E1001" s="615">
        <v>40000</v>
      </c>
      <c r="F1001" s="616">
        <f t="shared" si="46"/>
        <v>179343887.5</v>
      </c>
      <c r="G1001" s="617">
        <f t="shared" si="45"/>
        <v>40000</v>
      </c>
      <c r="H1001" s="618">
        <f t="shared" si="47"/>
        <v>179343887.5</v>
      </c>
      <c r="I1001" s="662"/>
      <c r="J1001" s="619" t="s">
        <v>55</v>
      </c>
      <c r="K1001" s="619" t="s">
        <v>2750</v>
      </c>
    </row>
    <row r="1002" spans="2:11">
      <c r="B1002" s="620" t="s">
        <v>2759</v>
      </c>
      <c r="C1002" s="620" t="s">
        <v>2968</v>
      </c>
      <c r="D1002" s="620" t="s">
        <v>5180</v>
      </c>
      <c r="E1002" s="615">
        <v>41000</v>
      </c>
      <c r="F1002" s="616">
        <f t="shared" si="46"/>
        <v>179384887.5</v>
      </c>
      <c r="G1002" s="617">
        <f t="shared" si="45"/>
        <v>41000</v>
      </c>
      <c r="H1002" s="618">
        <f t="shared" si="47"/>
        <v>179384887.5</v>
      </c>
      <c r="I1002" s="662"/>
      <c r="J1002" s="619" t="s">
        <v>55</v>
      </c>
      <c r="K1002" s="619" t="s">
        <v>2750</v>
      </c>
    </row>
    <row r="1003" spans="2:11">
      <c r="B1003" s="620" t="s">
        <v>2759</v>
      </c>
      <c r="C1003" s="620" t="s">
        <v>2968</v>
      </c>
      <c r="D1003" s="620" t="s">
        <v>5551</v>
      </c>
      <c r="E1003" s="615">
        <v>80000</v>
      </c>
      <c r="F1003" s="616">
        <f t="shared" si="46"/>
        <v>179464887.5</v>
      </c>
      <c r="G1003" s="617">
        <f t="shared" si="45"/>
        <v>80000</v>
      </c>
      <c r="H1003" s="618">
        <f t="shared" si="47"/>
        <v>179464887.5</v>
      </c>
      <c r="I1003" s="662"/>
      <c r="J1003" s="619" t="s">
        <v>55</v>
      </c>
      <c r="K1003" s="619" t="s">
        <v>2750</v>
      </c>
    </row>
    <row r="1004" spans="2:11">
      <c r="B1004" s="620" t="s">
        <v>2759</v>
      </c>
      <c r="C1004" s="620" t="s">
        <v>2968</v>
      </c>
      <c r="D1004" s="620" t="s">
        <v>5082</v>
      </c>
      <c r="E1004" s="615">
        <v>200000</v>
      </c>
      <c r="F1004" s="616">
        <f t="shared" si="46"/>
        <v>179664887.5</v>
      </c>
      <c r="G1004" s="617">
        <f t="shared" si="45"/>
        <v>200000</v>
      </c>
      <c r="H1004" s="618">
        <f t="shared" si="47"/>
        <v>179664887.5</v>
      </c>
      <c r="I1004" s="662"/>
      <c r="J1004" s="619" t="s">
        <v>55</v>
      </c>
      <c r="K1004" s="619" t="s">
        <v>2750</v>
      </c>
    </row>
    <row r="1005" spans="2:11">
      <c r="B1005" s="620" t="s">
        <v>2759</v>
      </c>
      <c r="C1005" s="620" t="s">
        <v>2968</v>
      </c>
      <c r="D1005" s="620" t="s">
        <v>2785</v>
      </c>
      <c r="E1005" s="615">
        <v>6000</v>
      </c>
      <c r="F1005" s="616">
        <f t="shared" si="46"/>
        <v>179670887.5</v>
      </c>
      <c r="G1005" s="617">
        <f t="shared" si="45"/>
        <v>6000</v>
      </c>
      <c r="H1005" s="618">
        <f t="shared" si="47"/>
        <v>179670887.5</v>
      </c>
      <c r="I1005" s="662"/>
      <c r="J1005" s="619" t="s">
        <v>55</v>
      </c>
      <c r="K1005" s="619" t="s">
        <v>2750</v>
      </c>
    </row>
    <row r="1006" spans="2:11">
      <c r="B1006" s="620" t="s">
        <v>2759</v>
      </c>
      <c r="C1006" s="620" t="s">
        <v>2968</v>
      </c>
      <c r="D1006" s="620" t="s">
        <v>5171</v>
      </c>
      <c r="E1006" s="615">
        <v>651000</v>
      </c>
      <c r="F1006" s="616">
        <f t="shared" si="46"/>
        <v>180321887.5</v>
      </c>
      <c r="G1006" s="617">
        <f t="shared" si="45"/>
        <v>651000</v>
      </c>
      <c r="H1006" s="618">
        <f t="shared" si="47"/>
        <v>180321887.5</v>
      </c>
      <c r="I1006" s="662"/>
      <c r="J1006" s="619" t="s">
        <v>55</v>
      </c>
      <c r="K1006" s="619" t="s">
        <v>2750</v>
      </c>
    </row>
    <row r="1007" spans="2:11">
      <c r="B1007" s="620" t="s">
        <v>2759</v>
      </c>
      <c r="C1007" s="620" t="s">
        <v>2968</v>
      </c>
      <c r="D1007" s="620" t="s">
        <v>5550</v>
      </c>
      <c r="E1007" s="615">
        <v>399000</v>
      </c>
      <c r="F1007" s="616">
        <f t="shared" si="46"/>
        <v>180720887.5</v>
      </c>
      <c r="G1007" s="617">
        <f t="shared" si="45"/>
        <v>399000</v>
      </c>
      <c r="H1007" s="618">
        <f t="shared" si="47"/>
        <v>180720887.5</v>
      </c>
      <c r="I1007" s="662"/>
      <c r="J1007" s="619" t="s">
        <v>55</v>
      </c>
      <c r="K1007" s="619" t="s">
        <v>2750</v>
      </c>
    </row>
    <row r="1008" spans="2:11">
      <c r="B1008" s="620" t="s">
        <v>2759</v>
      </c>
      <c r="C1008" s="620" t="s">
        <v>2968</v>
      </c>
      <c r="D1008" s="620" t="s">
        <v>5549</v>
      </c>
      <c r="E1008" s="615">
        <v>133000</v>
      </c>
      <c r="F1008" s="616">
        <f t="shared" si="46"/>
        <v>180853887.5</v>
      </c>
      <c r="G1008" s="617">
        <f t="shared" si="45"/>
        <v>133000</v>
      </c>
      <c r="H1008" s="618">
        <f t="shared" si="47"/>
        <v>180853887.5</v>
      </c>
      <c r="I1008" s="662"/>
      <c r="J1008" s="619" t="s">
        <v>55</v>
      </c>
      <c r="K1008" s="619" t="s">
        <v>2750</v>
      </c>
    </row>
    <row r="1009" spans="2:11">
      <c r="B1009" s="620" t="s">
        <v>2759</v>
      </c>
      <c r="C1009" s="620" t="s">
        <v>2968</v>
      </c>
      <c r="D1009" s="620" t="s">
        <v>5548</v>
      </c>
      <c r="E1009" s="615">
        <v>133000</v>
      </c>
      <c r="F1009" s="616">
        <f t="shared" si="46"/>
        <v>180986887.5</v>
      </c>
      <c r="G1009" s="617">
        <f t="shared" si="45"/>
        <v>133000</v>
      </c>
      <c r="H1009" s="618">
        <f t="shared" si="47"/>
        <v>180986887.5</v>
      </c>
      <c r="I1009" s="662"/>
      <c r="J1009" s="619" t="s">
        <v>55</v>
      </c>
      <c r="K1009" s="619" t="s">
        <v>2750</v>
      </c>
    </row>
    <row r="1010" spans="2:11">
      <c r="B1010" s="620" t="s">
        <v>2759</v>
      </c>
      <c r="C1010" s="620" t="s">
        <v>2968</v>
      </c>
      <c r="D1010" s="620" t="s">
        <v>5547</v>
      </c>
      <c r="E1010" s="615">
        <v>266000</v>
      </c>
      <c r="F1010" s="616">
        <f t="shared" si="46"/>
        <v>181252887.5</v>
      </c>
      <c r="G1010" s="617">
        <f t="shared" si="45"/>
        <v>266000</v>
      </c>
      <c r="H1010" s="618">
        <f t="shared" si="47"/>
        <v>181252887.5</v>
      </c>
      <c r="I1010" s="662"/>
      <c r="J1010" s="619" t="s">
        <v>55</v>
      </c>
      <c r="K1010" s="619" t="s">
        <v>2750</v>
      </c>
    </row>
    <row r="1011" spans="2:11">
      <c r="B1011" s="620" t="s">
        <v>2759</v>
      </c>
      <c r="C1011" s="620" t="s">
        <v>2968</v>
      </c>
      <c r="D1011" s="620" t="s">
        <v>5546</v>
      </c>
      <c r="E1011" s="615">
        <v>133000</v>
      </c>
      <c r="F1011" s="616">
        <f t="shared" si="46"/>
        <v>181385887.5</v>
      </c>
      <c r="G1011" s="617">
        <f t="shared" si="45"/>
        <v>133000</v>
      </c>
      <c r="H1011" s="618">
        <f t="shared" si="47"/>
        <v>181385887.5</v>
      </c>
      <c r="I1011" s="662"/>
      <c r="J1011" s="619" t="s">
        <v>55</v>
      </c>
      <c r="K1011" s="619" t="s">
        <v>2750</v>
      </c>
    </row>
    <row r="1012" spans="2:11">
      <c r="B1012" s="620" t="s">
        <v>2759</v>
      </c>
      <c r="C1012" s="620" t="s">
        <v>2968</v>
      </c>
      <c r="D1012" s="620" t="s">
        <v>5545</v>
      </c>
      <c r="E1012" s="615">
        <v>266000</v>
      </c>
      <c r="F1012" s="616">
        <f t="shared" si="46"/>
        <v>181651887.5</v>
      </c>
      <c r="G1012" s="617">
        <f t="shared" si="45"/>
        <v>266000</v>
      </c>
      <c r="H1012" s="618">
        <f t="shared" si="47"/>
        <v>181651887.5</v>
      </c>
      <c r="I1012" s="662"/>
      <c r="J1012" s="619" t="s">
        <v>55</v>
      </c>
      <c r="K1012" s="619" t="s">
        <v>2750</v>
      </c>
    </row>
    <row r="1013" spans="2:11">
      <c r="B1013" s="620" t="s">
        <v>2759</v>
      </c>
      <c r="C1013" s="620" t="s">
        <v>2968</v>
      </c>
      <c r="D1013" s="620" t="s">
        <v>2833</v>
      </c>
      <c r="E1013" s="615">
        <v>16000</v>
      </c>
      <c r="F1013" s="616">
        <f t="shared" si="46"/>
        <v>181667887.5</v>
      </c>
      <c r="G1013" s="617">
        <f t="shared" si="45"/>
        <v>16000</v>
      </c>
      <c r="H1013" s="618">
        <f t="shared" si="47"/>
        <v>181667887.5</v>
      </c>
      <c r="I1013" s="662"/>
      <c r="J1013" s="619" t="s">
        <v>55</v>
      </c>
      <c r="K1013" s="619" t="s">
        <v>2750</v>
      </c>
    </row>
    <row r="1014" spans="2:11">
      <c r="B1014" s="620" t="s">
        <v>2759</v>
      </c>
      <c r="C1014" s="620" t="s">
        <v>2968</v>
      </c>
      <c r="D1014" s="620" t="s">
        <v>5121</v>
      </c>
      <c r="E1014" s="615">
        <v>20000</v>
      </c>
      <c r="F1014" s="616">
        <f t="shared" si="46"/>
        <v>181687887.5</v>
      </c>
      <c r="G1014" s="617">
        <f t="shared" si="45"/>
        <v>20000</v>
      </c>
      <c r="H1014" s="618">
        <f t="shared" si="47"/>
        <v>181687887.5</v>
      </c>
      <c r="I1014" s="662"/>
      <c r="J1014" s="619" t="s">
        <v>55</v>
      </c>
      <c r="K1014" s="619" t="s">
        <v>2750</v>
      </c>
    </row>
    <row r="1015" spans="2:11">
      <c r="B1015" s="620" t="s">
        <v>2759</v>
      </c>
      <c r="C1015" s="620" t="s">
        <v>2968</v>
      </c>
      <c r="D1015" s="620" t="s">
        <v>5544</v>
      </c>
      <c r="E1015" s="615">
        <v>250000</v>
      </c>
      <c r="F1015" s="616">
        <f t="shared" si="46"/>
        <v>181937887.5</v>
      </c>
      <c r="G1015" s="617">
        <f t="shared" si="45"/>
        <v>250000</v>
      </c>
      <c r="H1015" s="618">
        <f t="shared" si="47"/>
        <v>181937887.5</v>
      </c>
      <c r="I1015" s="662"/>
      <c r="J1015" s="619" t="s">
        <v>55</v>
      </c>
      <c r="K1015" s="619" t="s">
        <v>2750</v>
      </c>
    </row>
    <row r="1016" spans="2:11">
      <c r="B1016" s="620" t="s">
        <v>2759</v>
      </c>
      <c r="C1016" s="620" t="s">
        <v>2968</v>
      </c>
      <c r="D1016" s="620" t="s">
        <v>5543</v>
      </c>
      <c r="E1016" s="615">
        <v>125000</v>
      </c>
      <c r="F1016" s="616">
        <f t="shared" si="46"/>
        <v>182062887.5</v>
      </c>
      <c r="G1016" s="617">
        <f t="shared" si="45"/>
        <v>125000</v>
      </c>
      <c r="H1016" s="618">
        <f t="shared" si="47"/>
        <v>182062887.5</v>
      </c>
      <c r="I1016" s="662"/>
      <c r="J1016" s="619" t="s">
        <v>55</v>
      </c>
      <c r="K1016" s="619" t="s">
        <v>2750</v>
      </c>
    </row>
    <row r="1017" spans="2:11">
      <c r="B1017" s="620" t="s">
        <v>2759</v>
      </c>
      <c r="C1017" s="620" t="s">
        <v>2968</v>
      </c>
      <c r="D1017" s="620" t="s">
        <v>5542</v>
      </c>
      <c r="E1017" s="615">
        <v>250000</v>
      </c>
      <c r="F1017" s="616">
        <f t="shared" si="46"/>
        <v>182312887.5</v>
      </c>
      <c r="G1017" s="617">
        <f t="shared" si="45"/>
        <v>250000</v>
      </c>
      <c r="H1017" s="618">
        <f t="shared" si="47"/>
        <v>182312887.5</v>
      </c>
      <c r="I1017" s="662"/>
      <c r="J1017" s="619" t="s">
        <v>55</v>
      </c>
      <c r="K1017" s="619" t="s">
        <v>2750</v>
      </c>
    </row>
    <row r="1018" spans="2:11">
      <c r="B1018" s="620" t="s">
        <v>2759</v>
      </c>
      <c r="C1018" s="620" t="s">
        <v>2968</v>
      </c>
      <c r="D1018" s="620" t="s">
        <v>2786</v>
      </c>
      <c r="E1018" s="615">
        <v>2117000</v>
      </c>
      <c r="F1018" s="616">
        <f t="shared" si="46"/>
        <v>184429887.5</v>
      </c>
      <c r="G1018" s="617">
        <f t="shared" si="45"/>
        <v>2117000</v>
      </c>
      <c r="H1018" s="618">
        <f t="shared" si="47"/>
        <v>184429887.5</v>
      </c>
      <c r="I1018" s="662"/>
      <c r="J1018" s="619" t="s">
        <v>55</v>
      </c>
      <c r="K1018" s="619" t="s">
        <v>2750</v>
      </c>
    </row>
    <row r="1019" spans="2:11">
      <c r="B1019" s="620" t="s">
        <v>2759</v>
      </c>
      <c r="C1019" s="620" t="s">
        <v>2968</v>
      </c>
      <c r="D1019" s="620" t="s">
        <v>5541</v>
      </c>
      <c r="E1019" s="615">
        <v>16000</v>
      </c>
      <c r="F1019" s="616">
        <f t="shared" si="46"/>
        <v>184445887.5</v>
      </c>
      <c r="G1019" s="617">
        <f t="shared" si="45"/>
        <v>16000</v>
      </c>
      <c r="H1019" s="618">
        <f t="shared" si="47"/>
        <v>184445887.5</v>
      </c>
      <c r="I1019" s="662"/>
      <c r="J1019" s="619" t="s">
        <v>55</v>
      </c>
      <c r="K1019" s="619" t="s">
        <v>2750</v>
      </c>
    </row>
    <row r="1020" spans="2:11">
      <c r="B1020" s="620" t="s">
        <v>2759</v>
      </c>
      <c r="C1020" s="620" t="s">
        <v>2968</v>
      </c>
      <c r="D1020" s="620" t="s">
        <v>2787</v>
      </c>
      <c r="E1020" s="615">
        <v>313000</v>
      </c>
      <c r="F1020" s="616">
        <f t="shared" si="46"/>
        <v>184758887.5</v>
      </c>
      <c r="G1020" s="617">
        <f t="shared" si="45"/>
        <v>313000</v>
      </c>
      <c r="H1020" s="618">
        <f t="shared" si="47"/>
        <v>184758887.5</v>
      </c>
      <c r="I1020" s="662"/>
      <c r="J1020" s="619" t="s">
        <v>55</v>
      </c>
      <c r="K1020" s="619" t="s">
        <v>2750</v>
      </c>
    </row>
    <row r="1021" spans="2:11">
      <c r="B1021" s="620" t="s">
        <v>2759</v>
      </c>
      <c r="C1021" s="620" t="s">
        <v>2968</v>
      </c>
      <c r="D1021" s="620" t="s">
        <v>2788</v>
      </c>
      <c r="E1021" s="615">
        <v>88000</v>
      </c>
      <c r="F1021" s="616">
        <f t="shared" si="46"/>
        <v>184846887.5</v>
      </c>
      <c r="G1021" s="617">
        <f t="shared" si="45"/>
        <v>88000</v>
      </c>
      <c r="H1021" s="618">
        <f t="shared" si="47"/>
        <v>184846887.5</v>
      </c>
      <c r="I1021" s="662"/>
      <c r="J1021" s="619" t="s">
        <v>55</v>
      </c>
      <c r="K1021" s="619" t="s">
        <v>2750</v>
      </c>
    </row>
    <row r="1022" spans="2:11">
      <c r="B1022" s="620" t="s">
        <v>2759</v>
      </c>
      <c r="C1022" s="620" t="s">
        <v>2968</v>
      </c>
      <c r="D1022" s="620" t="s">
        <v>5170</v>
      </c>
      <c r="E1022" s="615">
        <v>78000</v>
      </c>
      <c r="F1022" s="616">
        <f t="shared" si="46"/>
        <v>184924887.5</v>
      </c>
      <c r="G1022" s="617">
        <f t="shared" si="45"/>
        <v>78000</v>
      </c>
      <c r="H1022" s="618">
        <f t="shared" si="47"/>
        <v>184924887.5</v>
      </c>
      <c r="I1022" s="662"/>
      <c r="J1022" s="619" t="s">
        <v>55</v>
      </c>
      <c r="K1022" s="619" t="s">
        <v>2750</v>
      </c>
    </row>
    <row r="1023" spans="2:11">
      <c r="B1023" s="620" t="s">
        <v>2759</v>
      </c>
      <c r="C1023" s="620" t="s">
        <v>2968</v>
      </c>
      <c r="D1023" s="620" t="s">
        <v>5540</v>
      </c>
      <c r="E1023" s="615">
        <v>750000</v>
      </c>
      <c r="F1023" s="616">
        <f t="shared" si="46"/>
        <v>185674887.5</v>
      </c>
      <c r="G1023" s="617">
        <f t="shared" si="45"/>
        <v>750000</v>
      </c>
      <c r="H1023" s="618">
        <f t="shared" si="47"/>
        <v>185674887.5</v>
      </c>
      <c r="I1023" s="662"/>
      <c r="J1023" s="619" t="s">
        <v>55</v>
      </c>
      <c r="K1023" s="619" t="s">
        <v>2750</v>
      </c>
    </row>
    <row r="1024" spans="2:11">
      <c r="B1024" s="620" t="s">
        <v>2759</v>
      </c>
      <c r="C1024" s="620" t="s">
        <v>2968</v>
      </c>
      <c r="D1024" s="620" t="s">
        <v>5539</v>
      </c>
      <c r="E1024" s="615">
        <v>750000</v>
      </c>
      <c r="F1024" s="616">
        <f t="shared" si="46"/>
        <v>186424887.5</v>
      </c>
      <c r="G1024" s="617">
        <f t="shared" si="45"/>
        <v>750000</v>
      </c>
      <c r="H1024" s="618">
        <f t="shared" si="47"/>
        <v>186424887.5</v>
      </c>
      <c r="I1024" s="662"/>
      <c r="J1024" s="619" t="s">
        <v>55</v>
      </c>
      <c r="K1024" s="619" t="s">
        <v>2750</v>
      </c>
    </row>
    <row r="1025" spans="2:11">
      <c r="B1025" s="620" t="s">
        <v>2759</v>
      </c>
      <c r="C1025" s="620" t="s">
        <v>2968</v>
      </c>
      <c r="D1025" s="620" t="s">
        <v>2789</v>
      </c>
      <c r="E1025" s="615">
        <v>25000</v>
      </c>
      <c r="F1025" s="616">
        <f t="shared" si="46"/>
        <v>186449887.5</v>
      </c>
      <c r="G1025" s="617">
        <f t="shared" si="45"/>
        <v>25000</v>
      </c>
      <c r="H1025" s="618">
        <f t="shared" si="47"/>
        <v>186449887.5</v>
      </c>
      <c r="I1025" s="662"/>
      <c r="J1025" s="619" t="s">
        <v>55</v>
      </c>
      <c r="K1025" s="619" t="s">
        <v>2750</v>
      </c>
    </row>
    <row r="1026" spans="2:11">
      <c r="B1026" s="620" t="s">
        <v>2759</v>
      </c>
      <c r="C1026" s="620" t="s">
        <v>2968</v>
      </c>
      <c r="D1026" s="620" t="s">
        <v>2790</v>
      </c>
      <c r="E1026" s="615">
        <v>1952000</v>
      </c>
      <c r="F1026" s="616">
        <f t="shared" si="46"/>
        <v>188401887.5</v>
      </c>
      <c r="G1026" s="617">
        <f t="shared" si="45"/>
        <v>1952000</v>
      </c>
      <c r="H1026" s="618">
        <f t="shared" si="47"/>
        <v>188401887.5</v>
      </c>
      <c r="I1026" s="662"/>
      <c r="J1026" s="619" t="s">
        <v>55</v>
      </c>
      <c r="K1026" s="619" t="s">
        <v>2750</v>
      </c>
    </row>
    <row r="1027" spans="2:11">
      <c r="B1027" s="620" t="s">
        <v>2759</v>
      </c>
      <c r="C1027" s="620" t="s">
        <v>2968</v>
      </c>
      <c r="D1027" s="620" t="s">
        <v>2791</v>
      </c>
      <c r="E1027" s="615">
        <v>293000</v>
      </c>
      <c r="F1027" s="616">
        <f t="shared" si="46"/>
        <v>188694887.5</v>
      </c>
      <c r="G1027" s="617">
        <f t="shared" si="45"/>
        <v>293000</v>
      </c>
      <c r="H1027" s="618">
        <f t="shared" si="47"/>
        <v>188694887.5</v>
      </c>
      <c r="I1027" s="662"/>
      <c r="J1027" s="619" t="s">
        <v>55</v>
      </c>
      <c r="K1027" s="619" t="s">
        <v>2750</v>
      </c>
    </row>
    <row r="1028" spans="2:11">
      <c r="B1028" s="620" t="s">
        <v>2759</v>
      </c>
      <c r="C1028" s="620" t="s">
        <v>2968</v>
      </c>
      <c r="D1028" s="620" t="s">
        <v>2792</v>
      </c>
      <c r="E1028" s="615">
        <v>488000</v>
      </c>
      <c r="F1028" s="616">
        <f t="shared" si="46"/>
        <v>189182887.5</v>
      </c>
      <c r="G1028" s="617">
        <f t="shared" si="45"/>
        <v>488000</v>
      </c>
      <c r="H1028" s="618">
        <f t="shared" si="47"/>
        <v>189182887.5</v>
      </c>
      <c r="I1028" s="662"/>
      <c r="J1028" s="619" t="s">
        <v>55</v>
      </c>
      <c r="K1028" s="619" t="s">
        <v>2750</v>
      </c>
    </row>
    <row r="1029" spans="2:11">
      <c r="B1029" s="620" t="s">
        <v>2759</v>
      </c>
      <c r="C1029" s="620" t="s">
        <v>2968</v>
      </c>
      <c r="D1029" s="620" t="s">
        <v>2793</v>
      </c>
      <c r="E1029" s="615">
        <v>78000</v>
      </c>
      <c r="F1029" s="616">
        <f t="shared" si="46"/>
        <v>189260887.5</v>
      </c>
      <c r="G1029" s="617">
        <f t="shared" si="45"/>
        <v>78000</v>
      </c>
      <c r="H1029" s="618">
        <f t="shared" si="47"/>
        <v>189260887.5</v>
      </c>
      <c r="I1029" s="662"/>
      <c r="J1029" s="619" t="s">
        <v>55</v>
      </c>
      <c r="K1029" s="619" t="s">
        <v>2750</v>
      </c>
    </row>
    <row r="1030" spans="2:11">
      <c r="B1030" s="620" t="s">
        <v>2759</v>
      </c>
      <c r="C1030" s="620" t="s">
        <v>2968</v>
      </c>
      <c r="D1030" s="620" t="s">
        <v>2836</v>
      </c>
      <c r="E1030" s="615">
        <v>976000</v>
      </c>
      <c r="F1030" s="616">
        <f t="shared" si="46"/>
        <v>190236887.5</v>
      </c>
      <c r="G1030" s="617">
        <f t="shared" si="45"/>
        <v>976000</v>
      </c>
      <c r="H1030" s="618">
        <f t="shared" si="47"/>
        <v>190236887.5</v>
      </c>
      <c r="I1030" s="662"/>
      <c r="J1030" s="619" t="s">
        <v>55</v>
      </c>
      <c r="K1030" s="619" t="s">
        <v>2750</v>
      </c>
    </row>
    <row r="1031" spans="2:11">
      <c r="B1031" s="620" t="s">
        <v>2759</v>
      </c>
      <c r="C1031" s="620" t="s">
        <v>2968</v>
      </c>
      <c r="D1031" s="620" t="s">
        <v>5538</v>
      </c>
      <c r="E1031" s="615">
        <v>5000</v>
      </c>
      <c r="F1031" s="616">
        <f t="shared" si="46"/>
        <v>190241887.5</v>
      </c>
      <c r="G1031" s="617">
        <f t="shared" ref="G1031:G1094" si="48">E1031</f>
        <v>5000</v>
      </c>
      <c r="H1031" s="618">
        <f t="shared" si="47"/>
        <v>190241887.5</v>
      </c>
      <c r="I1031" s="662"/>
      <c r="J1031" s="619" t="s">
        <v>55</v>
      </c>
      <c r="K1031" s="619" t="s">
        <v>2750</v>
      </c>
    </row>
    <row r="1032" spans="2:11">
      <c r="B1032" s="620" t="s">
        <v>2759</v>
      </c>
      <c r="C1032" s="620" t="s">
        <v>2968</v>
      </c>
      <c r="D1032" s="620" t="s">
        <v>2794</v>
      </c>
      <c r="E1032" s="615">
        <v>520000</v>
      </c>
      <c r="F1032" s="616">
        <f t="shared" ref="F1032:F1095" si="49">E1032+F1031</f>
        <v>190761887.5</v>
      </c>
      <c r="G1032" s="617">
        <f t="shared" si="48"/>
        <v>520000</v>
      </c>
      <c r="H1032" s="618">
        <f t="shared" ref="H1032:H1095" si="50">G1032+H1031</f>
        <v>190761887.5</v>
      </c>
      <c r="I1032" s="662"/>
      <c r="J1032" s="619" t="s">
        <v>55</v>
      </c>
      <c r="K1032" s="619" t="s">
        <v>2750</v>
      </c>
    </row>
    <row r="1033" spans="2:11">
      <c r="B1033" s="620" t="s">
        <v>2759</v>
      </c>
      <c r="C1033" s="620" t="s">
        <v>2968</v>
      </c>
      <c r="D1033" s="620" t="s">
        <v>2837</v>
      </c>
      <c r="E1033" s="615">
        <v>1171000</v>
      </c>
      <c r="F1033" s="616">
        <f t="shared" si="49"/>
        <v>191932887.5</v>
      </c>
      <c r="G1033" s="617">
        <f t="shared" si="48"/>
        <v>1171000</v>
      </c>
      <c r="H1033" s="618">
        <f t="shared" si="50"/>
        <v>191932887.5</v>
      </c>
      <c r="I1033" s="662"/>
      <c r="J1033" s="619" t="s">
        <v>55</v>
      </c>
      <c r="K1033" s="619" t="s">
        <v>2750</v>
      </c>
    </row>
    <row r="1034" spans="2:11">
      <c r="B1034" s="620" t="s">
        <v>2759</v>
      </c>
      <c r="C1034" s="620" t="s">
        <v>2968</v>
      </c>
      <c r="D1034" s="620" t="s">
        <v>5537</v>
      </c>
      <c r="E1034" s="615">
        <v>10000</v>
      </c>
      <c r="F1034" s="616">
        <f t="shared" si="49"/>
        <v>191942887.5</v>
      </c>
      <c r="G1034" s="617">
        <f t="shared" si="48"/>
        <v>10000</v>
      </c>
      <c r="H1034" s="618">
        <f t="shared" si="50"/>
        <v>191942887.5</v>
      </c>
      <c r="I1034" s="662"/>
      <c r="J1034" s="619" t="s">
        <v>55</v>
      </c>
      <c r="K1034" s="619" t="s">
        <v>2750</v>
      </c>
    </row>
    <row r="1035" spans="2:11">
      <c r="B1035" s="620" t="s">
        <v>2759</v>
      </c>
      <c r="C1035" s="620" t="s">
        <v>2968</v>
      </c>
      <c r="D1035" s="620" t="s">
        <v>5536</v>
      </c>
      <c r="E1035" s="615">
        <v>16000</v>
      </c>
      <c r="F1035" s="616">
        <f t="shared" si="49"/>
        <v>191958887.5</v>
      </c>
      <c r="G1035" s="617">
        <f t="shared" si="48"/>
        <v>16000</v>
      </c>
      <c r="H1035" s="618">
        <f t="shared" si="50"/>
        <v>191958887.5</v>
      </c>
      <c r="I1035" s="662"/>
      <c r="J1035" s="619" t="s">
        <v>55</v>
      </c>
      <c r="K1035" s="619" t="s">
        <v>2750</v>
      </c>
    </row>
    <row r="1036" spans="2:11">
      <c r="B1036" s="620" t="s">
        <v>2759</v>
      </c>
      <c r="C1036" s="620" t="s">
        <v>2968</v>
      </c>
      <c r="D1036" s="620" t="s">
        <v>5535</v>
      </c>
      <c r="E1036" s="615">
        <v>8000</v>
      </c>
      <c r="F1036" s="616">
        <f t="shared" si="49"/>
        <v>191966887.5</v>
      </c>
      <c r="G1036" s="617">
        <f t="shared" si="48"/>
        <v>8000</v>
      </c>
      <c r="H1036" s="618">
        <f t="shared" si="50"/>
        <v>191966887.5</v>
      </c>
      <c r="I1036" s="662"/>
      <c r="J1036" s="619" t="s">
        <v>55</v>
      </c>
      <c r="K1036" s="619" t="s">
        <v>2750</v>
      </c>
    </row>
    <row r="1037" spans="2:11">
      <c r="B1037" s="620" t="s">
        <v>2759</v>
      </c>
      <c r="C1037" s="620" t="s">
        <v>2968</v>
      </c>
      <c r="D1037" s="620" t="s">
        <v>5534</v>
      </c>
      <c r="E1037" s="615">
        <v>8000</v>
      </c>
      <c r="F1037" s="616">
        <f t="shared" si="49"/>
        <v>191974887.5</v>
      </c>
      <c r="G1037" s="617">
        <f t="shared" si="48"/>
        <v>8000</v>
      </c>
      <c r="H1037" s="618">
        <f t="shared" si="50"/>
        <v>191974887.5</v>
      </c>
      <c r="I1037" s="662"/>
      <c r="J1037" s="619" t="s">
        <v>55</v>
      </c>
      <c r="K1037" s="619" t="s">
        <v>2750</v>
      </c>
    </row>
    <row r="1038" spans="2:11">
      <c r="B1038" s="620" t="s">
        <v>2759</v>
      </c>
      <c r="C1038" s="620" t="s">
        <v>2968</v>
      </c>
      <c r="D1038" s="620" t="s">
        <v>5533</v>
      </c>
      <c r="E1038" s="615">
        <v>8000</v>
      </c>
      <c r="F1038" s="616">
        <f t="shared" si="49"/>
        <v>191982887.5</v>
      </c>
      <c r="G1038" s="617">
        <f t="shared" si="48"/>
        <v>8000</v>
      </c>
      <c r="H1038" s="618">
        <f t="shared" si="50"/>
        <v>191982887.5</v>
      </c>
      <c r="I1038" s="662"/>
      <c r="J1038" s="619" t="s">
        <v>55</v>
      </c>
      <c r="K1038" s="619" t="s">
        <v>2750</v>
      </c>
    </row>
    <row r="1039" spans="2:11">
      <c r="B1039" s="620" t="s">
        <v>2759</v>
      </c>
      <c r="C1039" s="620" t="s">
        <v>2968</v>
      </c>
      <c r="D1039" s="620" t="s">
        <v>5532</v>
      </c>
      <c r="E1039" s="615">
        <v>23000</v>
      </c>
      <c r="F1039" s="616">
        <f t="shared" si="49"/>
        <v>192005887.5</v>
      </c>
      <c r="G1039" s="617">
        <f t="shared" si="48"/>
        <v>23000</v>
      </c>
      <c r="H1039" s="618">
        <f t="shared" si="50"/>
        <v>192005887.5</v>
      </c>
      <c r="I1039" s="662"/>
      <c r="J1039" s="619" t="s">
        <v>55</v>
      </c>
      <c r="K1039" s="619" t="s">
        <v>2750</v>
      </c>
    </row>
    <row r="1040" spans="2:11">
      <c r="B1040" s="620" t="s">
        <v>2759</v>
      </c>
      <c r="C1040" s="620" t="s">
        <v>2968</v>
      </c>
      <c r="D1040" s="620" t="s">
        <v>5531</v>
      </c>
      <c r="E1040" s="615">
        <v>23000</v>
      </c>
      <c r="F1040" s="616">
        <f t="shared" si="49"/>
        <v>192028887.5</v>
      </c>
      <c r="G1040" s="617">
        <f t="shared" si="48"/>
        <v>23000</v>
      </c>
      <c r="H1040" s="618">
        <f t="shared" si="50"/>
        <v>192028887.5</v>
      </c>
      <c r="I1040" s="662"/>
      <c r="J1040" s="619" t="s">
        <v>55</v>
      </c>
      <c r="K1040" s="619" t="s">
        <v>2750</v>
      </c>
    </row>
    <row r="1041" spans="2:11">
      <c r="B1041" s="620" t="s">
        <v>2759</v>
      </c>
      <c r="C1041" s="620" t="s">
        <v>2968</v>
      </c>
      <c r="D1041" s="620" t="s">
        <v>5530</v>
      </c>
      <c r="E1041" s="615">
        <v>10000</v>
      </c>
      <c r="F1041" s="616">
        <f t="shared" si="49"/>
        <v>192038887.5</v>
      </c>
      <c r="G1041" s="617">
        <f t="shared" si="48"/>
        <v>10000</v>
      </c>
      <c r="H1041" s="618">
        <f t="shared" si="50"/>
        <v>192038887.5</v>
      </c>
      <c r="I1041" s="662"/>
      <c r="J1041" s="619" t="s">
        <v>55</v>
      </c>
      <c r="K1041" s="619" t="s">
        <v>2750</v>
      </c>
    </row>
    <row r="1042" spans="2:11">
      <c r="B1042" s="620" t="s">
        <v>2759</v>
      </c>
      <c r="C1042" s="620" t="s">
        <v>2968</v>
      </c>
      <c r="D1042" s="620" t="s">
        <v>5529</v>
      </c>
      <c r="E1042" s="615">
        <v>5000</v>
      </c>
      <c r="F1042" s="616">
        <f t="shared" si="49"/>
        <v>192043887.5</v>
      </c>
      <c r="G1042" s="617">
        <f t="shared" si="48"/>
        <v>5000</v>
      </c>
      <c r="H1042" s="618">
        <f t="shared" si="50"/>
        <v>192043887.5</v>
      </c>
      <c r="I1042" s="662"/>
      <c r="J1042" s="619" t="s">
        <v>55</v>
      </c>
      <c r="K1042" s="619" t="s">
        <v>2750</v>
      </c>
    </row>
    <row r="1043" spans="2:11">
      <c r="B1043" s="620" t="s">
        <v>2759</v>
      </c>
      <c r="C1043" s="620" t="s">
        <v>2968</v>
      </c>
      <c r="D1043" s="620" t="s">
        <v>5528</v>
      </c>
      <c r="E1043" s="615">
        <v>500000</v>
      </c>
      <c r="F1043" s="616">
        <f t="shared" si="49"/>
        <v>192543887.5</v>
      </c>
      <c r="G1043" s="617">
        <f t="shared" si="48"/>
        <v>500000</v>
      </c>
      <c r="H1043" s="618">
        <f t="shared" si="50"/>
        <v>192543887.5</v>
      </c>
      <c r="I1043" s="662"/>
      <c r="J1043" s="619" t="s">
        <v>55</v>
      </c>
      <c r="K1043" s="619" t="s">
        <v>2750</v>
      </c>
    </row>
    <row r="1044" spans="2:11">
      <c r="B1044" s="620" t="s">
        <v>2759</v>
      </c>
      <c r="C1044" s="620" t="s">
        <v>2968</v>
      </c>
      <c r="D1044" s="620" t="s">
        <v>2798</v>
      </c>
      <c r="E1044" s="615">
        <v>650000</v>
      </c>
      <c r="F1044" s="616">
        <f t="shared" si="49"/>
        <v>193193887.5</v>
      </c>
      <c r="G1044" s="617">
        <f t="shared" si="48"/>
        <v>650000</v>
      </c>
      <c r="H1044" s="618">
        <f t="shared" si="50"/>
        <v>193193887.5</v>
      </c>
      <c r="I1044" s="662"/>
      <c r="J1044" s="619" t="s">
        <v>55</v>
      </c>
      <c r="K1044" s="619" t="s">
        <v>2750</v>
      </c>
    </row>
    <row r="1045" spans="2:11">
      <c r="B1045" s="620" t="s">
        <v>2759</v>
      </c>
      <c r="C1045" s="620" t="s">
        <v>2968</v>
      </c>
      <c r="D1045" s="620" t="s">
        <v>5527</v>
      </c>
      <c r="E1045" s="615">
        <v>6000</v>
      </c>
      <c r="F1045" s="616">
        <f t="shared" si="49"/>
        <v>193199887.5</v>
      </c>
      <c r="G1045" s="617">
        <f t="shared" si="48"/>
        <v>6000</v>
      </c>
      <c r="H1045" s="618">
        <f t="shared" si="50"/>
        <v>193199887.5</v>
      </c>
      <c r="I1045" s="662"/>
      <c r="J1045" s="619" t="s">
        <v>55</v>
      </c>
      <c r="K1045" s="619" t="s">
        <v>2750</v>
      </c>
    </row>
    <row r="1046" spans="2:11">
      <c r="B1046" s="620" t="s">
        <v>2759</v>
      </c>
      <c r="C1046" s="620" t="s">
        <v>2968</v>
      </c>
      <c r="D1046" s="620" t="s">
        <v>5526</v>
      </c>
      <c r="E1046" s="615">
        <v>6000</v>
      </c>
      <c r="F1046" s="616">
        <f t="shared" si="49"/>
        <v>193205887.5</v>
      </c>
      <c r="G1046" s="617">
        <f t="shared" si="48"/>
        <v>6000</v>
      </c>
      <c r="H1046" s="618">
        <f t="shared" si="50"/>
        <v>193205887.5</v>
      </c>
      <c r="I1046" s="662"/>
      <c r="J1046" s="619" t="s">
        <v>55</v>
      </c>
      <c r="K1046" s="619" t="s">
        <v>2750</v>
      </c>
    </row>
    <row r="1047" spans="2:11">
      <c r="B1047" s="620" t="s">
        <v>2759</v>
      </c>
      <c r="C1047" s="620" t="s">
        <v>2968</v>
      </c>
      <c r="D1047" s="620" t="s">
        <v>5525</v>
      </c>
      <c r="E1047" s="615">
        <v>5000</v>
      </c>
      <c r="F1047" s="616">
        <f t="shared" si="49"/>
        <v>193210887.5</v>
      </c>
      <c r="G1047" s="617">
        <f t="shared" si="48"/>
        <v>5000</v>
      </c>
      <c r="H1047" s="618">
        <f t="shared" si="50"/>
        <v>193210887.5</v>
      </c>
      <c r="I1047" s="662"/>
      <c r="J1047" s="619" t="s">
        <v>55</v>
      </c>
      <c r="K1047" s="619" t="s">
        <v>2750</v>
      </c>
    </row>
    <row r="1048" spans="2:11">
      <c r="B1048" s="620" t="s">
        <v>2759</v>
      </c>
      <c r="C1048" s="620" t="s">
        <v>2968</v>
      </c>
      <c r="D1048" s="620" t="s">
        <v>2934</v>
      </c>
      <c r="E1048" s="615">
        <v>275000</v>
      </c>
      <c r="F1048" s="616">
        <f t="shared" si="49"/>
        <v>193485887.5</v>
      </c>
      <c r="G1048" s="617">
        <f t="shared" si="48"/>
        <v>275000</v>
      </c>
      <c r="H1048" s="618">
        <f t="shared" si="50"/>
        <v>193485887.5</v>
      </c>
      <c r="I1048" s="662"/>
      <c r="J1048" s="619" t="s">
        <v>55</v>
      </c>
      <c r="K1048" s="619" t="s">
        <v>2750</v>
      </c>
    </row>
    <row r="1049" spans="2:11">
      <c r="B1049" s="620" t="s">
        <v>2759</v>
      </c>
      <c r="C1049" s="620" t="s">
        <v>2968</v>
      </c>
      <c r="D1049" s="620" t="s">
        <v>5524</v>
      </c>
      <c r="E1049" s="615">
        <v>5000</v>
      </c>
      <c r="F1049" s="616">
        <f t="shared" si="49"/>
        <v>193490887.5</v>
      </c>
      <c r="G1049" s="617">
        <f t="shared" si="48"/>
        <v>5000</v>
      </c>
      <c r="H1049" s="618">
        <f t="shared" si="50"/>
        <v>193490887.5</v>
      </c>
      <c r="I1049" s="662"/>
      <c r="J1049" s="619" t="s">
        <v>55</v>
      </c>
      <c r="K1049" s="619" t="s">
        <v>2750</v>
      </c>
    </row>
    <row r="1050" spans="2:11">
      <c r="B1050" s="620" t="s">
        <v>2759</v>
      </c>
      <c r="C1050" s="620" t="s">
        <v>2968</v>
      </c>
      <c r="D1050" s="620" t="s">
        <v>5523</v>
      </c>
      <c r="E1050" s="615">
        <v>5000</v>
      </c>
      <c r="F1050" s="616">
        <f t="shared" si="49"/>
        <v>193495887.5</v>
      </c>
      <c r="G1050" s="617">
        <f t="shared" si="48"/>
        <v>5000</v>
      </c>
      <c r="H1050" s="618">
        <f t="shared" si="50"/>
        <v>193495887.5</v>
      </c>
      <c r="I1050" s="662"/>
      <c r="J1050" s="619" t="s">
        <v>55</v>
      </c>
      <c r="K1050" s="619" t="s">
        <v>2750</v>
      </c>
    </row>
    <row r="1051" spans="2:11">
      <c r="B1051" s="620" t="s">
        <v>2759</v>
      </c>
      <c r="C1051" s="620" t="s">
        <v>2968</v>
      </c>
      <c r="D1051" s="620" t="s">
        <v>5522</v>
      </c>
      <c r="E1051" s="615">
        <v>5000</v>
      </c>
      <c r="F1051" s="616">
        <f t="shared" si="49"/>
        <v>193500887.5</v>
      </c>
      <c r="G1051" s="617">
        <f t="shared" si="48"/>
        <v>5000</v>
      </c>
      <c r="H1051" s="618">
        <f t="shared" si="50"/>
        <v>193500887.5</v>
      </c>
      <c r="I1051" s="662"/>
      <c r="J1051" s="619" t="s">
        <v>55</v>
      </c>
      <c r="K1051" s="619" t="s">
        <v>2750</v>
      </c>
    </row>
    <row r="1052" spans="2:11">
      <c r="B1052" s="620" t="s">
        <v>2759</v>
      </c>
      <c r="C1052" s="620" t="s">
        <v>2968</v>
      </c>
      <c r="D1052" s="620" t="s">
        <v>5521</v>
      </c>
      <c r="E1052" s="615">
        <v>5000</v>
      </c>
      <c r="F1052" s="616">
        <f t="shared" si="49"/>
        <v>193505887.5</v>
      </c>
      <c r="G1052" s="617">
        <f t="shared" si="48"/>
        <v>5000</v>
      </c>
      <c r="H1052" s="618">
        <f t="shared" si="50"/>
        <v>193505887.5</v>
      </c>
      <c r="I1052" s="662"/>
      <c r="J1052" s="619" t="s">
        <v>55</v>
      </c>
      <c r="K1052" s="619" t="s">
        <v>2750</v>
      </c>
    </row>
    <row r="1053" spans="2:11">
      <c r="B1053" s="620" t="s">
        <v>2759</v>
      </c>
      <c r="C1053" s="620" t="s">
        <v>2968</v>
      </c>
      <c r="D1053" s="620" t="s">
        <v>5520</v>
      </c>
      <c r="E1053" s="615">
        <v>5000</v>
      </c>
      <c r="F1053" s="616">
        <f t="shared" si="49"/>
        <v>193510887.5</v>
      </c>
      <c r="G1053" s="617">
        <f t="shared" si="48"/>
        <v>5000</v>
      </c>
      <c r="H1053" s="618">
        <f t="shared" si="50"/>
        <v>193510887.5</v>
      </c>
      <c r="I1053" s="662"/>
      <c r="J1053" s="619" t="s">
        <v>55</v>
      </c>
      <c r="K1053" s="619" t="s">
        <v>2750</v>
      </c>
    </row>
    <row r="1054" spans="2:11">
      <c r="B1054" s="620" t="s">
        <v>2759</v>
      </c>
      <c r="C1054" s="620" t="s">
        <v>2968</v>
      </c>
      <c r="D1054" s="620" t="s">
        <v>5519</v>
      </c>
      <c r="E1054" s="615">
        <v>5000</v>
      </c>
      <c r="F1054" s="616">
        <f t="shared" si="49"/>
        <v>193515887.5</v>
      </c>
      <c r="G1054" s="617">
        <f t="shared" si="48"/>
        <v>5000</v>
      </c>
      <c r="H1054" s="618">
        <f t="shared" si="50"/>
        <v>193515887.5</v>
      </c>
      <c r="I1054" s="662"/>
      <c r="J1054" s="619" t="s">
        <v>55</v>
      </c>
      <c r="K1054" s="619" t="s">
        <v>2750</v>
      </c>
    </row>
    <row r="1055" spans="2:11">
      <c r="B1055" s="620" t="s">
        <v>2759</v>
      </c>
      <c r="C1055" s="620" t="s">
        <v>2968</v>
      </c>
      <c r="D1055" s="620" t="s">
        <v>5518</v>
      </c>
      <c r="E1055" s="615">
        <v>5000</v>
      </c>
      <c r="F1055" s="616">
        <f t="shared" si="49"/>
        <v>193520887.5</v>
      </c>
      <c r="G1055" s="617">
        <f t="shared" si="48"/>
        <v>5000</v>
      </c>
      <c r="H1055" s="618">
        <f t="shared" si="50"/>
        <v>193520887.5</v>
      </c>
      <c r="I1055" s="662"/>
      <c r="J1055" s="619" t="s">
        <v>55</v>
      </c>
      <c r="K1055" s="619" t="s">
        <v>2750</v>
      </c>
    </row>
    <row r="1056" spans="2:11">
      <c r="B1056" s="620" t="s">
        <v>2759</v>
      </c>
      <c r="C1056" s="620" t="s">
        <v>2968</v>
      </c>
      <c r="D1056" s="620" t="s">
        <v>5517</v>
      </c>
      <c r="E1056" s="615">
        <v>125000</v>
      </c>
      <c r="F1056" s="616">
        <f t="shared" si="49"/>
        <v>193645887.5</v>
      </c>
      <c r="G1056" s="617">
        <f t="shared" si="48"/>
        <v>125000</v>
      </c>
      <c r="H1056" s="618">
        <f t="shared" si="50"/>
        <v>193645887.5</v>
      </c>
      <c r="I1056" s="662"/>
      <c r="J1056" s="619" t="s">
        <v>55</v>
      </c>
      <c r="K1056" s="619" t="s">
        <v>2750</v>
      </c>
    </row>
    <row r="1057" spans="2:11">
      <c r="B1057" s="620" t="s">
        <v>2759</v>
      </c>
      <c r="C1057" s="620" t="s">
        <v>2968</v>
      </c>
      <c r="D1057" s="620" t="s">
        <v>5516</v>
      </c>
      <c r="E1057" s="615">
        <v>125000</v>
      </c>
      <c r="F1057" s="616">
        <f t="shared" si="49"/>
        <v>193770887.5</v>
      </c>
      <c r="G1057" s="617">
        <f t="shared" si="48"/>
        <v>125000</v>
      </c>
      <c r="H1057" s="618">
        <f t="shared" si="50"/>
        <v>193770887.5</v>
      </c>
      <c r="I1057" s="662"/>
      <c r="J1057" s="619" t="s">
        <v>55</v>
      </c>
      <c r="K1057" s="619" t="s">
        <v>2750</v>
      </c>
    </row>
    <row r="1058" spans="2:11">
      <c r="B1058" s="620" t="s">
        <v>2759</v>
      </c>
      <c r="C1058" s="620" t="s">
        <v>2968</v>
      </c>
      <c r="D1058" s="620" t="s">
        <v>5515</v>
      </c>
      <c r="E1058" s="615">
        <v>125000</v>
      </c>
      <c r="F1058" s="616">
        <f t="shared" si="49"/>
        <v>193895887.5</v>
      </c>
      <c r="G1058" s="617">
        <f t="shared" si="48"/>
        <v>125000</v>
      </c>
      <c r="H1058" s="618">
        <f t="shared" si="50"/>
        <v>193895887.5</v>
      </c>
      <c r="I1058" s="662"/>
      <c r="J1058" s="619" t="s">
        <v>55</v>
      </c>
      <c r="K1058" s="619" t="s">
        <v>2750</v>
      </c>
    </row>
    <row r="1059" spans="2:11">
      <c r="B1059" s="620" t="s">
        <v>2759</v>
      </c>
      <c r="C1059" s="620" t="s">
        <v>2968</v>
      </c>
      <c r="D1059" s="620" t="s">
        <v>5514</v>
      </c>
      <c r="E1059" s="615">
        <v>125000</v>
      </c>
      <c r="F1059" s="616">
        <f t="shared" si="49"/>
        <v>194020887.5</v>
      </c>
      <c r="G1059" s="617">
        <f t="shared" si="48"/>
        <v>125000</v>
      </c>
      <c r="H1059" s="618">
        <f t="shared" si="50"/>
        <v>194020887.5</v>
      </c>
      <c r="I1059" s="662"/>
      <c r="J1059" s="619" t="s">
        <v>55</v>
      </c>
      <c r="K1059" s="619" t="s">
        <v>2750</v>
      </c>
    </row>
    <row r="1060" spans="2:11">
      <c r="B1060" s="620" t="s">
        <v>2759</v>
      </c>
      <c r="C1060" s="620" t="s">
        <v>2968</v>
      </c>
      <c r="D1060" s="620" t="s">
        <v>5513</v>
      </c>
      <c r="E1060" s="615">
        <v>13000</v>
      </c>
      <c r="F1060" s="616">
        <f t="shared" si="49"/>
        <v>194033887.5</v>
      </c>
      <c r="G1060" s="617">
        <f t="shared" si="48"/>
        <v>13000</v>
      </c>
      <c r="H1060" s="618">
        <f t="shared" si="50"/>
        <v>194033887.5</v>
      </c>
      <c r="I1060" s="662"/>
      <c r="J1060" s="619" t="s">
        <v>55</v>
      </c>
      <c r="K1060" s="619" t="s">
        <v>2750</v>
      </c>
    </row>
    <row r="1061" spans="2:11">
      <c r="B1061" s="620" t="s">
        <v>2759</v>
      </c>
      <c r="C1061" s="620" t="s">
        <v>2968</v>
      </c>
      <c r="D1061" s="620" t="s">
        <v>5512</v>
      </c>
      <c r="E1061" s="615">
        <v>13000</v>
      </c>
      <c r="F1061" s="616">
        <f t="shared" si="49"/>
        <v>194046887.5</v>
      </c>
      <c r="G1061" s="617">
        <f t="shared" si="48"/>
        <v>13000</v>
      </c>
      <c r="H1061" s="618">
        <f t="shared" si="50"/>
        <v>194046887.5</v>
      </c>
      <c r="I1061" s="662"/>
      <c r="J1061" s="619" t="s">
        <v>55</v>
      </c>
      <c r="K1061" s="619" t="s">
        <v>2750</v>
      </c>
    </row>
    <row r="1062" spans="2:11">
      <c r="B1062" s="620" t="s">
        <v>2759</v>
      </c>
      <c r="C1062" s="620" t="s">
        <v>2968</v>
      </c>
      <c r="D1062" s="620" t="s">
        <v>2801</v>
      </c>
      <c r="E1062" s="615">
        <v>39000</v>
      </c>
      <c r="F1062" s="616">
        <f t="shared" si="49"/>
        <v>194085887.5</v>
      </c>
      <c r="G1062" s="617">
        <f t="shared" si="48"/>
        <v>39000</v>
      </c>
      <c r="H1062" s="618">
        <f t="shared" si="50"/>
        <v>194085887.5</v>
      </c>
      <c r="I1062" s="662"/>
      <c r="J1062" s="619" t="s">
        <v>55</v>
      </c>
      <c r="K1062" s="619" t="s">
        <v>2750</v>
      </c>
    </row>
    <row r="1063" spans="2:11">
      <c r="B1063" s="620" t="s">
        <v>2759</v>
      </c>
      <c r="C1063" s="620" t="s">
        <v>2968</v>
      </c>
      <c r="D1063" s="620" t="s">
        <v>5511</v>
      </c>
      <c r="E1063" s="615">
        <v>125000</v>
      </c>
      <c r="F1063" s="616">
        <f t="shared" si="49"/>
        <v>194210887.5</v>
      </c>
      <c r="G1063" s="617">
        <f t="shared" si="48"/>
        <v>125000</v>
      </c>
      <c r="H1063" s="618">
        <f t="shared" si="50"/>
        <v>194210887.5</v>
      </c>
      <c r="I1063" s="662"/>
      <c r="J1063" s="619" t="s">
        <v>55</v>
      </c>
      <c r="K1063" s="619" t="s">
        <v>2750</v>
      </c>
    </row>
    <row r="1064" spans="2:11">
      <c r="B1064" s="620" t="s">
        <v>2759</v>
      </c>
      <c r="C1064" s="620" t="s">
        <v>2968</v>
      </c>
      <c r="D1064" s="620" t="s">
        <v>5510</v>
      </c>
      <c r="E1064" s="615">
        <v>125000</v>
      </c>
      <c r="F1064" s="616">
        <f t="shared" si="49"/>
        <v>194335887.5</v>
      </c>
      <c r="G1064" s="617">
        <f t="shared" si="48"/>
        <v>125000</v>
      </c>
      <c r="H1064" s="618">
        <f t="shared" si="50"/>
        <v>194335887.5</v>
      </c>
      <c r="I1064" s="662"/>
      <c r="J1064" s="619" t="s">
        <v>55</v>
      </c>
      <c r="K1064" s="619" t="s">
        <v>2750</v>
      </c>
    </row>
    <row r="1065" spans="2:11">
      <c r="B1065" s="620" t="s">
        <v>2759</v>
      </c>
      <c r="C1065" s="620" t="s">
        <v>2968</v>
      </c>
      <c r="D1065" s="620" t="s">
        <v>5509</v>
      </c>
      <c r="E1065" s="615">
        <v>125000</v>
      </c>
      <c r="F1065" s="616">
        <f t="shared" si="49"/>
        <v>194460887.5</v>
      </c>
      <c r="G1065" s="617">
        <f t="shared" si="48"/>
        <v>125000</v>
      </c>
      <c r="H1065" s="618">
        <f t="shared" si="50"/>
        <v>194460887.5</v>
      </c>
      <c r="I1065" s="662"/>
      <c r="J1065" s="619" t="s">
        <v>55</v>
      </c>
      <c r="K1065" s="619" t="s">
        <v>2750</v>
      </c>
    </row>
    <row r="1066" spans="2:11">
      <c r="B1066" s="620" t="s">
        <v>2759</v>
      </c>
      <c r="C1066" s="620" t="s">
        <v>2968</v>
      </c>
      <c r="D1066" s="620" t="s">
        <v>5508</v>
      </c>
      <c r="E1066" s="615">
        <v>125000</v>
      </c>
      <c r="F1066" s="616">
        <f t="shared" si="49"/>
        <v>194585887.5</v>
      </c>
      <c r="G1066" s="617">
        <f t="shared" si="48"/>
        <v>125000</v>
      </c>
      <c r="H1066" s="618">
        <f t="shared" si="50"/>
        <v>194585887.5</v>
      </c>
      <c r="I1066" s="662"/>
      <c r="J1066" s="619" t="s">
        <v>55</v>
      </c>
      <c r="K1066" s="619" t="s">
        <v>2750</v>
      </c>
    </row>
    <row r="1067" spans="2:11">
      <c r="B1067" s="620" t="s">
        <v>2759</v>
      </c>
      <c r="C1067" s="620" t="s">
        <v>2968</v>
      </c>
      <c r="D1067" s="620" t="s">
        <v>5507</v>
      </c>
      <c r="E1067" s="615">
        <v>125000</v>
      </c>
      <c r="F1067" s="616">
        <f t="shared" si="49"/>
        <v>194710887.5</v>
      </c>
      <c r="G1067" s="617">
        <f t="shared" si="48"/>
        <v>125000</v>
      </c>
      <c r="H1067" s="618">
        <f t="shared" si="50"/>
        <v>194710887.5</v>
      </c>
      <c r="I1067" s="662"/>
      <c r="J1067" s="619" t="s">
        <v>55</v>
      </c>
      <c r="K1067" s="619" t="s">
        <v>2750</v>
      </c>
    </row>
    <row r="1068" spans="2:11">
      <c r="B1068" s="620" t="s">
        <v>2759</v>
      </c>
      <c r="C1068" s="620" t="s">
        <v>2968</v>
      </c>
      <c r="D1068" s="620" t="s">
        <v>5506</v>
      </c>
      <c r="E1068" s="615">
        <v>125000</v>
      </c>
      <c r="F1068" s="616">
        <f t="shared" si="49"/>
        <v>194835887.5</v>
      </c>
      <c r="G1068" s="617">
        <f t="shared" si="48"/>
        <v>125000</v>
      </c>
      <c r="H1068" s="618">
        <f t="shared" si="50"/>
        <v>194835887.5</v>
      </c>
      <c r="I1068" s="662"/>
      <c r="J1068" s="619" t="s">
        <v>55</v>
      </c>
      <c r="K1068" s="619" t="s">
        <v>2750</v>
      </c>
    </row>
    <row r="1069" spans="2:11">
      <c r="B1069" s="620" t="s">
        <v>2759</v>
      </c>
      <c r="C1069" s="620" t="s">
        <v>2968</v>
      </c>
      <c r="D1069" s="620" t="s">
        <v>5505</v>
      </c>
      <c r="E1069" s="615">
        <v>125000</v>
      </c>
      <c r="F1069" s="616">
        <f t="shared" si="49"/>
        <v>194960887.5</v>
      </c>
      <c r="G1069" s="617">
        <f t="shared" si="48"/>
        <v>125000</v>
      </c>
      <c r="H1069" s="618">
        <f t="shared" si="50"/>
        <v>194960887.5</v>
      </c>
      <c r="I1069" s="662"/>
      <c r="J1069" s="619" t="s">
        <v>55</v>
      </c>
      <c r="K1069" s="619" t="s">
        <v>2750</v>
      </c>
    </row>
    <row r="1070" spans="2:11">
      <c r="B1070" s="620" t="s">
        <v>2759</v>
      </c>
      <c r="C1070" s="620" t="s">
        <v>2968</v>
      </c>
      <c r="D1070" s="620" t="s">
        <v>5504</v>
      </c>
      <c r="E1070" s="615">
        <v>40000</v>
      </c>
      <c r="F1070" s="616">
        <f t="shared" si="49"/>
        <v>195000887.5</v>
      </c>
      <c r="G1070" s="617">
        <f t="shared" si="48"/>
        <v>40000</v>
      </c>
      <c r="H1070" s="618">
        <f t="shared" si="50"/>
        <v>195000887.5</v>
      </c>
      <c r="I1070" s="662"/>
      <c r="J1070" s="619" t="s">
        <v>55</v>
      </c>
      <c r="K1070" s="619" t="s">
        <v>2750</v>
      </c>
    </row>
    <row r="1071" spans="2:11">
      <c r="B1071" s="620" t="s">
        <v>2759</v>
      </c>
      <c r="C1071" s="620" t="s">
        <v>2968</v>
      </c>
      <c r="D1071" s="620" t="s">
        <v>2805</v>
      </c>
      <c r="E1071" s="615">
        <v>203000</v>
      </c>
      <c r="F1071" s="616">
        <f t="shared" si="49"/>
        <v>195203887.5</v>
      </c>
      <c r="G1071" s="617">
        <f t="shared" si="48"/>
        <v>203000</v>
      </c>
      <c r="H1071" s="618">
        <f t="shared" si="50"/>
        <v>195203887.5</v>
      </c>
      <c r="I1071" s="662"/>
      <c r="J1071" s="619" t="s">
        <v>55</v>
      </c>
      <c r="K1071" s="619" t="s">
        <v>2750</v>
      </c>
    </row>
    <row r="1072" spans="2:11">
      <c r="B1072" s="620" t="s">
        <v>2759</v>
      </c>
      <c r="C1072" s="620" t="s">
        <v>2968</v>
      </c>
      <c r="D1072" s="620" t="s">
        <v>2807</v>
      </c>
      <c r="E1072" s="615">
        <v>1041000</v>
      </c>
      <c r="F1072" s="616">
        <f t="shared" si="49"/>
        <v>196244887.5</v>
      </c>
      <c r="G1072" s="617">
        <f t="shared" si="48"/>
        <v>1041000</v>
      </c>
      <c r="H1072" s="618">
        <f t="shared" si="50"/>
        <v>196244887.5</v>
      </c>
      <c r="I1072" s="662"/>
      <c r="J1072" s="619" t="s">
        <v>55</v>
      </c>
      <c r="K1072" s="619" t="s">
        <v>2750</v>
      </c>
    </row>
    <row r="1073" spans="2:11">
      <c r="B1073" s="620" t="s">
        <v>2759</v>
      </c>
      <c r="C1073" s="620" t="s">
        <v>2968</v>
      </c>
      <c r="D1073" s="620" t="s">
        <v>2809</v>
      </c>
      <c r="E1073" s="615">
        <v>152000</v>
      </c>
      <c r="F1073" s="616">
        <f t="shared" si="49"/>
        <v>196396887.5</v>
      </c>
      <c r="G1073" s="617">
        <f t="shared" si="48"/>
        <v>152000</v>
      </c>
      <c r="H1073" s="618">
        <f t="shared" si="50"/>
        <v>196396887.5</v>
      </c>
      <c r="I1073" s="662"/>
      <c r="J1073" s="619" t="s">
        <v>55</v>
      </c>
      <c r="K1073" s="619" t="s">
        <v>2750</v>
      </c>
    </row>
    <row r="1074" spans="2:11">
      <c r="B1074" s="620" t="s">
        <v>2759</v>
      </c>
      <c r="C1074" s="620" t="s">
        <v>2968</v>
      </c>
      <c r="D1074" s="620" t="s">
        <v>2771</v>
      </c>
      <c r="E1074" s="615">
        <v>1093000</v>
      </c>
      <c r="F1074" s="616">
        <f t="shared" si="49"/>
        <v>197489887.5</v>
      </c>
      <c r="G1074" s="617">
        <f t="shared" si="48"/>
        <v>1093000</v>
      </c>
      <c r="H1074" s="618">
        <f t="shared" si="50"/>
        <v>197489887.5</v>
      </c>
      <c r="I1074" s="662"/>
      <c r="J1074" s="619" t="s">
        <v>55</v>
      </c>
      <c r="K1074" s="619" t="s">
        <v>2750</v>
      </c>
    </row>
    <row r="1075" spans="2:11">
      <c r="B1075" s="620" t="s">
        <v>2759</v>
      </c>
      <c r="C1075" s="620" t="s">
        <v>2968</v>
      </c>
      <c r="D1075" s="620" t="s">
        <v>5102</v>
      </c>
      <c r="E1075" s="615">
        <v>125000</v>
      </c>
      <c r="F1075" s="616">
        <f t="shared" si="49"/>
        <v>197614887.5</v>
      </c>
      <c r="G1075" s="617">
        <f t="shared" si="48"/>
        <v>125000</v>
      </c>
      <c r="H1075" s="618">
        <f t="shared" si="50"/>
        <v>197614887.5</v>
      </c>
      <c r="I1075" s="662"/>
      <c r="J1075" s="619" t="s">
        <v>55</v>
      </c>
      <c r="K1075" s="619" t="s">
        <v>2750</v>
      </c>
    </row>
    <row r="1076" spans="2:11">
      <c r="B1076" s="620" t="s">
        <v>2759</v>
      </c>
      <c r="C1076" s="620" t="s">
        <v>2968</v>
      </c>
      <c r="D1076" s="620" t="s">
        <v>3045</v>
      </c>
      <c r="E1076" s="615">
        <v>42000</v>
      </c>
      <c r="F1076" s="616">
        <f t="shared" si="49"/>
        <v>197656887.5</v>
      </c>
      <c r="G1076" s="617">
        <f t="shared" si="48"/>
        <v>42000</v>
      </c>
      <c r="H1076" s="618">
        <f t="shared" si="50"/>
        <v>197656887.5</v>
      </c>
      <c r="I1076" s="662"/>
      <c r="J1076" s="619" t="s">
        <v>55</v>
      </c>
      <c r="K1076" s="619" t="s">
        <v>2750</v>
      </c>
    </row>
    <row r="1077" spans="2:11">
      <c r="B1077" s="620" t="s">
        <v>2759</v>
      </c>
      <c r="C1077" s="620" t="s">
        <v>2968</v>
      </c>
      <c r="D1077" s="620" t="s">
        <v>5503</v>
      </c>
      <c r="E1077" s="615">
        <v>5000</v>
      </c>
      <c r="F1077" s="616">
        <f t="shared" si="49"/>
        <v>197661887.5</v>
      </c>
      <c r="G1077" s="617">
        <f t="shared" si="48"/>
        <v>5000</v>
      </c>
      <c r="H1077" s="618">
        <f t="shared" si="50"/>
        <v>197661887.5</v>
      </c>
      <c r="I1077" s="662"/>
      <c r="J1077" s="619" t="s">
        <v>55</v>
      </c>
      <c r="K1077" s="619" t="s">
        <v>2750</v>
      </c>
    </row>
    <row r="1078" spans="2:11">
      <c r="B1078" s="620" t="s">
        <v>2759</v>
      </c>
      <c r="C1078" s="620" t="s">
        <v>2968</v>
      </c>
      <c r="D1078" s="620" t="s">
        <v>5502</v>
      </c>
      <c r="E1078" s="615">
        <v>5000</v>
      </c>
      <c r="F1078" s="616">
        <f t="shared" si="49"/>
        <v>197666887.5</v>
      </c>
      <c r="G1078" s="617">
        <f t="shared" si="48"/>
        <v>5000</v>
      </c>
      <c r="H1078" s="618">
        <f t="shared" si="50"/>
        <v>197666887.5</v>
      </c>
      <c r="I1078" s="662"/>
      <c r="J1078" s="619" t="s">
        <v>55</v>
      </c>
      <c r="K1078" s="619" t="s">
        <v>2750</v>
      </c>
    </row>
    <row r="1079" spans="2:11">
      <c r="B1079" s="620" t="s">
        <v>2759</v>
      </c>
      <c r="C1079" s="620" t="s">
        <v>2968</v>
      </c>
      <c r="D1079" s="620" t="s">
        <v>5501</v>
      </c>
      <c r="E1079" s="615">
        <v>5000</v>
      </c>
      <c r="F1079" s="616">
        <f t="shared" si="49"/>
        <v>197671887.5</v>
      </c>
      <c r="G1079" s="617">
        <f t="shared" si="48"/>
        <v>5000</v>
      </c>
      <c r="H1079" s="618">
        <f t="shared" si="50"/>
        <v>197671887.5</v>
      </c>
      <c r="I1079" s="662"/>
      <c r="J1079" s="619" t="s">
        <v>55</v>
      </c>
      <c r="K1079" s="619" t="s">
        <v>2750</v>
      </c>
    </row>
    <row r="1080" spans="2:11">
      <c r="B1080" s="620" t="s">
        <v>2759</v>
      </c>
      <c r="C1080" s="620" t="s">
        <v>2968</v>
      </c>
      <c r="D1080" s="620" t="s">
        <v>2853</v>
      </c>
      <c r="E1080" s="615">
        <v>81000</v>
      </c>
      <c r="F1080" s="616">
        <f t="shared" si="49"/>
        <v>197752887.5</v>
      </c>
      <c r="G1080" s="617">
        <f t="shared" si="48"/>
        <v>81000</v>
      </c>
      <c r="H1080" s="618">
        <f t="shared" si="50"/>
        <v>197752887.5</v>
      </c>
      <c r="I1080" s="662"/>
      <c r="J1080" s="619" t="s">
        <v>55</v>
      </c>
      <c r="K1080" s="619" t="s">
        <v>2750</v>
      </c>
    </row>
    <row r="1081" spans="2:11">
      <c r="B1081" s="620" t="s">
        <v>2759</v>
      </c>
      <c r="C1081" s="620" t="s">
        <v>2968</v>
      </c>
      <c r="D1081" s="620" t="s">
        <v>5500</v>
      </c>
      <c r="E1081" s="615">
        <v>8000</v>
      </c>
      <c r="F1081" s="616">
        <f t="shared" si="49"/>
        <v>197760887.5</v>
      </c>
      <c r="G1081" s="617">
        <f t="shared" si="48"/>
        <v>8000</v>
      </c>
      <c r="H1081" s="618">
        <f t="shared" si="50"/>
        <v>197760887.5</v>
      </c>
      <c r="I1081" s="662"/>
      <c r="J1081" s="619" t="s">
        <v>55</v>
      </c>
      <c r="K1081" s="619" t="s">
        <v>2750</v>
      </c>
    </row>
    <row r="1082" spans="2:11">
      <c r="B1082" s="620" t="s">
        <v>2759</v>
      </c>
      <c r="C1082" s="620" t="s">
        <v>2968</v>
      </c>
      <c r="D1082" s="620" t="s">
        <v>5499</v>
      </c>
      <c r="E1082" s="615">
        <v>8000</v>
      </c>
      <c r="F1082" s="616">
        <f t="shared" si="49"/>
        <v>197768887.5</v>
      </c>
      <c r="G1082" s="617">
        <f t="shared" si="48"/>
        <v>8000</v>
      </c>
      <c r="H1082" s="618">
        <f t="shared" si="50"/>
        <v>197768887.5</v>
      </c>
      <c r="I1082" s="662"/>
      <c r="J1082" s="619" t="s">
        <v>55</v>
      </c>
      <c r="K1082" s="619" t="s">
        <v>2750</v>
      </c>
    </row>
    <row r="1083" spans="2:11">
      <c r="B1083" s="620" t="s">
        <v>2759</v>
      </c>
      <c r="C1083" s="620" t="s">
        <v>2968</v>
      </c>
      <c r="D1083" s="620" t="s">
        <v>5081</v>
      </c>
      <c r="E1083" s="615">
        <v>4000000</v>
      </c>
      <c r="F1083" s="616">
        <f t="shared" si="49"/>
        <v>201768887.5</v>
      </c>
      <c r="G1083" s="617">
        <f t="shared" si="48"/>
        <v>4000000</v>
      </c>
      <c r="H1083" s="618">
        <f t="shared" si="50"/>
        <v>201768887.5</v>
      </c>
      <c r="I1083" s="662"/>
      <c r="J1083" s="619" t="s">
        <v>55</v>
      </c>
      <c r="K1083" s="619" t="s">
        <v>2750</v>
      </c>
    </row>
    <row r="1084" spans="2:11">
      <c r="B1084" s="620" t="s">
        <v>2759</v>
      </c>
      <c r="C1084" s="620" t="s">
        <v>2968</v>
      </c>
      <c r="D1084" s="620" t="s">
        <v>5498</v>
      </c>
      <c r="E1084" s="615">
        <v>8000</v>
      </c>
      <c r="F1084" s="616">
        <f t="shared" si="49"/>
        <v>201776887.5</v>
      </c>
      <c r="G1084" s="617">
        <f t="shared" si="48"/>
        <v>8000</v>
      </c>
      <c r="H1084" s="618">
        <f t="shared" si="50"/>
        <v>201776887.5</v>
      </c>
      <c r="I1084" s="662"/>
      <c r="J1084" s="619" t="s">
        <v>55</v>
      </c>
      <c r="K1084" s="619" t="s">
        <v>2750</v>
      </c>
    </row>
    <row r="1085" spans="2:11">
      <c r="B1085" s="620" t="s">
        <v>2759</v>
      </c>
      <c r="C1085" s="620" t="s">
        <v>2968</v>
      </c>
      <c r="D1085" s="620" t="s">
        <v>5497</v>
      </c>
      <c r="E1085" s="615">
        <v>8000</v>
      </c>
      <c r="F1085" s="616">
        <f t="shared" si="49"/>
        <v>201784887.5</v>
      </c>
      <c r="G1085" s="617">
        <f t="shared" si="48"/>
        <v>8000</v>
      </c>
      <c r="H1085" s="618">
        <f t="shared" si="50"/>
        <v>201784887.5</v>
      </c>
      <c r="I1085" s="662"/>
      <c r="J1085" s="619" t="s">
        <v>55</v>
      </c>
      <c r="K1085" s="619" t="s">
        <v>2750</v>
      </c>
    </row>
    <row r="1086" spans="2:11">
      <c r="B1086" s="620" t="s">
        <v>2759</v>
      </c>
      <c r="C1086" s="620" t="s">
        <v>2968</v>
      </c>
      <c r="D1086" s="620" t="s">
        <v>5496</v>
      </c>
      <c r="E1086" s="615">
        <v>2000</v>
      </c>
      <c r="F1086" s="616">
        <f t="shared" si="49"/>
        <v>201786887.5</v>
      </c>
      <c r="G1086" s="617">
        <f t="shared" si="48"/>
        <v>2000</v>
      </c>
      <c r="H1086" s="618">
        <f t="shared" si="50"/>
        <v>201786887.5</v>
      </c>
      <c r="I1086" s="662"/>
      <c r="J1086" s="619" t="s">
        <v>55</v>
      </c>
      <c r="K1086" s="619" t="s">
        <v>2750</v>
      </c>
    </row>
    <row r="1087" spans="2:11">
      <c r="B1087" s="620" t="s">
        <v>2759</v>
      </c>
      <c r="C1087" s="620" t="s">
        <v>2968</v>
      </c>
      <c r="D1087" s="620" t="s">
        <v>2780</v>
      </c>
      <c r="E1087" s="615">
        <v>1225000</v>
      </c>
      <c r="F1087" s="616">
        <f t="shared" si="49"/>
        <v>203011887.5</v>
      </c>
      <c r="G1087" s="617">
        <f t="shared" si="48"/>
        <v>1225000</v>
      </c>
      <c r="H1087" s="618">
        <f t="shared" si="50"/>
        <v>203011887.5</v>
      </c>
      <c r="I1087" s="662"/>
      <c r="J1087" s="619" t="s">
        <v>55</v>
      </c>
      <c r="K1087" s="619" t="s">
        <v>2750</v>
      </c>
    </row>
    <row r="1088" spans="2:11">
      <c r="B1088" s="620" t="s">
        <v>2759</v>
      </c>
      <c r="C1088" s="620" t="s">
        <v>2968</v>
      </c>
      <c r="D1088" s="620" t="s">
        <v>5182</v>
      </c>
      <c r="E1088" s="615">
        <v>25000</v>
      </c>
      <c r="F1088" s="616">
        <f t="shared" si="49"/>
        <v>203036887.5</v>
      </c>
      <c r="G1088" s="617">
        <f t="shared" si="48"/>
        <v>25000</v>
      </c>
      <c r="H1088" s="618">
        <f t="shared" si="50"/>
        <v>203036887.5</v>
      </c>
      <c r="I1088" s="662"/>
      <c r="J1088" s="619" t="s">
        <v>55</v>
      </c>
      <c r="K1088" s="619" t="s">
        <v>2750</v>
      </c>
    </row>
    <row r="1089" spans="2:11">
      <c r="B1089" s="620" t="s">
        <v>2759</v>
      </c>
      <c r="C1089" s="620" t="s">
        <v>2968</v>
      </c>
      <c r="D1089" s="620" t="s">
        <v>5495</v>
      </c>
      <c r="E1089" s="615">
        <v>6000</v>
      </c>
      <c r="F1089" s="616">
        <f t="shared" si="49"/>
        <v>203042887.5</v>
      </c>
      <c r="G1089" s="617">
        <f t="shared" si="48"/>
        <v>6000</v>
      </c>
      <c r="H1089" s="618">
        <f t="shared" si="50"/>
        <v>203042887.5</v>
      </c>
      <c r="I1089" s="662"/>
      <c r="J1089" s="619" t="s">
        <v>55</v>
      </c>
      <c r="K1089" s="619" t="s">
        <v>2750</v>
      </c>
    </row>
    <row r="1090" spans="2:11">
      <c r="B1090" s="620" t="s">
        <v>2759</v>
      </c>
      <c r="C1090" s="620" t="s">
        <v>2968</v>
      </c>
      <c r="D1090" s="620" t="s">
        <v>5494</v>
      </c>
      <c r="E1090" s="615">
        <v>6000</v>
      </c>
      <c r="F1090" s="616">
        <f t="shared" si="49"/>
        <v>203048887.5</v>
      </c>
      <c r="G1090" s="617">
        <f t="shared" si="48"/>
        <v>6000</v>
      </c>
      <c r="H1090" s="618">
        <f t="shared" si="50"/>
        <v>203048887.5</v>
      </c>
      <c r="I1090" s="662"/>
      <c r="J1090" s="619" t="s">
        <v>55</v>
      </c>
      <c r="K1090" s="619" t="s">
        <v>2750</v>
      </c>
    </row>
    <row r="1091" spans="2:11">
      <c r="B1091" s="620" t="s">
        <v>2759</v>
      </c>
      <c r="C1091" s="620" t="s">
        <v>2968</v>
      </c>
      <c r="D1091" s="620" t="s">
        <v>5493</v>
      </c>
      <c r="E1091" s="615">
        <v>6000</v>
      </c>
      <c r="F1091" s="616">
        <f t="shared" si="49"/>
        <v>203054887.5</v>
      </c>
      <c r="G1091" s="617">
        <f t="shared" si="48"/>
        <v>6000</v>
      </c>
      <c r="H1091" s="618">
        <f t="shared" si="50"/>
        <v>203054887.5</v>
      </c>
      <c r="I1091" s="662"/>
      <c r="J1091" s="619" t="s">
        <v>55</v>
      </c>
      <c r="K1091" s="619" t="s">
        <v>2750</v>
      </c>
    </row>
    <row r="1092" spans="2:11">
      <c r="B1092" s="620" t="s">
        <v>2759</v>
      </c>
      <c r="C1092" s="620" t="s">
        <v>2968</v>
      </c>
      <c r="D1092" s="620" t="s">
        <v>5492</v>
      </c>
      <c r="E1092" s="615">
        <v>8000</v>
      </c>
      <c r="F1092" s="616">
        <f t="shared" si="49"/>
        <v>203062887.5</v>
      </c>
      <c r="G1092" s="617">
        <f t="shared" si="48"/>
        <v>8000</v>
      </c>
      <c r="H1092" s="618">
        <f t="shared" si="50"/>
        <v>203062887.5</v>
      </c>
      <c r="I1092" s="662"/>
      <c r="J1092" s="619" t="s">
        <v>55</v>
      </c>
      <c r="K1092" s="619" t="s">
        <v>2750</v>
      </c>
    </row>
    <row r="1093" spans="2:11">
      <c r="B1093" s="620" t="s">
        <v>2759</v>
      </c>
      <c r="C1093" s="620" t="s">
        <v>2968</v>
      </c>
      <c r="D1093" s="620" t="s">
        <v>5491</v>
      </c>
      <c r="E1093" s="615">
        <v>78000</v>
      </c>
      <c r="F1093" s="616">
        <f t="shared" si="49"/>
        <v>203140887.5</v>
      </c>
      <c r="G1093" s="617">
        <f t="shared" si="48"/>
        <v>78000</v>
      </c>
      <c r="H1093" s="618">
        <f t="shared" si="50"/>
        <v>203140887.5</v>
      </c>
      <c r="I1093" s="662"/>
      <c r="J1093" s="619" t="s">
        <v>55</v>
      </c>
      <c r="K1093" s="619" t="s">
        <v>2750</v>
      </c>
    </row>
    <row r="1094" spans="2:11">
      <c r="B1094" s="620" t="s">
        <v>2759</v>
      </c>
      <c r="C1094" s="620" t="s">
        <v>2968</v>
      </c>
      <c r="D1094" s="620" t="s">
        <v>5490</v>
      </c>
      <c r="E1094" s="615">
        <v>6000</v>
      </c>
      <c r="F1094" s="616">
        <f t="shared" si="49"/>
        <v>203146887.5</v>
      </c>
      <c r="G1094" s="617">
        <f t="shared" si="48"/>
        <v>6000</v>
      </c>
      <c r="H1094" s="618">
        <f t="shared" si="50"/>
        <v>203146887.5</v>
      </c>
      <c r="I1094" s="662"/>
      <c r="J1094" s="619" t="s">
        <v>55</v>
      </c>
      <c r="K1094" s="619" t="s">
        <v>2750</v>
      </c>
    </row>
    <row r="1095" spans="2:11">
      <c r="B1095" s="620" t="s">
        <v>2759</v>
      </c>
      <c r="C1095" s="620" t="s">
        <v>2968</v>
      </c>
      <c r="D1095" s="620" t="s">
        <v>2815</v>
      </c>
      <c r="E1095" s="615">
        <v>250000</v>
      </c>
      <c r="F1095" s="616">
        <f t="shared" si="49"/>
        <v>203396887.5</v>
      </c>
      <c r="G1095" s="617">
        <f t="shared" ref="G1095:G1158" si="51">E1095</f>
        <v>250000</v>
      </c>
      <c r="H1095" s="618">
        <f t="shared" si="50"/>
        <v>203396887.5</v>
      </c>
      <c r="I1095" s="662"/>
      <c r="J1095" s="619" t="s">
        <v>55</v>
      </c>
      <c r="K1095" s="619" t="s">
        <v>2750</v>
      </c>
    </row>
    <row r="1096" spans="2:11">
      <c r="B1096" s="620" t="s">
        <v>2759</v>
      </c>
      <c r="C1096" s="620" t="s">
        <v>2968</v>
      </c>
      <c r="D1096" s="620" t="s">
        <v>2816</v>
      </c>
      <c r="E1096" s="615">
        <v>525000</v>
      </c>
      <c r="F1096" s="616">
        <f t="shared" ref="F1096:F1159" si="52">E1096+F1095</f>
        <v>203921887.5</v>
      </c>
      <c r="G1096" s="617">
        <f t="shared" si="51"/>
        <v>525000</v>
      </c>
      <c r="H1096" s="618">
        <f t="shared" ref="H1096:H1159" si="53">G1096+H1095</f>
        <v>203921887.5</v>
      </c>
      <c r="I1096" s="662"/>
      <c r="J1096" s="619" t="s">
        <v>55</v>
      </c>
      <c r="K1096" s="619" t="s">
        <v>2750</v>
      </c>
    </row>
    <row r="1097" spans="2:11">
      <c r="B1097" s="620" t="s">
        <v>2759</v>
      </c>
      <c r="C1097" s="620" t="s">
        <v>2968</v>
      </c>
      <c r="D1097" s="620" t="s">
        <v>5489</v>
      </c>
      <c r="E1097" s="615">
        <v>10000</v>
      </c>
      <c r="F1097" s="616">
        <f t="shared" si="52"/>
        <v>203931887.5</v>
      </c>
      <c r="G1097" s="617">
        <f t="shared" si="51"/>
        <v>10000</v>
      </c>
      <c r="H1097" s="618">
        <f t="shared" si="53"/>
        <v>203931887.5</v>
      </c>
      <c r="I1097" s="662"/>
      <c r="J1097" s="619" t="s">
        <v>55</v>
      </c>
      <c r="K1097" s="619" t="s">
        <v>2750</v>
      </c>
    </row>
    <row r="1098" spans="2:11">
      <c r="B1098" s="620" t="s">
        <v>2759</v>
      </c>
      <c r="C1098" s="620" t="s">
        <v>2968</v>
      </c>
      <c r="D1098" s="620" t="s">
        <v>5488</v>
      </c>
      <c r="E1098" s="615">
        <v>5000</v>
      </c>
      <c r="F1098" s="616">
        <f t="shared" si="52"/>
        <v>203936887.5</v>
      </c>
      <c r="G1098" s="617">
        <f t="shared" si="51"/>
        <v>5000</v>
      </c>
      <c r="H1098" s="618">
        <f t="shared" si="53"/>
        <v>203936887.5</v>
      </c>
      <c r="I1098" s="662"/>
      <c r="J1098" s="619" t="s">
        <v>55</v>
      </c>
      <c r="K1098" s="619" t="s">
        <v>2750</v>
      </c>
    </row>
    <row r="1099" spans="2:11">
      <c r="B1099" s="620" t="s">
        <v>2759</v>
      </c>
      <c r="C1099" s="620" t="s">
        <v>2968</v>
      </c>
      <c r="D1099" s="620" t="s">
        <v>2817</v>
      </c>
      <c r="E1099" s="615">
        <v>1952000</v>
      </c>
      <c r="F1099" s="616">
        <f t="shared" si="52"/>
        <v>205888887.5</v>
      </c>
      <c r="G1099" s="617">
        <f t="shared" si="51"/>
        <v>1952000</v>
      </c>
      <c r="H1099" s="618">
        <f t="shared" si="53"/>
        <v>205888887.5</v>
      </c>
      <c r="I1099" s="662"/>
      <c r="J1099" s="619" t="s">
        <v>55</v>
      </c>
      <c r="K1099" s="619" t="s">
        <v>2750</v>
      </c>
    </row>
    <row r="1100" spans="2:11">
      <c r="B1100" s="620" t="s">
        <v>2759</v>
      </c>
      <c r="C1100" s="620" t="s">
        <v>2968</v>
      </c>
      <c r="D1100" s="620" t="s">
        <v>5487</v>
      </c>
      <c r="E1100" s="615">
        <v>25000</v>
      </c>
      <c r="F1100" s="616">
        <f t="shared" si="52"/>
        <v>205913887.5</v>
      </c>
      <c r="G1100" s="617">
        <f t="shared" si="51"/>
        <v>25000</v>
      </c>
      <c r="H1100" s="618">
        <f t="shared" si="53"/>
        <v>205913887.5</v>
      </c>
      <c r="I1100" s="662"/>
      <c r="J1100" s="619" t="s">
        <v>55</v>
      </c>
      <c r="K1100" s="619" t="s">
        <v>2750</v>
      </c>
    </row>
    <row r="1101" spans="2:11">
      <c r="B1101" s="620" t="s">
        <v>2759</v>
      </c>
      <c r="C1101" s="620" t="s">
        <v>2968</v>
      </c>
      <c r="D1101" s="620" t="s">
        <v>5486</v>
      </c>
      <c r="E1101" s="615">
        <v>5000</v>
      </c>
      <c r="F1101" s="616">
        <f t="shared" si="52"/>
        <v>205918887.5</v>
      </c>
      <c r="G1101" s="617">
        <f t="shared" si="51"/>
        <v>5000</v>
      </c>
      <c r="H1101" s="618">
        <f t="shared" si="53"/>
        <v>205918887.5</v>
      </c>
      <c r="I1101" s="662"/>
      <c r="J1101" s="619" t="s">
        <v>55</v>
      </c>
      <c r="K1101" s="619" t="s">
        <v>2750</v>
      </c>
    </row>
    <row r="1102" spans="2:11">
      <c r="B1102" s="620" t="s">
        <v>2759</v>
      </c>
      <c r="C1102" s="620" t="s">
        <v>2968</v>
      </c>
      <c r="D1102" s="620" t="s">
        <v>5485</v>
      </c>
      <c r="E1102" s="615">
        <v>125000</v>
      </c>
      <c r="F1102" s="616">
        <f t="shared" si="52"/>
        <v>206043887.5</v>
      </c>
      <c r="G1102" s="617">
        <f t="shared" si="51"/>
        <v>125000</v>
      </c>
      <c r="H1102" s="618">
        <f t="shared" si="53"/>
        <v>206043887.5</v>
      </c>
      <c r="I1102" s="662"/>
      <c r="J1102" s="619" t="s">
        <v>55</v>
      </c>
      <c r="K1102" s="619" t="s">
        <v>2750</v>
      </c>
    </row>
    <row r="1103" spans="2:11">
      <c r="B1103" s="620" t="s">
        <v>2759</v>
      </c>
      <c r="C1103" s="620" t="s">
        <v>2968</v>
      </c>
      <c r="D1103" s="620" t="s">
        <v>5484</v>
      </c>
      <c r="E1103" s="615">
        <v>125000</v>
      </c>
      <c r="F1103" s="616">
        <f t="shared" si="52"/>
        <v>206168887.5</v>
      </c>
      <c r="G1103" s="617">
        <f t="shared" si="51"/>
        <v>125000</v>
      </c>
      <c r="H1103" s="618">
        <f t="shared" si="53"/>
        <v>206168887.5</v>
      </c>
      <c r="I1103" s="662"/>
      <c r="J1103" s="619" t="s">
        <v>55</v>
      </c>
      <c r="K1103" s="619" t="s">
        <v>2750</v>
      </c>
    </row>
    <row r="1104" spans="2:11">
      <c r="B1104" s="620" t="s">
        <v>2759</v>
      </c>
      <c r="C1104" s="620" t="s">
        <v>2968</v>
      </c>
      <c r="D1104" s="620" t="s">
        <v>5483</v>
      </c>
      <c r="E1104" s="615">
        <v>125000</v>
      </c>
      <c r="F1104" s="616">
        <f t="shared" si="52"/>
        <v>206293887.5</v>
      </c>
      <c r="G1104" s="617">
        <f t="shared" si="51"/>
        <v>125000</v>
      </c>
      <c r="H1104" s="618">
        <f t="shared" si="53"/>
        <v>206293887.5</v>
      </c>
      <c r="I1104" s="662"/>
      <c r="J1104" s="619" t="s">
        <v>55</v>
      </c>
      <c r="K1104" s="619" t="s">
        <v>2750</v>
      </c>
    </row>
    <row r="1105" spans="2:11">
      <c r="B1105" s="620" t="s">
        <v>2759</v>
      </c>
      <c r="C1105" s="620" t="s">
        <v>2968</v>
      </c>
      <c r="D1105" s="620" t="s">
        <v>5482</v>
      </c>
      <c r="E1105" s="615">
        <v>125000</v>
      </c>
      <c r="F1105" s="616">
        <f t="shared" si="52"/>
        <v>206418887.5</v>
      </c>
      <c r="G1105" s="617">
        <f t="shared" si="51"/>
        <v>125000</v>
      </c>
      <c r="H1105" s="618">
        <f t="shared" si="53"/>
        <v>206418887.5</v>
      </c>
      <c r="I1105" s="662"/>
      <c r="J1105" s="619" t="s">
        <v>55</v>
      </c>
      <c r="K1105" s="619" t="s">
        <v>2750</v>
      </c>
    </row>
    <row r="1106" spans="2:11">
      <c r="B1106" s="620" t="s">
        <v>2759</v>
      </c>
      <c r="C1106" s="620" t="s">
        <v>2968</v>
      </c>
      <c r="D1106" s="620" t="s">
        <v>5481</v>
      </c>
      <c r="E1106" s="615">
        <v>125000</v>
      </c>
      <c r="F1106" s="616">
        <f t="shared" si="52"/>
        <v>206543887.5</v>
      </c>
      <c r="G1106" s="617">
        <f t="shared" si="51"/>
        <v>125000</v>
      </c>
      <c r="H1106" s="618">
        <f t="shared" si="53"/>
        <v>206543887.5</v>
      </c>
      <c r="I1106" s="662"/>
      <c r="J1106" s="619" t="s">
        <v>55</v>
      </c>
      <c r="K1106" s="619" t="s">
        <v>2750</v>
      </c>
    </row>
    <row r="1107" spans="2:11">
      <c r="B1107" s="620" t="s">
        <v>2759</v>
      </c>
      <c r="C1107" s="620" t="s">
        <v>2968</v>
      </c>
      <c r="D1107" s="620" t="s">
        <v>5480</v>
      </c>
      <c r="E1107" s="615">
        <v>125000</v>
      </c>
      <c r="F1107" s="616">
        <f t="shared" si="52"/>
        <v>206668887.5</v>
      </c>
      <c r="G1107" s="617">
        <f t="shared" si="51"/>
        <v>125000</v>
      </c>
      <c r="H1107" s="618">
        <f t="shared" si="53"/>
        <v>206668887.5</v>
      </c>
      <c r="I1107" s="662"/>
      <c r="J1107" s="619" t="s">
        <v>55</v>
      </c>
      <c r="K1107" s="619" t="s">
        <v>2750</v>
      </c>
    </row>
    <row r="1108" spans="2:11">
      <c r="B1108" s="620" t="s">
        <v>2759</v>
      </c>
      <c r="C1108" s="620" t="s">
        <v>2968</v>
      </c>
      <c r="D1108" s="620" t="s">
        <v>5479</v>
      </c>
      <c r="E1108" s="615">
        <v>125000</v>
      </c>
      <c r="F1108" s="616">
        <f t="shared" si="52"/>
        <v>206793887.5</v>
      </c>
      <c r="G1108" s="617">
        <f t="shared" si="51"/>
        <v>125000</v>
      </c>
      <c r="H1108" s="618">
        <f t="shared" si="53"/>
        <v>206793887.5</v>
      </c>
      <c r="I1108" s="662"/>
      <c r="J1108" s="619" t="s">
        <v>55</v>
      </c>
      <c r="K1108" s="619" t="s">
        <v>2750</v>
      </c>
    </row>
    <row r="1109" spans="2:11">
      <c r="B1109" s="620" t="s">
        <v>2759</v>
      </c>
      <c r="C1109" s="620" t="s">
        <v>2968</v>
      </c>
      <c r="D1109" s="620" t="s">
        <v>5478</v>
      </c>
      <c r="E1109" s="615">
        <v>125000</v>
      </c>
      <c r="F1109" s="616">
        <f t="shared" si="52"/>
        <v>206918887.5</v>
      </c>
      <c r="G1109" s="617">
        <f t="shared" si="51"/>
        <v>125000</v>
      </c>
      <c r="H1109" s="618">
        <f t="shared" si="53"/>
        <v>206918887.5</v>
      </c>
      <c r="I1109" s="662"/>
      <c r="J1109" s="619" t="s">
        <v>55</v>
      </c>
      <c r="K1109" s="619" t="s">
        <v>2750</v>
      </c>
    </row>
    <row r="1110" spans="2:11">
      <c r="B1110" s="620" t="s">
        <v>2759</v>
      </c>
      <c r="C1110" s="620" t="s">
        <v>2968</v>
      </c>
      <c r="D1110" s="620" t="s">
        <v>5477</v>
      </c>
      <c r="E1110" s="615">
        <v>125000</v>
      </c>
      <c r="F1110" s="616">
        <f t="shared" si="52"/>
        <v>207043887.5</v>
      </c>
      <c r="G1110" s="617">
        <f t="shared" si="51"/>
        <v>125000</v>
      </c>
      <c r="H1110" s="618">
        <f t="shared" si="53"/>
        <v>207043887.5</v>
      </c>
      <c r="I1110" s="662"/>
      <c r="J1110" s="619" t="s">
        <v>55</v>
      </c>
      <c r="K1110" s="619" t="s">
        <v>2750</v>
      </c>
    </row>
    <row r="1111" spans="2:11">
      <c r="B1111" s="620" t="s">
        <v>2759</v>
      </c>
      <c r="C1111" s="620" t="s">
        <v>2968</v>
      </c>
      <c r="D1111" s="620" t="s">
        <v>5476</v>
      </c>
      <c r="E1111" s="615">
        <v>78000</v>
      </c>
      <c r="F1111" s="616">
        <f t="shared" si="52"/>
        <v>207121887.5</v>
      </c>
      <c r="G1111" s="617">
        <f t="shared" si="51"/>
        <v>78000</v>
      </c>
      <c r="H1111" s="618">
        <f t="shared" si="53"/>
        <v>207121887.5</v>
      </c>
      <c r="I1111" s="662"/>
      <c r="J1111" s="619" t="s">
        <v>55</v>
      </c>
      <c r="K1111" s="619" t="s">
        <v>2750</v>
      </c>
    </row>
    <row r="1112" spans="2:11">
      <c r="B1112" s="620" t="s">
        <v>2759</v>
      </c>
      <c r="C1112" s="620" t="s">
        <v>2968</v>
      </c>
      <c r="D1112" s="620" t="s">
        <v>5475</v>
      </c>
      <c r="E1112" s="615">
        <v>25000</v>
      </c>
      <c r="F1112" s="616">
        <f t="shared" si="52"/>
        <v>207146887.5</v>
      </c>
      <c r="G1112" s="617">
        <f t="shared" si="51"/>
        <v>25000</v>
      </c>
      <c r="H1112" s="618">
        <f t="shared" si="53"/>
        <v>207146887.5</v>
      </c>
      <c r="I1112" s="662"/>
      <c r="J1112" s="619" t="s">
        <v>55</v>
      </c>
      <c r="K1112" s="619" t="s">
        <v>2750</v>
      </c>
    </row>
    <row r="1113" spans="2:11">
      <c r="B1113" s="620" t="s">
        <v>2759</v>
      </c>
      <c r="C1113" s="620" t="s">
        <v>2968</v>
      </c>
      <c r="D1113" s="620" t="s">
        <v>5474</v>
      </c>
      <c r="E1113" s="615">
        <v>10000</v>
      </c>
      <c r="F1113" s="616">
        <f t="shared" si="52"/>
        <v>207156887.5</v>
      </c>
      <c r="G1113" s="617">
        <f t="shared" si="51"/>
        <v>10000</v>
      </c>
      <c r="H1113" s="618">
        <f t="shared" si="53"/>
        <v>207156887.5</v>
      </c>
      <c r="I1113" s="662"/>
      <c r="J1113" s="619" t="s">
        <v>55</v>
      </c>
      <c r="K1113" s="619" t="s">
        <v>2750</v>
      </c>
    </row>
    <row r="1114" spans="2:11">
      <c r="B1114" s="620" t="s">
        <v>2759</v>
      </c>
      <c r="C1114" s="620" t="s">
        <v>2968</v>
      </c>
      <c r="D1114" s="620" t="s">
        <v>5473</v>
      </c>
      <c r="E1114" s="615">
        <v>25000</v>
      </c>
      <c r="F1114" s="616">
        <f t="shared" si="52"/>
        <v>207181887.5</v>
      </c>
      <c r="G1114" s="617">
        <f t="shared" si="51"/>
        <v>25000</v>
      </c>
      <c r="H1114" s="618">
        <f t="shared" si="53"/>
        <v>207181887.5</v>
      </c>
      <c r="I1114" s="662"/>
      <c r="J1114" s="619" t="s">
        <v>55</v>
      </c>
      <c r="K1114" s="619" t="s">
        <v>2750</v>
      </c>
    </row>
    <row r="1115" spans="2:11">
      <c r="B1115" s="620" t="s">
        <v>2759</v>
      </c>
      <c r="C1115" s="620" t="s">
        <v>2968</v>
      </c>
      <c r="D1115" s="620" t="s">
        <v>2819</v>
      </c>
      <c r="E1115" s="615">
        <v>375000</v>
      </c>
      <c r="F1115" s="616">
        <f t="shared" si="52"/>
        <v>207556887.5</v>
      </c>
      <c r="G1115" s="617">
        <f t="shared" si="51"/>
        <v>375000</v>
      </c>
      <c r="H1115" s="618">
        <f t="shared" si="53"/>
        <v>207556887.5</v>
      </c>
      <c r="I1115" s="662"/>
      <c r="J1115" s="619" t="s">
        <v>55</v>
      </c>
      <c r="K1115" s="619" t="s">
        <v>2750</v>
      </c>
    </row>
    <row r="1116" spans="2:11">
      <c r="B1116" s="620" t="s">
        <v>2759</v>
      </c>
      <c r="C1116" s="620" t="s">
        <v>2968</v>
      </c>
      <c r="D1116" s="620" t="s">
        <v>2935</v>
      </c>
      <c r="E1116" s="615">
        <v>16000</v>
      </c>
      <c r="F1116" s="616">
        <f t="shared" si="52"/>
        <v>207572887.5</v>
      </c>
      <c r="G1116" s="617">
        <f t="shared" si="51"/>
        <v>16000</v>
      </c>
      <c r="H1116" s="618">
        <f t="shared" si="53"/>
        <v>207572887.5</v>
      </c>
      <c r="I1116" s="662"/>
      <c r="J1116" s="619" t="s">
        <v>55</v>
      </c>
      <c r="K1116" s="619" t="s">
        <v>2750</v>
      </c>
    </row>
    <row r="1117" spans="2:11">
      <c r="B1117" s="620" t="s">
        <v>2759</v>
      </c>
      <c r="C1117" s="620" t="s">
        <v>2968</v>
      </c>
      <c r="D1117" s="620" t="s">
        <v>5472</v>
      </c>
      <c r="E1117" s="615">
        <v>16000</v>
      </c>
      <c r="F1117" s="616">
        <f t="shared" si="52"/>
        <v>207588887.5</v>
      </c>
      <c r="G1117" s="617">
        <f t="shared" si="51"/>
        <v>16000</v>
      </c>
      <c r="H1117" s="618">
        <f t="shared" si="53"/>
        <v>207588887.5</v>
      </c>
      <c r="I1117" s="662"/>
      <c r="J1117" s="619" t="s">
        <v>55</v>
      </c>
      <c r="K1117" s="619" t="s">
        <v>2750</v>
      </c>
    </row>
    <row r="1118" spans="2:11">
      <c r="B1118" s="620" t="s">
        <v>2759</v>
      </c>
      <c r="C1118" s="620" t="s">
        <v>2968</v>
      </c>
      <c r="D1118" s="620" t="s">
        <v>5471</v>
      </c>
      <c r="E1118" s="615">
        <v>133000</v>
      </c>
      <c r="F1118" s="616">
        <f t="shared" si="52"/>
        <v>207721887.5</v>
      </c>
      <c r="G1118" s="617">
        <f t="shared" si="51"/>
        <v>133000</v>
      </c>
      <c r="H1118" s="618">
        <f t="shared" si="53"/>
        <v>207721887.5</v>
      </c>
      <c r="I1118" s="662"/>
      <c r="J1118" s="619" t="s">
        <v>55</v>
      </c>
      <c r="K1118" s="619" t="s">
        <v>2750</v>
      </c>
    </row>
    <row r="1119" spans="2:11">
      <c r="B1119" s="620" t="s">
        <v>2759</v>
      </c>
      <c r="C1119" s="620" t="s">
        <v>2968</v>
      </c>
      <c r="D1119" s="620" t="s">
        <v>5470</v>
      </c>
      <c r="E1119" s="615">
        <v>133000</v>
      </c>
      <c r="F1119" s="616">
        <f t="shared" si="52"/>
        <v>207854887.5</v>
      </c>
      <c r="G1119" s="617">
        <f t="shared" si="51"/>
        <v>133000</v>
      </c>
      <c r="H1119" s="618">
        <f t="shared" si="53"/>
        <v>207854887.5</v>
      </c>
      <c r="I1119" s="662"/>
      <c r="J1119" s="619" t="s">
        <v>55</v>
      </c>
      <c r="K1119" s="619" t="s">
        <v>2750</v>
      </c>
    </row>
    <row r="1120" spans="2:11">
      <c r="B1120" s="620" t="s">
        <v>2759</v>
      </c>
      <c r="C1120" s="620" t="s">
        <v>2968</v>
      </c>
      <c r="D1120" s="620" t="s">
        <v>2856</v>
      </c>
      <c r="E1120" s="615">
        <v>5000</v>
      </c>
      <c r="F1120" s="616">
        <f t="shared" si="52"/>
        <v>207859887.5</v>
      </c>
      <c r="G1120" s="617">
        <f t="shared" si="51"/>
        <v>5000</v>
      </c>
      <c r="H1120" s="618">
        <f t="shared" si="53"/>
        <v>207859887.5</v>
      </c>
      <c r="I1120" s="662"/>
      <c r="J1120" s="619" t="s">
        <v>55</v>
      </c>
      <c r="K1120" s="619" t="s">
        <v>2750</v>
      </c>
    </row>
    <row r="1121" spans="2:11">
      <c r="B1121" s="620" t="s">
        <v>2759</v>
      </c>
      <c r="C1121" s="620" t="s">
        <v>2968</v>
      </c>
      <c r="D1121" s="620" t="s">
        <v>5469</v>
      </c>
      <c r="E1121" s="615">
        <v>5000</v>
      </c>
      <c r="F1121" s="616">
        <f t="shared" si="52"/>
        <v>207864887.5</v>
      </c>
      <c r="G1121" s="617">
        <f t="shared" si="51"/>
        <v>5000</v>
      </c>
      <c r="H1121" s="618">
        <f t="shared" si="53"/>
        <v>207864887.5</v>
      </c>
      <c r="I1121" s="662"/>
      <c r="J1121" s="619" t="s">
        <v>55</v>
      </c>
      <c r="K1121" s="619" t="s">
        <v>2750</v>
      </c>
    </row>
    <row r="1122" spans="2:11">
      <c r="B1122" s="620" t="s">
        <v>2759</v>
      </c>
      <c r="C1122" s="620" t="s">
        <v>2968</v>
      </c>
      <c r="D1122" s="620" t="s">
        <v>5468</v>
      </c>
      <c r="E1122" s="615">
        <v>5000</v>
      </c>
      <c r="F1122" s="616">
        <f t="shared" si="52"/>
        <v>207869887.5</v>
      </c>
      <c r="G1122" s="617">
        <f t="shared" si="51"/>
        <v>5000</v>
      </c>
      <c r="H1122" s="618">
        <f t="shared" si="53"/>
        <v>207869887.5</v>
      </c>
      <c r="I1122" s="662"/>
      <c r="J1122" s="619" t="s">
        <v>55</v>
      </c>
      <c r="K1122" s="619" t="s">
        <v>2750</v>
      </c>
    </row>
    <row r="1123" spans="2:11">
      <c r="B1123" s="620" t="s">
        <v>2759</v>
      </c>
      <c r="C1123" s="620" t="s">
        <v>2968</v>
      </c>
      <c r="D1123" s="620" t="s">
        <v>3193</v>
      </c>
      <c r="E1123" s="615">
        <v>350000</v>
      </c>
      <c r="F1123" s="616">
        <f t="shared" si="52"/>
        <v>208219887.5</v>
      </c>
      <c r="G1123" s="617">
        <f t="shared" si="51"/>
        <v>350000</v>
      </c>
      <c r="H1123" s="618">
        <f t="shared" si="53"/>
        <v>208219887.5</v>
      </c>
      <c r="I1123" s="662"/>
      <c r="J1123" s="619" t="s">
        <v>55</v>
      </c>
      <c r="K1123" s="619" t="s">
        <v>2750</v>
      </c>
    </row>
    <row r="1124" spans="2:11">
      <c r="B1124" s="620" t="s">
        <v>2759</v>
      </c>
      <c r="C1124" s="620" t="s">
        <v>2968</v>
      </c>
      <c r="D1124" s="620" t="s">
        <v>3141</v>
      </c>
      <c r="E1124" s="615">
        <v>2000</v>
      </c>
      <c r="F1124" s="616">
        <f t="shared" si="52"/>
        <v>208221887.5</v>
      </c>
      <c r="G1124" s="617">
        <f t="shared" si="51"/>
        <v>2000</v>
      </c>
      <c r="H1124" s="618">
        <f t="shared" si="53"/>
        <v>208221887.5</v>
      </c>
      <c r="I1124" s="662"/>
      <c r="J1124" s="619" t="s">
        <v>55</v>
      </c>
      <c r="K1124" s="619" t="s">
        <v>2750</v>
      </c>
    </row>
    <row r="1125" spans="2:11">
      <c r="B1125" s="620" t="s">
        <v>2759</v>
      </c>
      <c r="C1125" s="620" t="s">
        <v>2968</v>
      </c>
      <c r="D1125" s="620" t="s">
        <v>2829</v>
      </c>
      <c r="E1125" s="615">
        <v>122000</v>
      </c>
      <c r="F1125" s="616">
        <f t="shared" si="52"/>
        <v>208343887.5</v>
      </c>
      <c r="G1125" s="617">
        <f t="shared" si="51"/>
        <v>122000</v>
      </c>
      <c r="H1125" s="618">
        <f t="shared" si="53"/>
        <v>208343887.5</v>
      </c>
      <c r="I1125" s="662"/>
      <c r="J1125" s="619" t="s">
        <v>55</v>
      </c>
      <c r="K1125" s="619" t="s">
        <v>2750</v>
      </c>
    </row>
    <row r="1126" spans="2:11">
      <c r="B1126" s="620" t="s">
        <v>2759</v>
      </c>
      <c r="C1126" s="620" t="s">
        <v>2968</v>
      </c>
      <c r="D1126" s="620" t="s">
        <v>5467</v>
      </c>
      <c r="E1126" s="615">
        <v>125000</v>
      </c>
      <c r="F1126" s="616">
        <f t="shared" si="52"/>
        <v>208468887.5</v>
      </c>
      <c r="G1126" s="617">
        <f t="shared" si="51"/>
        <v>125000</v>
      </c>
      <c r="H1126" s="618">
        <f t="shared" si="53"/>
        <v>208468887.5</v>
      </c>
      <c r="I1126" s="662"/>
      <c r="J1126" s="619" t="s">
        <v>55</v>
      </c>
      <c r="K1126" s="619" t="s">
        <v>2750</v>
      </c>
    </row>
    <row r="1127" spans="2:11">
      <c r="B1127" s="620" t="s">
        <v>2759</v>
      </c>
      <c r="C1127" s="620" t="s">
        <v>2968</v>
      </c>
      <c r="D1127" s="620" t="s">
        <v>2821</v>
      </c>
      <c r="E1127" s="615">
        <v>2277000</v>
      </c>
      <c r="F1127" s="616">
        <f t="shared" si="52"/>
        <v>210745887.5</v>
      </c>
      <c r="G1127" s="617">
        <f t="shared" si="51"/>
        <v>2277000</v>
      </c>
      <c r="H1127" s="618">
        <f t="shared" si="53"/>
        <v>210745887.5</v>
      </c>
      <c r="I1127" s="662"/>
      <c r="J1127" s="619" t="s">
        <v>55</v>
      </c>
      <c r="K1127" s="619" t="s">
        <v>2750</v>
      </c>
    </row>
    <row r="1128" spans="2:11">
      <c r="B1128" s="620" t="s">
        <v>2759</v>
      </c>
      <c r="C1128" s="620" t="s">
        <v>2968</v>
      </c>
      <c r="D1128" s="620" t="s">
        <v>5466</v>
      </c>
      <c r="E1128" s="615">
        <v>6000</v>
      </c>
      <c r="F1128" s="616">
        <f t="shared" si="52"/>
        <v>210751887.5</v>
      </c>
      <c r="G1128" s="617">
        <f t="shared" si="51"/>
        <v>6000</v>
      </c>
      <c r="H1128" s="618">
        <f t="shared" si="53"/>
        <v>210751887.5</v>
      </c>
      <c r="I1128" s="662"/>
      <c r="J1128" s="619" t="s">
        <v>55</v>
      </c>
      <c r="K1128" s="619" t="s">
        <v>2750</v>
      </c>
    </row>
    <row r="1129" spans="2:11">
      <c r="B1129" s="620" t="s">
        <v>2759</v>
      </c>
      <c r="C1129" s="620" t="s">
        <v>2968</v>
      </c>
      <c r="D1129" s="620" t="s">
        <v>5465</v>
      </c>
      <c r="E1129" s="615">
        <v>15000</v>
      </c>
      <c r="F1129" s="616">
        <f t="shared" si="52"/>
        <v>210766887.5</v>
      </c>
      <c r="G1129" s="617">
        <f t="shared" si="51"/>
        <v>15000</v>
      </c>
      <c r="H1129" s="618">
        <f t="shared" si="53"/>
        <v>210766887.5</v>
      </c>
      <c r="I1129" s="662"/>
      <c r="J1129" s="619" t="s">
        <v>55</v>
      </c>
      <c r="K1129" s="619" t="s">
        <v>2750</v>
      </c>
    </row>
    <row r="1130" spans="2:11">
      <c r="B1130" s="620" t="s">
        <v>2759</v>
      </c>
      <c r="C1130" s="620" t="s">
        <v>2968</v>
      </c>
      <c r="D1130" s="620" t="s">
        <v>5464</v>
      </c>
      <c r="E1130" s="615">
        <v>5000</v>
      </c>
      <c r="F1130" s="616">
        <f t="shared" si="52"/>
        <v>210771887.5</v>
      </c>
      <c r="G1130" s="617">
        <f t="shared" si="51"/>
        <v>5000</v>
      </c>
      <c r="H1130" s="618">
        <f t="shared" si="53"/>
        <v>210771887.5</v>
      </c>
      <c r="I1130" s="662"/>
      <c r="J1130" s="619" t="s">
        <v>55</v>
      </c>
      <c r="K1130" s="619" t="s">
        <v>2750</v>
      </c>
    </row>
    <row r="1131" spans="2:11">
      <c r="B1131" s="620" t="s">
        <v>2759</v>
      </c>
      <c r="C1131" s="620" t="s">
        <v>2968</v>
      </c>
      <c r="D1131" s="620" t="s">
        <v>5463</v>
      </c>
      <c r="E1131" s="615">
        <v>10000</v>
      </c>
      <c r="F1131" s="616">
        <f t="shared" si="52"/>
        <v>210781887.5</v>
      </c>
      <c r="G1131" s="617">
        <f t="shared" si="51"/>
        <v>10000</v>
      </c>
      <c r="H1131" s="618">
        <f t="shared" si="53"/>
        <v>210781887.5</v>
      </c>
      <c r="I1131" s="662"/>
      <c r="J1131" s="619" t="s">
        <v>55</v>
      </c>
      <c r="K1131" s="619" t="s">
        <v>2750</v>
      </c>
    </row>
    <row r="1132" spans="2:11">
      <c r="B1132" s="620" t="s">
        <v>2759</v>
      </c>
      <c r="C1132" s="620" t="s">
        <v>2968</v>
      </c>
      <c r="D1132" s="620" t="s">
        <v>5462</v>
      </c>
      <c r="E1132" s="615">
        <v>125000</v>
      </c>
      <c r="F1132" s="616">
        <f t="shared" si="52"/>
        <v>210906887.5</v>
      </c>
      <c r="G1132" s="617">
        <f t="shared" si="51"/>
        <v>125000</v>
      </c>
      <c r="H1132" s="618">
        <f t="shared" si="53"/>
        <v>210906887.5</v>
      </c>
      <c r="I1132" s="662"/>
      <c r="J1132" s="619" t="s">
        <v>55</v>
      </c>
      <c r="K1132" s="619" t="s">
        <v>2750</v>
      </c>
    </row>
    <row r="1133" spans="2:11">
      <c r="B1133" s="620" t="s">
        <v>2759</v>
      </c>
      <c r="C1133" s="620" t="s">
        <v>2968</v>
      </c>
      <c r="D1133" s="620" t="s">
        <v>5461</v>
      </c>
      <c r="E1133" s="615">
        <v>125000</v>
      </c>
      <c r="F1133" s="616">
        <f t="shared" si="52"/>
        <v>211031887.5</v>
      </c>
      <c r="G1133" s="617">
        <f t="shared" si="51"/>
        <v>125000</v>
      </c>
      <c r="H1133" s="618">
        <f t="shared" si="53"/>
        <v>211031887.5</v>
      </c>
      <c r="I1133" s="662"/>
      <c r="J1133" s="619" t="s">
        <v>55</v>
      </c>
      <c r="K1133" s="619" t="s">
        <v>2750</v>
      </c>
    </row>
    <row r="1134" spans="2:11">
      <c r="B1134" s="620" t="s">
        <v>2759</v>
      </c>
      <c r="C1134" s="620" t="s">
        <v>2968</v>
      </c>
      <c r="D1134" s="620" t="s">
        <v>5460</v>
      </c>
      <c r="E1134" s="615">
        <v>125000</v>
      </c>
      <c r="F1134" s="616">
        <f t="shared" si="52"/>
        <v>211156887.5</v>
      </c>
      <c r="G1134" s="617">
        <f t="shared" si="51"/>
        <v>125000</v>
      </c>
      <c r="H1134" s="618">
        <f t="shared" si="53"/>
        <v>211156887.5</v>
      </c>
      <c r="I1134" s="662"/>
      <c r="J1134" s="619" t="s">
        <v>55</v>
      </c>
      <c r="K1134" s="619" t="s">
        <v>2750</v>
      </c>
    </row>
    <row r="1135" spans="2:11">
      <c r="B1135" s="620" t="s">
        <v>2759</v>
      </c>
      <c r="C1135" s="620" t="s">
        <v>2968</v>
      </c>
      <c r="D1135" s="620" t="s">
        <v>5459</v>
      </c>
      <c r="E1135" s="615">
        <v>125000</v>
      </c>
      <c r="F1135" s="616">
        <f t="shared" si="52"/>
        <v>211281887.5</v>
      </c>
      <c r="G1135" s="617">
        <f t="shared" si="51"/>
        <v>125000</v>
      </c>
      <c r="H1135" s="618">
        <f t="shared" si="53"/>
        <v>211281887.5</v>
      </c>
      <c r="I1135" s="662"/>
      <c r="J1135" s="619" t="s">
        <v>55</v>
      </c>
      <c r="K1135" s="619" t="s">
        <v>2750</v>
      </c>
    </row>
    <row r="1136" spans="2:11">
      <c r="B1136" s="620" t="s">
        <v>2759</v>
      </c>
      <c r="C1136" s="620" t="s">
        <v>2968</v>
      </c>
      <c r="D1136" s="620" t="s">
        <v>5458</v>
      </c>
      <c r="E1136" s="615">
        <v>125000</v>
      </c>
      <c r="F1136" s="616">
        <f t="shared" si="52"/>
        <v>211406887.5</v>
      </c>
      <c r="G1136" s="617">
        <f t="shared" si="51"/>
        <v>125000</v>
      </c>
      <c r="H1136" s="618">
        <f t="shared" si="53"/>
        <v>211406887.5</v>
      </c>
      <c r="I1136" s="662"/>
      <c r="J1136" s="619" t="s">
        <v>55</v>
      </c>
      <c r="K1136" s="619" t="s">
        <v>2750</v>
      </c>
    </row>
    <row r="1137" spans="2:11">
      <c r="B1137" s="620" t="s">
        <v>2759</v>
      </c>
      <c r="C1137" s="620" t="s">
        <v>2968</v>
      </c>
      <c r="D1137" s="620" t="s">
        <v>5457</v>
      </c>
      <c r="E1137" s="615">
        <v>125000</v>
      </c>
      <c r="F1137" s="616">
        <f t="shared" si="52"/>
        <v>211531887.5</v>
      </c>
      <c r="G1137" s="617">
        <f t="shared" si="51"/>
        <v>125000</v>
      </c>
      <c r="H1137" s="618">
        <f t="shared" si="53"/>
        <v>211531887.5</v>
      </c>
      <c r="I1137" s="662"/>
      <c r="J1137" s="619" t="s">
        <v>55</v>
      </c>
      <c r="K1137" s="619" t="s">
        <v>2750</v>
      </c>
    </row>
    <row r="1138" spans="2:11">
      <c r="B1138" s="620" t="s">
        <v>2759</v>
      </c>
      <c r="C1138" s="620" t="s">
        <v>2968</v>
      </c>
      <c r="D1138" s="620" t="s">
        <v>5456</v>
      </c>
      <c r="E1138" s="615">
        <v>125000</v>
      </c>
      <c r="F1138" s="616">
        <f t="shared" si="52"/>
        <v>211656887.5</v>
      </c>
      <c r="G1138" s="617">
        <f t="shared" si="51"/>
        <v>125000</v>
      </c>
      <c r="H1138" s="618">
        <f t="shared" si="53"/>
        <v>211656887.5</v>
      </c>
      <c r="I1138" s="662"/>
      <c r="J1138" s="619" t="s">
        <v>55</v>
      </c>
      <c r="K1138" s="619" t="s">
        <v>2750</v>
      </c>
    </row>
    <row r="1139" spans="2:11">
      <c r="B1139" s="620" t="s">
        <v>2759</v>
      </c>
      <c r="C1139" s="620" t="s">
        <v>2968</v>
      </c>
      <c r="D1139" s="620" t="s">
        <v>5455</v>
      </c>
      <c r="E1139" s="615">
        <v>125000</v>
      </c>
      <c r="F1139" s="616">
        <f t="shared" si="52"/>
        <v>211781887.5</v>
      </c>
      <c r="G1139" s="617">
        <f t="shared" si="51"/>
        <v>125000</v>
      </c>
      <c r="H1139" s="618">
        <f t="shared" si="53"/>
        <v>211781887.5</v>
      </c>
      <c r="I1139" s="662"/>
      <c r="J1139" s="619" t="s">
        <v>55</v>
      </c>
      <c r="K1139" s="619" t="s">
        <v>2750</v>
      </c>
    </row>
    <row r="1140" spans="2:11">
      <c r="B1140" s="620" t="s">
        <v>2759</v>
      </c>
      <c r="C1140" s="620" t="s">
        <v>2968</v>
      </c>
      <c r="D1140" s="620" t="s">
        <v>5454</v>
      </c>
      <c r="E1140" s="615">
        <v>125000</v>
      </c>
      <c r="F1140" s="616">
        <f t="shared" si="52"/>
        <v>211906887.5</v>
      </c>
      <c r="G1140" s="617">
        <f t="shared" si="51"/>
        <v>125000</v>
      </c>
      <c r="H1140" s="618">
        <f t="shared" si="53"/>
        <v>211906887.5</v>
      </c>
      <c r="I1140" s="662"/>
      <c r="J1140" s="619" t="s">
        <v>55</v>
      </c>
      <c r="K1140" s="619" t="s">
        <v>2750</v>
      </c>
    </row>
    <row r="1141" spans="2:11">
      <c r="B1141" s="620" t="s">
        <v>2759</v>
      </c>
      <c r="C1141" s="620" t="s">
        <v>2968</v>
      </c>
      <c r="D1141" s="620" t="s">
        <v>5453</v>
      </c>
      <c r="E1141" s="615">
        <v>125000</v>
      </c>
      <c r="F1141" s="616">
        <f t="shared" si="52"/>
        <v>212031887.5</v>
      </c>
      <c r="G1141" s="617">
        <f t="shared" si="51"/>
        <v>125000</v>
      </c>
      <c r="H1141" s="618">
        <f t="shared" si="53"/>
        <v>212031887.5</v>
      </c>
      <c r="I1141" s="662"/>
      <c r="J1141" s="619" t="s">
        <v>55</v>
      </c>
      <c r="K1141" s="619" t="s">
        <v>2750</v>
      </c>
    </row>
    <row r="1142" spans="2:11">
      <c r="B1142" s="620" t="s">
        <v>2759</v>
      </c>
      <c r="C1142" s="620" t="s">
        <v>2968</v>
      </c>
      <c r="D1142" s="620" t="s">
        <v>5452</v>
      </c>
      <c r="E1142" s="615">
        <v>125000</v>
      </c>
      <c r="F1142" s="616">
        <f t="shared" si="52"/>
        <v>212156887.5</v>
      </c>
      <c r="G1142" s="617">
        <f t="shared" si="51"/>
        <v>125000</v>
      </c>
      <c r="H1142" s="618">
        <f t="shared" si="53"/>
        <v>212156887.5</v>
      </c>
      <c r="I1142" s="662"/>
      <c r="J1142" s="619" t="s">
        <v>55</v>
      </c>
      <c r="K1142" s="619" t="s">
        <v>2750</v>
      </c>
    </row>
    <row r="1143" spans="2:11">
      <c r="B1143" s="620" t="s">
        <v>2759</v>
      </c>
      <c r="C1143" s="620" t="s">
        <v>2968</v>
      </c>
      <c r="D1143" s="620" t="s">
        <v>5086</v>
      </c>
      <c r="E1143" s="615">
        <v>729000</v>
      </c>
      <c r="F1143" s="616">
        <f t="shared" si="52"/>
        <v>212885887.5</v>
      </c>
      <c r="G1143" s="617">
        <f t="shared" si="51"/>
        <v>729000</v>
      </c>
      <c r="H1143" s="618">
        <f t="shared" si="53"/>
        <v>212885887.5</v>
      </c>
      <c r="I1143" s="662"/>
      <c r="J1143" s="619" t="s">
        <v>55</v>
      </c>
      <c r="K1143" s="619" t="s">
        <v>2750</v>
      </c>
    </row>
    <row r="1144" spans="2:11">
      <c r="B1144" s="620" t="s">
        <v>2759</v>
      </c>
      <c r="C1144" s="620" t="s">
        <v>2968</v>
      </c>
      <c r="D1144" s="620" t="s">
        <v>2823</v>
      </c>
      <c r="E1144" s="615">
        <v>1626000</v>
      </c>
      <c r="F1144" s="616">
        <f t="shared" si="52"/>
        <v>214511887.5</v>
      </c>
      <c r="G1144" s="617">
        <f t="shared" si="51"/>
        <v>1626000</v>
      </c>
      <c r="H1144" s="618">
        <f t="shared" si="53"/>
        <v>214511887.5</v>
      </c>
      <c r="I1144" s="662"/>
      <c r="J1144" s="619" t="s">
        <v>55</v>
      </c>
      <c r="K1144" s="619" t="s">
        <v>2750</v>
      </c>
    </row>
    <row r="1145" spans="2:11">
      <c r="B1145" s="620" t="s">
        <v>2759</v>
      </c>
      <c r="C1145" s="620" t="s">
        <v>2968</v>
      </c>
      <c r="D1145" s="620" t="s">
        <v>5451</v>
      </c>
      <c r="E1145" s="615">
        <v>6000</v>
      </c>
      <c r="F1145" s="616">
        <f t="shared" si="52"/>
        <v>214517887.5</v>
      </c>
      <c r="G1145" s="617">
        <f t="shared" si="51"/>
        <v>6000</v>
      </c>
      <c r="H1145" s="618">
        <f t="shared" si="53"/>
        <v>214517887.5</v>
      </c>
      <c r="I1145" s="662"/>
      <c r="J1145" s="619" t="s">
        <v>55</v>
      </c>
      <c r="K1145" s="619" t="s">
        <v>2750</v>
      </c>
    </row>
    <row r="1146" spans="2:11">
      <c r="B1146" s="620" t="s">
        <v>2759</v>
      </c>
      <c r="C1146" s="620" t="s">
        <v>2968</v>
      </c>
      <c r="D1146" s="620" t="s">
        <v>2830</v>
      </c>
      <c r="E1146" s="615">
        <v>105000</v>
      </c>
      <c r="F1146" s="616">
        <f t="shared" si="52"/>
        <v>214622887.5</v>
      </c>
      <c r="G1146" s="617">
        <f t="shared" si="51"/>
        <v>105000</v>
      </c>
      <c r="H1146" s="618">
        <f t="shared" si="53"/>
        <v>214622887.5</v>
      </c>
      <c r="I1146" s="662"/>
      <c r="J1146" s="619" t="s">
        <v>55</v>
      </c>
      <c r="K1146" s="619" t="s">
        <v>2750</v>
      </c>
    </row>
    <row r="1147" spans="2:11">
      <c r="B1147" s="620" t="s">
        <v>2759</v>
      </c>
      <c r="C1147" s="620" t="s">
        <v>5442</v>
      </c>
      <c r="D1147" s="620" t="s">
        <v>5152</v>
      </c>
      <c r="E1147" s="615">
        <v>50000</v>
      </c>
      <c r="F1147" s="616">
        <f t="shared" si="52"/>
        <v>214672887.5</v>
      </c>
      <c r="G1147" s="617">
        <f t="shared" si="51"/>
        <v>50000</v>
      </c>
      <c r="H1147" s="618">
        <f t="shared" si="53"/>
        <v>214672887.5</v>
      </c>
      <c r="I1147" s="662"/>
      <c r="J1147" s="619" t="s">
        <v>55</v>
      </c>
      <c r="K1147" s="619" t="s">
        <v>2750</v>
      </c>
    </row>
    <row r="1148" spans="2:11">
      <c r="B1148" s="620" t="s">
        <v>2759</v>
      </c>
      <c r="C1148" s="620" t="s">
        <v>5442</v>
      </c>
      <c r="D1148" s="620" t="s">
        <v>5450</v>
      </c>
      <c r="E1148" s="615">
        <v>10000</v>
      </c>
      <c r="F1148" s="616">
        <f t="shared" si="52"/>
        <v>214682887.5</v>
      </c>
      <c r="G1148" s="617">
        <f t="shared" si="51"/>
        <v>10000</v>
      </c>
      <c r="H1148" s="618">
        <f t="shared" si="53"/>
        <v>214682887.5</v>
      </c>
      <c r="I1148" s="662"/>
      <c r="J1148" s="619" t="s">
        <v>55</v>
      </c>
      <c r="K1148" s="619" t="s">
        <v>2750</v>
      </c>
    </row>
    <row r="1149" spans="2:11">
      <c r="B1149" s="620" t="s">
        <v>2759</v>
      </c>
      <c r="C1149" s="620" t="s">
        <v>5442</v>
      </c>
      <c r="D1149" s="620" t="s">
        <v>5449</v>
      </c>
      <c r="E1149" s="615">
        <v>20000</v>
      </c>
      <c r="F1149" s="616">
        <f t="shared" si="52"/>
        <v>214702887.5</v>
      </c>
      <c r="G1149" s="617">
        <f t="shared" si="51"/>
        <v>20000</v>
      </c>
      <c r="H1149" s="618">
        <f t="shared" si="53"/>
        <v>214702887.5</v>
      </c>
      <c r="I1149" s="662"/>
      <c r="J1149" s="619" t="s">
        <v>55</v>
      </c>
      <c r="K1149" s="619" t="s">
        <v>2750</v>
      </c>
    </row>
    <row r="1150" spans="2:11">
      <c r="B1150" s="620" t="s">
        <v>2759</v>
      </c>
      <c r="C1150" s="620" t="s">
        <v>5442</v>
      </c>
      <c r="D1150" s="620" t="s">
        <v>5448</v>
      </c>
      <c r="E1150" s="615">
        <v>16000</v>
      </c>
      <c r="F1150" s="616">
        <f t="shared" si="52"/>
        <v>214718887.5</v>
      </c>
      <c r="G1150" s="617">
        <f t="shared" si="51"/>
        <v>16000</v>
      </c>
      <c r="H1150" s="618">
        <f t="shared" si="53"/>
        <v>214718887.5</v>
      </c>
      <c r="I1150" s="662"/>
      <c r="J1150" s="619" t="s">
        <v>55</v>
      </c>
      <c r="K1150" s="619" t="s">
        <v>2750</v>
      </c>
    </row>
    <row r="1151" spans="2:11">
      <c r="B1151" s="620" t="s">
        <v>2759</v>
      </c>
      <c r="C1151" s="620" t="s">
        <v>5442</v>
      </c>
      <c r="D1151" s="620" t="s">
        <v>5447</v>
      </c>
      <c r="E1151" s="615">
        <v>24000</v>
      </c>
      <c r="F1151" s="616">
        <f t="shared" si="52"/>
        <v>214742887.5</v>
      </c>
      <c r="G1151" s="617">
        <f t="shared" si="51"/>
        <v>24000</v>
      </c>
      <c r="H1151" s="618">
        <f t="shared" si="53"/>
        <v>214742887.5</v>
      </c>
      <c r="I1151" s="662"/>
      <c r="J1151" s="619" t="s">
        <v>55</v>
      </c>
      <c r="K1151" s="619" t="s">
        <v>2750</v>
      </c>
    </row>
    <row r="1152" spans="2:11">
      <c r="B1152" s="620" t="s">
        <v>2759</v>
      </c>
      <c r="C1152" s="620" t="s">
        <v>5442</v>
      </c>
      <c r="D1152" s="620" t="s">
        <v>5446</v>
      </c>
      <c r="E1152" s="615">
        <v>2000</v>
      </c>
      <c r="F1152" s="616">
        <f t="shared" si="52"/>
        <v>214744887.5</v>
      </c>
      <c r="G1152" s="617">
        <f t="shared" si="51"/>
        <v>2000</v>
      </c>
      <c r="H1152" s="618">
        <f t="shared" si="53"/>
        <v>214744887.5</v>
      </c>
      <c r="I1152" s="662"/>
      <c r="J1152" s="619" t="s">
        <v>55</v>
      </c>
      <c r="K1152" s="619" t="s">
        <v>2750</v>
      </c>
    </row>
    <row r="1153" spans="2:11">
      <c r="B1153" s="620" t="s">
        <v>2759</v>
      </c>
      <c r="C1153" s="620" t="s">
        <v>5442</v>
      </c>
      <c r="D1153" s="620" t="s">
        <v>5277</v>
      </c>
      <c r="E1153" s="615">
        <v>69000</v>
      </c>
      <c r="F1153" s="616">
        <f t="shared" si="52"/>
        <v>214813887.5</v>
      </c>
      <c r="G1153" s="617">
        <f t="shared" si="51"/>
        <v>69000</v>
      </c>
      <c r="H1153" s="618">
        <f t="shared" si="53"/>
        <v>214813887.5</v>
      </c>
      <c r="I1153" s="662"/>
      <c r="J1153" s="619" t="s">
        <v>55</v>
      </c>
      <c r="K1153" s="619" t="s">
        <v>2750</v>
      </c>
    </row>
    <row r="1154" spans="2:11">
      <c r="B1154" s="620" t="s">
        <v>2759</v>
      </c>
      <c r="C1154" s="620" t="s">
        <v>5442</v>
      </c>
      <c r="D1154" s="620" t="s">
        <v>5445</v>
      </c>
      <c r="E1154" s="615">
        <v>32000</v>
      </c>
      <c r="F1154" s="616">
        <f t="shared" si="52"/>
        <v>214845887.5</v>
      </c>
      <c r="G1154" s="617">
        <f t="shared" si="51"/>
        <v>32000</v>
      </c>
      <c r="H1154" s="618">
        <f t="shared" si="53"/>
        <v>214845887.5</v>
      </c>
      <c r="I1154" s="662"/>
      <c r="J1154" s="619" t="s">
        <v>55</v>
      </c>
      <c r="K1154" s="619" t="s">
        <v>2750</v>
      </c>
    </row>
    <row r="1155" spans="2:11">
      <c r="B1155" s="620" t="s">
        <v>2759</v>
      </c>
      <c r="C1155" s="620" t="s">
        <v>5442</v>
      </c>
      <c r="D1155" s="620" t="s">
        <v>5444</v>
      </c>
      <c r="E1155" s="615">
        <v>16000</v>
      </c>
      <c r="F1155" s="616">
        <f t="shared" si="52"/>
        <v>214861887.5</v>
      </c>
      <c r="G1155" s="617">
        <f t="shared" si="51"/>
        <v>16000</v>
      </c>
      <c r="H1155" s="618">
        <f t="shared" si="53"/>
        <v>214861887.5</v>
      </c>
      <c r="I1155" s="662"/>
      <c r="J1155" s="619" t="s">
        <v>55</v>
      </c>
      <c r="K1155" s="619" t="s">
        <v>2750</v>
      </c>
    </row>
    <row r="1156" spans="2:11">
      <c r="B1156" s="620" t="s">
        <v>2759</v>
      </c>
      <c r="C1156" s="620" t="s">
        <v>5442</v>
      </c>
      <c r="D1156" s="620" t="s">
        <v>5443</v>
      </c>
      <c r="E1156" s="615">
        <v>239000</v>
      </c>
      <c r="F1156" s="616">
        <f t="shared" si="52"/>
        <v>215100887.5</v>
      </c>
      <c r="G1156" s="617">
        <f t="shared" si="51"/>
        <v>239000</v>
      </c>
      <c r="H1156" s="618">
        <f t="shared" si="53"/>
        <v>215100887.5</v>
      </c>
      <c r="I1156" s="662"/>
      <c r="J1156" s="619" t="s">
        <v>55</v>
      </c>
      <c r="K1156" s="619" t="s">
        <v>2750</v>
      </c>
    </row>
    <row r="1157" spans="2:11">
      <c r="B1157" s="620" t="s">
        <v>2759</v>
      </c>
      <c r="C1157" s="620" t="s">
        <v>5442</v>
      </c>
      <c r="D1157" s="620" t="s">
        <v>5441</v>
      </c>
      <c r="E1157" s="615">
        <v>83000</v>
      </c>
      <c r="F1157" s="616">
        <f t="shared" si="52"/>
        <v>215183887.5</v>
      </c>
      <c r="G1157" s="617">
        <f t="shared" si="51"/>
        <v>83000</v>
      </c>
      <c r="H1157" s="618">
        <f t="shared" si="53"/>
        <v>215183887.5</v>
      </c>
      <c r="I1157" s="662"/>
      <c r="J1157" s="619" t="s">
        <v>55</v>
      </c>
      <c r="K1157" s="619" t="s">
        <v>2750</v>
      </c>
    </row>
    <row r="1158" spans="2:11">
      <c r="B1158" s="620" t="s">
        <v>2759</v>
      </c>
      <c r="C1158" s="620" t="s">
        <v>2969</v>
      </c>
      <c r="D1158" s="620" t="s">
        <v>5440</v>
      </c>
      <c r="E1158" s="615">
        <v>178000</v>
      </c>
      <c r="F1158" s="616">
        <f t="shared" si="52"/>
        <v>215361887.5</v>
      </c>
      <c r="G1158" s="617">
        <f t="shared" si="51"/>
        <v>178000</v>
      </c>
      <c r="H1158" s="618">
        <f t="shared" si="53"/>
        <v>215361887.5</v>
      </c>
      <c r="I1158" s="662"/>
      <c r="J1158" s="619" t="s">
        <v>55</v>
      </c>
      <c r="K1158" s="619" t="s">
        <v>2750</v>
      </c>
    </row>
    <row r="1159" spans="2:11">
      <c r="B1159" s="620" t="s">
        <v>2759</v>
      </c>
      <c r="C1159" s="620" t="s">
        <v>2969</v>
      </c>
      <c r="D1159" s="620" t="s">
        <v>5439</v>
      </c>
      <c r="E1159" s="615">
        <v>78000</v>
      </c>
      <c r="F1159" s="616">
        <f t="shared" si="52"/>
        <v>215439887.5</v>
      </c>
      <c r="G1159" s="617">
        <f t="shared" ref="G1159:G1222" si="54">E1159</f>
        <v>78000</v>
      </c>
      <c r="H1159" s="618">
        <f t="shared" si="53"/>
        <v>215439887.5</v>
      </c>
      <c r="I1159" s="662"/>
      <c r="J1159" s="619" t="s">
        <v>55</v>
      </c>
      <c r="K1159" s="619" t="s">
        <v>2750</v>
      </c>
    </row>
    <row r="1160" spans="2:11">
      <c r="B1160" s="620" t="s">
        <v>2759</v>
      </c>
      <c r="C1160" s="620" t="s">
        <v>2969</v>
      </c>
      <c r="D1160" s="620" t="s">
        <v>2785</v>
      </c>
      <c r="E1160" s="615">
        <v>24000</v>
      </c>
      <c r="F1160" s="616">
        <f t="shared" ref="F1160:F1223" si="55">E1160+F1159</f>
        <v>215463887.5</v>
      </c>
      <c r="G1160" s="617">
        <f t="shared" si="54"/>
        <v>24000</v>
      </c>
      <c r="H1160" s="618">
        <f t="shared" ref="H1160:H1223" si="56">G1160+H1159</f>
        <v>215463887.5</v>
      </c>
      <c r="I1160" s="662"/>
      <c r="J1160" s="619" t="s">
        <v>55</v>
      </c>
      <c r="K1160" s="619" t="s">
        <v>2750</v>
      </c>
    </row>
    <row r="1161" spans="2:11">
      <c r="B1161" s="620" t="s">
        <v>2759</v>
      </c>
      <c r="C1161" s="620" t="s">
        <v>2969</v>
      </c>
      <c r="D1161" s="620" t="s">
        <v>5438</v>
      </c>
      <c r="E1161" s="615">
        <v>19000</v>
      </c>
      <c r="F1161" s="616">
        <f t="shared" si="55"/>
        <v>215482887.5</v>
      </c>
      <c r="G1161" s="617">
        <f t="shared" si="54"/>
        <v>19000</v>
      </c>
      <c r="H1161" s="618">
        <f t="shared" si="56"/>
        <v>215482887.5</v>
      </c>
      <c r="I1161" s="662"/>
      <c r="J1161" s="619" t="s">
        <v>55</v>
      </c>
      <c r="K1161" s="619" t="s">
        <v>2750</v>
      </c>
    </row>
    <row r="1162" spans="2:11">
      <c r="B1162" s="620" t="s">
        <v>2759</v>
      </c>
      <c r="C1162" s="620" t="s">
        <v>2969</v>
      </c>
      <c r="D1162" s="620" t="s">
        <v>5437</v>
      </c>
      <c r="E1162" s="615">
        <v>44000</v>
      </c>
      <c r="F1162" s="616">
        <f t="shared" si="55"/>
        <v>215526887.5</v>
      </c>
      <c r="G1162" s="617">
        <f t="shared" si="54"/>
        <v>44000</v>
      </c>
      <c r="H1162" s="618">
        <f t="shared" si="56"/>
        <v>215526887.5</v>
      </c>
      <c r="I1162" s="662"/>
      <c r="J1162" s="619" t="s">
        <v>55</v>
      </c>
      <c r="K1162" s="619" t="s">
        <v>2750</v>
      </c>
    </row>
    <row r="1163" spans="2:11">
      <c r="B1163" s="620" t="s">
        <v>2759</v>
      </c>
      <c r="C1163" s="620" t="s">
        <v>2969</v>
      </c>
      <c r="D1163" s="620" t="s">
        <v>5436</v>
      </c>
      <c r="E1163" s="615">
        <v>10000</v>
      </c>
      <c r="F1163" s="616">
        <f t="shared" si="55"/>
        <v>215536887.5</v>
      </c>
      <c r="G1163" s="617">
        <f t="shared" si="54"/>
        <v>10000</v>
      </c>
      <c r="H1163" s="618">
        <f t="shared" si="56"/>
        <v>215536887.5</v>
      </c>
      <c r="I1163" s="662"/>
      <c r="J1163" s="619" t="s">
        <v>55</v>
      </c>
      <c r="K1163" s="619" t="s">
        <v>2750</v>
      </c>
    </row>
    <row r="1164" spans="2:11">
      <c r="B1164" s="620" t="s">
        <v>2759</v>
      </c>
      <c r="C1164" s="620" t="s">
        <v>2969</v>
      </c>
      <c r="D1164" s="620" t="s">
        <v>5435</v>
      </c>
      <c r="E1164" s="615">
        <v>5000</v>
      </c>
      <c r="F1164" s="616">
        <f t="shared" si="55"/>
        <v>215541887.5</v>
      </c>
      <c r="G1164" s="617">
        <f t="shared" si="54"/>
        <v>5000</v>
      </c>
      <c r="H1164" s="618">
        <f t="shared" si="56"/>
        <v>215541887.5</v>
      </c>
      <c r="I1164" s="662"/>
      <c r="J1164" s="619" t="s">
        <v>55</v>
      </c>
      <c r="K1164" s="619" t="s">
        <v>2750</v>
      </c>
    </row>
    <row r="1165" spans="2:11">
      <c r="B1165" s="620" t="s">
        <v>2759</v>
      </c>
      <c r="C1165" s="620" t="s">
        <v>2969</v>
      </c>
      <c r="D1165" s="620" t="s">
        <v>5434</v>
      </c>
      <c r="E1165" s="615">
        <v>409000</v>
      </c>
      <c r="F1165" s="616">
        <f t="shared" si="55"/>
        <v>215950887.5</v>
      </c>
      <c r="G1165" s="617">
        <f t="shared" si="54"/>
        <v>409000</v>
      </c>
      <c r="H1165" s="618">
        <f t="shared" si="56"/>
        <v>215950887.5</v>
      </c>
      <c r="I1165" s="662"/>
      <c r="J1165" s="619" t="s">
        <v>55</v>
      </c>
      <c r="K1165" s="619" t="s">
        <v>2750</v>
      </c>
    </row>
    <row r="1166" spans="2:11">
      <c r="B1166" s="620" t="s">
        <v>2759</v>
      </c>
      <c r="C1166" s="620" t="s">
        <v>2969</v>
      </c>
      <c r="D1166" s="620" t="s">
        <v>5433</v>
      </c>
      <c r="E1166" s="615">
        <v>409000</v>
      </c>
      <c r="F1166" s="616">
        <f t="shared" si="55"/>
        <v>216359887.5</v>
      </c>
      <c r="G1166" s="617">
        <f t="shared" si="54"/>
        <v>409000</v>
      </c>
      <c r="H1166" s="618">
        <f t="shared" si="56"/>
        <v>216359887.5</v>
      </c>
      <c r="I1166" s="662"/>
      <c r="J1166" s="619" t="s">
        <v>55</v>
      </c>
      <c r="K1166" s="619" t="s">
        <v>2750</v>
      </c>
    </row>
    <row r="1167" spans="2:11">
      <c r="B1167" s="620" t="s">
        <v>2759</v>
      </c>
      <c r="C1167" s="620" t="s">
        <v>2969</v>
      </c>
      <c r="D1167" s="620" t="s">
        <v>5432</v>
      </c>
      <c r="E1167" s="615">
        <v>8000</v>
      </c>
      <c r="F1167" s="616">
        <f t="shared" si="55"/>
        <v>216367887.5</v>
      </c>
      <c r="G1167" s="617">
        <f t="shared" si="54"/>
        <v>8000</v>
      </c>
      <c r="H1167" s="618">
        <f t="shared" si="56"/>
        <v>216367887.5</v>
      </c>
      <c r="I1167" s="662"/>
      <c r="J1167" s="619" t="s">
        <v>55</v>
      </c>
      <c r="K1167" s="619" t="s">
        <v>2750</v>
      </c>
    </row>
    <row r="1168" spans="2:11">
      <c r="B1168" s="620" t="s">
        <v>2759</v>
      </c>
      <c r="C1168" s="620" t="s">
        <v>2969</v>
      </c>
      <c r="D1168" s="620" t="s">
        <v>5431</v>
      </c>
      <c r="E1168" s="615">
        <v>8000</v>
      </c>
      <c r="F1168" s="616">
        <f t="shared" si="55"/>
        <v>216375887.5</v>
      </c>
      <c r="G1168" s="617">
        <f t="shared" si="54"/>
        <v>8000</v>
      </c>
      <c r="H1168" s="618">
        <f t="shared" si="56"/>
        <v>216375887.5</v>
      </c>
      <c r="I1168" s="662"/>
      <c r="J1168" s="619" t="s">
        <v>55</v>
      </c>
      <c r="K1168" s="619" t="s">
        <v>2750</v>
      </c>
    </row>
    <row r="1169" spans="2:11">
      <c r="B1169" s="620" t="s">
        <v>2759</v>
      </c>
      <c r="C1169" s="620" t="s">
        <v>2969</v>
      </c>
      <c r="D1169" s="620" t="s">
        <v>5430</v>
      </c>
      <c r="E1169" s="615">
        <v>78000</v>
      </c>
      <c r="F1169" s="616">
        <f t="shared" si="55"/>
        <v>216453887.5</v>
      </c>
      <c r="G1169" s="617">
        <f t="shared" si="54"/>
        <v>78000</v>
      </c>
      <c r="H1169" s="618">
        <f t="shared" si="56"/>
        <v>216453887.5</v>
      </c>
      <c r="I1169" s="662"/>
      <c r="J1169" s="619" t="s">
        <v>55</v>
      </c>
      <c r="K1169" s="619" t="s">
        <v>2750</v>
      </c>
    </row>
    <row r="1170" spans="2:11">
      <c r="B1170" s="620" t="s">
        <v>2759</v>
      </c>
      <c r="C1170" s="620" t="s">
        <v>2969</v>
      </c>
      <c r="D1170" s="620" t="s">
        <v>2791</v>
      </c>
      <c r="E1170" s="615">
        <v>77000</v>
      </c>
      <c r="F1170" s="616">
        <f t="shared" si="55"/>
        <v>216530887.5</v>
      </c>
      <c r="G1170" s="617">
        <f t="shared" si="54"/>
        <v>77000</v>
      </c>
      <c r="H1170" s="618">
        <f t="shared" si="56"/>
        <v>216530887.5</v>
      </c>
      <c r="I1170" s="662"/>
      <c r="J1170" s="619" t="s">
        <v>55</v>
      </c>
      <c r="K1170" s="619" t="s">
        <v>2750</v>
      </c>
    </row>
    <row r="1171" spans="2:11">
      <c r="B1171" s="620" t="s">
        <v>2759</v>
      </c>
      <c r="C1171" s="620" t="s">
        <v>2969</v>
      </c>
      <c r="D1171" s="620" t="s">
        <v>2794</v>
      </c>
      <c r="E1171" s="615">
        <v>102000</v>
      </c>
      <c r="F1171" s="616">
        <f t="shared" si="55"/>
        <v>216632887.5</v>
      </c>
      <c r="G1171" s="617">
        <f t="shared" si="54"/>
        <v>102000</v>
      </c>
      <c r="H1171" s="618">
        <f t="shared" si="56"/>
        <v>216632887.5</v>
      </c>
      <c r="I1171" s="662"/>
      <c r="J1171" s="619" t="s">
        <v>55</v>
      </c>
      <c r="K1171" s="619" t="s">
        <v>2750</v>
      </c>
    </row>
    <row r="1172" spans="2:11">
      <c r="B1172" s="620" t="s">
        <v>2759</v>
      </c>
      <c r="C1172" s="620" t="s">
        <v>2969</v>
      </c>
      <c r="D1172" s="620" t="s">
        <v>2837</v>
      </c>
      <c r="E1172" s="615">
        <v>358000</v>
      </c>
      <c r="F1172" s="616">
        <f t="shared" si="55"/>
        <v>216990887.5</v>
      </c>
      <c r="G1172" s="617">
        <f t="shared" si="54"/>
        <v>358000</v>
      </c>
      <c r="H1172" s="618">
        <f t="shared" si="56"/>
        <v>216990887.5</v>
      </c>
      <c r="I1172" s="662"/>
      <c r="J1172" s="619" t="s">
        <v>55</v>
      </c>
      <c r="K1172" s="619" t="s">
        <v>2750</v>
      </c>
    </row>
    <row r="1173" spans="2:11">
      <c r="B1173" s="620" t="s">
        <v>2759</v>
      </c>
      <c r="C1173" s="620" t="s">
        <v>2969</v>
      </c>
      <c r="D1173" s="620" t="s">
        <v>5429</v>
      </c>
      <c r="E1173" s="615">
        <v>8000</v>
      </c>
      <c r="F1173" s="616">
        <f t="shared" si="55"/>
        <v>216998887.5</v>
      </c>
      <c r="G1173" s="617">
        <f t="shared" si="54"/>
        <v>8000</v>
      </c>
      <c r="H1173" s="618">
        <f t="shared" si="56"/>
        <v>216998887.5</v>
      </c>
      <c r="I1173" s="662"/>
      <c r="J1173" s="619" t="s">
        <v>55</v>
      </c>
      <c r="K1173" s="619" t="s">
        <v>2750</v>
      </c>
    </row>
    <row r="1174" spans="2:11">
      <c r="B1174" s="620" t="s">
        <v>2759</v>
      </c>
      <c r="C1174" s="620" t="s">
        <v>2969</v>
      </c>
      <c r="D1174" s="620" t="s">
        <v>5428</v>
      </c>
      <c r="E1174" s="615">
        <v>5000</v>
      </c>
      <c r="F1174" s="616">
        <f t="shared" si="55"/>
        <v>217003887.5</v>
      </c>
      <c r="G1174" s="617">
        <f t="shared" si="54"/>
        <v>5000</v>
      </c>
      <c r="H1174" s="618">
        <f t="shared" si="56"/>
        <v>217003887.5</v>
      </c>
      <c r="I1174" s="662"/>
      <c r="J1174" s="619" t="s">
        <v>55</v>
      </c>
      <c r="K1174" s="619" t="s">
        <v>2750</v>
      </c>
    </row>
    <row r="1175" spans="2:11">
      <c r="B1175" s="620" t="s">
        <v>2759</v>
      </c>
      <c r="C1175" s="620" t="s">
        <v>2969</v>
      </c>
      <c r="D1175" s="620" t="s">
        <v>5427</v>
      </c>
      <c r="E1175" s="615">
        <v>78000</v>
      </c>
      <c r="F1175" s="616">
        <f t="shared" si="55"/>
        <v>217081887.5</v>
      </c>
      <c r="G1175" s="617">
        <f t="shared" si="54"/>
        <v>78000</v>
      </c>
      <c r="H1175" s="618">
        <f t="shared" si="56"/>
        <v>217081887.5</v>
      </c>
      <c r="I1175" s="662"/>
      <c r="J1175" s="619" t="s">
        <v>55</v>
      </c>
      <c r="K1175" s="619" t="s">
        <v>2750</v>
      </c>
    </row>
    <row r="1176" spans="2:11">
      <c r="B1176" s="620" t="s">
        <v>2759</v>
      </c>
      <c r="C1176" s="620" t="s">
        <v>2969</v>
      </c>
      <c r="D1176" s="620" t="s">
        <v>5426</v>
      </c>
      <c r="E1176" s="615">
        <v>493000</v>
      </c>
      <c r="F1176" s="616">
        <f t="shared" si="55"/>
        <v>217574887.5</v>
      </c>
      <c r="G1176" s="617">
        <f t="shared" si="54"/>
        <v>493000</v>
      </c>
      <c r="H1176" s="618">
        <f t="shared" si="56"/>
        <v>217574887.5</v>
      </c>
      <c r="I1176" s="662"/>
      <c r="J1176" s="619" t="s">
        <v>55</v>
      </c>
      <c r="K1176" s="619" t="s">
        <v>2750</v>
      </c>
    </row>
    <row r="1177" spans="2:11">
      <c r="B1177" s="620" t="s">
        <v>2759</v>
      </c>
      <c r="C1177" s="620" t="s">
        <v>2969</v>
      </c>
      <c r="D1177" s="620" t="s">
        <v>5425</v>
      </c>
      <c r="E1177" s="615">
        <v>53000</v>
      </c>
      <c r="F1177" s="616">
        <f t="shared" si="55"/>
        <v>217627887.5</v>
      </c>
      <c r="G1177" s="617">
        <f t="shared" si="54"/>
        <v>53000</v>
      </c>
      <c r="H1177" s="618">
        <f t="shared" si="56"/>
        <v>217627887.5</v>
      </c>
      <c r="I1177" s="662"/>
      <c r="J1177" s="619" t="s">
        <v>55</v>
      </c>
      <c r="K1177" s="619" t="s">
        <v>2750</v>
      </c>
    </row>
    <row r="1178" spans="2:11">
      <c r="B1178" s="620" t="s">
        <v>2759</v>
      </c>
      <c r="C1178" s="620" t="s">
        <v>2969</v>
      </c>
      <c r="D1178" s="620" t="s">
        <v>5424</v>
      </c>
      <c r="E1178" s="615">
        <v>107000</v>
      </c>
      <c r="F1178" s="616">
        <f t="shared" si="55"/>
        <v>217734887.5</v>
      </c>
      <c r="G1178" s="617">
        <f t="shared" si="54"/>
        <v>107000</v>
      </c>
      <c r="H1178" s="618">
        <f t="shared" si="56"/>
        <v>217734887.5</v>
      </c>
      <c r="I1178" s="662"/>
      <c r="J1178" s="619" t="s">
        <v>55</v>
      </c>
      <c r="K1178" s="619" t="s">
        <v>2750</v>
      </c>
    </row>
    <row r="1179" spans="2:11">
      <c r="B1179" s="620" t="s">
        <v>2759</v>
      </c>
      <c r="C1179" s="620" t="s">
        <v>2969</v>
      </c>
      <c r="D1179" s="620" t="s">
        <v>5423</v>
      </c>
      <c r="E1179" s="615">
        <v>8000</v>
      </c>
      <c r="F1179" s="616">
        <f t="shared" si="55"/>
        <v>217742887.5</v>
      </c>
      <c r="G1179" s="617">
        <f t="shared" si="54"/>
        <v>8000</v>
      </c>
      <c r="H1179" s="618">
        <f t="shared" si="56"/>
        <v>217742887.5</v>
      </c>
      <c r="I1179" s="662"/>
      <c r="J1179" s="619" t="s">
        <v>55</v>
      </c>
      <c r="K1179" s="619" t="s">
        <v>2750</v>
      </c>
    </row>
    <row r="1180" spans="2:11">
      <c r="B1180" s="620" t="s">
        <v>2759</v>
      </c>
      <c r="C1180" s="620" t="s">
        <v>2969</v>
      </c>
      <c r="D1180" s="620" t="s">
        <v>5422</v>
      </c>
      <c r="E1180" s="615">
        <v>8000</v>
      </c>
      <c r="F1180" s="616">
        <f t="shared" si="55"/>
        <v>217750887.5</v>
      </c>
      <c r="G1180" s="617">
        <f t="shared" si="54"/>
        <v>8000</v>
      </c>
      <c r="H1180" s="618">
        <f t="shared" si="56"/>
        <v>217750887.5</v>
      </c>
      <c r="I1180" s="662"/>
      <c r="J1180" s="619" t="s">
        <v>55</v>
      </c>
      <c r="K1180" s="619" t="s">
        <v>2750</v>
      </c>
    </row>
    <row r="1181" spans="2:11">
      <c r="B1181" s="620" t="s">
        <v>2759</v>
      </c>
      <c r="C1181" s="620" t="s">
        <v>2969</v>
      </c>
      <c r="D1181" s="620" t="s">
        <v>2799</v>
      </c>
      <c r="E1181" s="615">
        <v>133000</v>
      </c>
      <c r="F1181" s="616">
        <f t="shared" si="55"/>
        <v>217883887.5</v>
      </c>
      <c r="G1181" s="617">
        <f t="shared" si="54"/>
        <v>133000</v>
      </c>
      <c r="H1181" s="618">
        <f t="shared" si="56"/>
        <v>217883887.5</v>
      </c>
      <c r="I1181" s="662"/>
      <c r="J1181" s="619" t="s">
        <v>55</v>
      </c>
      <c r="K1181" s="619" t="s">
        <v>2750</v>
      </c>
    </row>
    <row r="1182" spans="2:11">
      <c r="B1182" s="620" t="s">
        <v>2759</v>
      </c>
      <c r="C1182" s="620" t="s">
        <v>2969</v>
      </c>
      <c r="D1182" s="620" t="s">
        <v>5108</v>
      </c>
      <c r="E1182" s="615">
        <v>12000</v>
      </c>
      <c r="F1182" s="616">
        <f t="shared" si="55"/>
        <v>217895887.5</v>
      </c>
      <c r="G1182" s="617">
        <f t="shared" si="54"/>
        <v>12000</v>
      </c>
      <c r="H1182" s="618">
        <f t="shared" si="56"/>
        <v>217895887.5</v>
      </c>
      <c r="I1182" s="662"/>
      <c r="J1182" s="619" t="s">
        <v>55</v>
      </c>
      <c r="K1182" s="619" t="s">
        <v>2750</v>
      </c>
    </row>
    <row r="1183" spans="2:11">
      <c r="B1183" s="620" t="s">
        <v>2759</v>
      </c>
      <c r="C1183" s="620" t="s">
        <v>2969</v>
      </c>
      <c r="D1183" s="620" t="s">
        <v>5107</v>
      </c>
      <c r="E1183" s="615">
        <v>12000</v>
      </c>
      <c r="F1183" s="616">
        <f t="shared" si="55"/>
        <v>217907887.5</v>
      </c>
      <c r="G1183" s="617">
        <f t="shared" si="54"/>
        <v>12000</v>
      </c>
      <c r="H1183" s="618">
        <f t="shared" si="56"/>
        <v>217907887.5</v>
      </c>
      <c r="I1183" s="662"/>
      <c r="J1183" s="619" t="s">
        <v>55</v>
      </c>
      <c r="K1183" s="619" t="s">
        <v>2750</v>
      </c>
    </row>
    <row r="1184" spans="2:11">
      <c r="B1184" s="620" t="s">
        <v>2759</v>
      </c>
      <c r="C1184" s="620" t="s">
        <v>2969</v>
      </c>
      <c r="D1184" s="620" t="s">
        <v>5106</v>
      </c>
      <c r="E1184" s="615">
        <v>12000</v>
      </c>
      <c r="F1184" s="616">
        <f t="shared" si="55"/>
        <v>217919887.5</v>
      </c>
      <c r="G1184" s="617">
        <f t="shared" si="54"/>
        <v>12000</v>
      </c>
      <c r="H1184" s="618">
        <f t="shared" si="56"/>
        <v>217919887.5</v>
      </c>
      <c r="I1184" s="662"/>
      <c r="J1184" s="619" t="s">
        <v>55</v>
      </c>
      <c r="K1184" s="619" t="s">
        <v>2750</v>
      </c>
    </row>
    <row r="1185" spans="2:11">
      <c r="B1185" s="620" t="s">
        <v>2759</v>
      </c>
      <c r="C1185" s="620" t="s">
        <v>2969</v>
      </c>
      <c r="D1185" s="620" t="s">
        <v>5421</v>
      </c>
      <c r="E1185" s="615">
        <v>12000</v>
      </c>
      <c r="F1185" s="616">
        <f t="shared" si="55"/>
        <v>217931887.5</v>
      </c>
      <c r="G1185" s="617">
        <f t="shared" si="54"/>
        <v>12000</v>
      </c>
      <c r="H1185" s="618">
        <f t="shared" si="56"/>
        <v>217931887.5</v>
      </c>
      <c r="I1185" s="662"/>
      <c r="J1185" s="619" t="s">
        <v>55</v>
      </c>
      <c r="K1185" s="619" t="s">
        <v>2750</v>
      </c>
    </row>
    <row r="1186" spans="2:11">
      <c r="B1186" s="620" t="s">
        <v>2759</v>
      </c>
      <c r="C1186" s="620" t="s">
        <v>2969</v>
      </c>
      <c r="D1186" s="620" t="s">
        <v>5420</v>
      </c>
      <c r="E1186" s="615">
        <v>23000</v>
      </c>
      <c r="F1186" s="616">
        <f t="shared" si="55"/>
        <v>217954887.5</v>
      </c>
      <c r="G1186" s="617">
        <f t="shared" si="54"/>
        <v>23000</v>
      </c>
      <c r="H1186" s="618">
        <f t="shared" si="56"/>
        <v>217954887.5</v>
      </c>
      <c r="I1186" s="662"/>
      <c r="J1186" s="619" t="s">
        <v>55</v>
      </c>
      <c r="K1186" s="619" t="s">
        <v>2750</v>
      </c>
    </row>
    <row r="1187" spans="2:11">
      <c r="B1187" s="620" t="s">
        <v>2759</v>
      </c>
      <c r="C1187" s="620" t="s">
        <v>2969</v>
      </c>
      <c r="D1187" s="620" t="s">
        <v>5104</v>
      </c>
      <c r="E1187" s="615">
        <v>23000</v>
      </c>
      <c r="F1187" s="616">
        <f t="shared" si="55"/>
        <v>217977887.5</v>
      </c>
      <c r="G1187" s="617">
        <f t="shared" si="54"/>
        <v>23000</v>
      </c>
      <c r="H1187" s="618">
        <f t="shared" si="56"/>
        <v>217977887.5</v>
      </c>
      <c r="I1187" s="662"/>
      <c r="J1187" s="619" t="s">
        <v>55</v>
      </c>
      <c r="K1187" s="619" t="s">
        <v>2750</v>
      </c>
    </row>
    <row r="1188" spans="2:11">
      <c r="B1188" s="620" t="s">
        <v>2759</v>
      </c>
      <c r="C1188" s="620" t="s">
        <v>2969</v>
      </c>
      <c r="D1188" s="620" t="s">
        <v>5419</v>
      </c>
      <c r="E1188" s="615">
        <v>23000</v>
      </c>
      <c r="F1188" s="616">
        <f t="shared" si="55"/>
        <v>218000887.5</v>
      </c>
      <c r="G1188" s="617">
        <f t="shared" si="54"/>
        <v>23000</v>
      </c>
      <c r="H1188" s="618">
        <f t="shared" si="56"/>
        <v>218000887.5</v>
      </c>
      <c r="I1188" s="662"/>
      <c r="J1188" s="619" t="s">
        <v>55</v>
      </c>
      <c r="K1188" s="619" t="s">
        <v>2750</v>
      </c>
    </row>
    <row r="1189" spans="2:11">
      <c r="B1189" s="620" t="s">
        <v>2759</v>
      </c>
      <c r="C1189" s="620" t="s">
        <v>2969</v>
      </c>
      <c r="D1189" s="620" t="s">
        <v>2802</v>
      </c>
      <c r="E1189" s="615">
        <v>133000</v>
      </c>
      <c r="F1189" s="616">
        <f t="shared" si="55"/>
        <v>218133887.5</v>
      </c>
      <c r="G1189" s="617">
        <f t="shared" si="54"/>
        <v>133000</v>
      </c>
      <c r="H1189" s="618">
        <f t="shared" si="56"/>
        <v>218133887.5</v>
      </c>
      <c r="I1189" s="662"/>
      <c r="J1189" s="619" t="s">
        <v>55</v>
      </c>
      <c r="K1189" s="619" t="s">
        <v>2750</v>
      </c>
    </row>
    <row r="1190" spans="2:11">
      <c r="B1190" s="620" t="s">
        <v>2759</v>
      </c>
      <c r="C1190" s="620" t="s">
        <v>2969</v>
      </c>
      <c r="D1190" s="620" t="s">
        <v>2805</v>
      </c>
      <c r="E1190" s="615">
        <v>53000</v>
      </c>
      <c r="F1190" s="616">
        <f t="shared" si="55"/>
        <v>218186887.5</v>
      </c>
      <c r="G1190" s="617">
        <f t="shared" si="54"/>
        <v>53000</v>
      </c>
      <c r="H1190" s="618">
        <f t="shared" si="56"/>
        <v>218186887.5</v>
      </c>
      <c r="I1190" s="662"/>
      <c r="J1190" s="619" t="s">
        <v>55</v>
      </c>
      <c r="K1190" s="619" t="s">
        <v>2750</v>
      </c>
    </row>
    <row r="1191" spans="2:11">
      <c r="B1191" s="620" t="s">
        <v>2759</v>
      </c>
      <c r="C1191" s="620" t="s">
        <v>2969</v>
      </c>
      <c r="D1191" s="620" t="s">
        <v>5418</v>
      </c>
      <c r="E1191" s="615">
        <v>52000</v>
      </c>
      <c r="F1191" s="616">
        <f t="shared" si="55"/>
        <v>218238887.5</v>
      </c>
      <c r="G1191" s="617">
        <f t="shared" si="54"/>
        <v>52000</v>
      </c>
      <c r="H1191" s="618">
        <f t="shared" si="56"/>
        <v>218238887.5</v>
      </c>
      <c r="I1191" s="662"/>
      <c r="J1191" s="619" t="s">
        <v>55</v>
      </c>
      <c r="K1191" s="619" t="s">
        <v>2750</v>
      </c>
    </row>
    <row r="1192" spans="2:11">
      <c r="B1192" s="620" t="s">
        <v>2759</v>
      </c>
      <c r="C1192" s="620" t="s">
        <v>2969</v>
      </c>
      <c r="D1192" s="620" t="s">
        <v>2807</v>
      </c>
      <c r="E1192" s="615">
        <v>273000</v>
      </c>
      <c r="F1192" s="616">
        <f t="shared" si="55"/>
        <v>218511887.5</v>
      </c>
      <c r="G1192" s="617">
        <f t="shared" si="54"/>
        <v>273000</v>
      </c>
      <c r="H1192" s="618">
        <f t="shared" si="56"/>
        <v>218511887.5</v>
      </c>
      <c r="I1192" s="662"/>
      <c r="J1192" s="619" t="s">
        <v>55</v>
      </c>
      <c r="K1192" s="619" t="s">
        <v>2750</v>
      </c>
    </row>
    <row r="1193" spans="2:11">
      <c r="B1193" s="620" t="s">
        <v>2759</v>
      </c>
      <c r="C1193" s="620" t="s">
        <v>2969</v>
      </c>
      <c r="D1193" s="620" t="s">
        <v>2809</v>
      </c>
      <c r="E1193" s="615">
        <v>73000</v>
      </c>
      <c r="F1193" s="616">
        <f t="shared" si="55"/>
        <v>218584887.5</v>
      </c>
      <c r="G1193" s="617">
        <f t="shared" si="54"/>
        <v>73000</v>
      </c>
      <c r="H1193" s="618">
        <f t="shared" si="56"/>
        <v>218584887.5</v>
      </c>
      <c r="I1193" s="662"/>
      <c r="J1193" s="619" t="s">
        <v>55</v>
      </c>
      <c r="K1193" s="619" t="s">
        <v>2750</v>
      </c>
    </row>
    <row r="1194" spans="2:11">
      <c r="B1194" s="620" t="s">
        <v>2759</v>
      </c>
      <c r="C1194" s="620" t="s">
        <v>2969</v>
      </c>
      <c r="D1194" s="620" t="s">
        <v>2771</v>
      </c>
      <c r="E1194" s="615">
        <v>205000</v>
      </c>
      <c r="F1194" s="616">
        <f t="shared" si="55"/>
        <v>218789887.5</v>
      </c>
      <c r="G1194" s="617">
        <f t="shared" si="54"/>
        <v>205000</v>
      </c>
      <c r="H1194" s="618">
        <f t="shared" si="56"/>
        <v>218789887.5</v>
      </c>
      <c r="I1194" s="662"/>
      <c r="J1194" s="619" t="s">
        <v>55</v>
      </c>
      <c r="K1194" s="619" t="s">
        <v>2750</v>
      </c>
    </row>
    <row r="1195" spans="2:11">
      <c r="B1195" s="620" t="s">
        <v>2759</v>
      </c>
      <c r="C1195" s="620" t="s">
        <v>2969</v>
      </c>
      <c r="D1195" s="620" t="s">
        <v>5102</v>
      </c>
      <c r="E1195" s="615">
        <v>65000</v>
      </c>
      <c r="F1195" s="616">
        <f t="shared" si="55"/>
        <v>218854887.5</v>
      </c>
      <c r="G1195" s="617">
        <f t="shared" si="54"/>
        <v>65000</v>
      </c>
      <c r="H1195" s="618">
        <f t="shared" si="56"/>
        <v>218854887.5</v>
      </c>
      <c r="I1195" s="662"/>
      <c r="J1195" s="619" t="s">
        <v>55</v>
      </c>
      <c r="K1195" s="619" t="s">
        <v>2750</v>
      </c>
    </row>
    <row r="1196" spans="2:11">
      <c r="B1196" s="620" t="s">
        <v>2759</v>
      </c>
      <c r="C1196" s="620" t="s">
        <v>2969</v>
      </c>
      <c r="D1196" s="620" t="s">
        <v>3045</v>
      </c>
      <c r="E1196" s="615">
        <v>33000</v>
      </c>
      <c r="F1196" s="616">
        <f t="shared" si="55"/>
        <v>218887887.5</v>
      </c>
      <c r="G1196" s="617">
        <f t="shared" si="54"/>
        <v>33000</v>
      </c>
      <c r="H1196" s="618">
        <f t="shared" si="56"/>
        <v>218887887.5</v>
      </c>
      <c r="I1196" s="662"/>
      <c r="J1196" s="619" t="s">
        <v>55</v>
      </c>
      <c r="K1196" s="619" t="s">
        <v>2750</v>
      </c>
    </row>
    <row r="1197" spans="2:11">
      <c r="B1197" s="620" t="s">
        <v>2759</v>
      </c>
      <c r="C1197" s="620" t="s">
        <v>2969</v>
      </c>
      <c r="D1197" s="620" t="s">
        <v>5417</v>
      </c>
      <c r="E1197" s="615">
        <v>2000</v>
      </c>
      <c r="F1197" s="616">
        <f t="shared" si="55"/>
        <v>218889887.5</v>
      </c>
      <c r="G1197" s="617">
        <f t="shared" si="54"/>
        <v>2000</v>
      </c>
      <c r="H1197" s="618">
        <f t="shared" si="56"/>
        <v>218889887.5</v>
      </c>
      <c r="I1197" s="662"/>
      <c r="J1197" s="619" t="s">
        <v>55</v>
      </c>
      <c r="K1197" s="619" t="s">
        <v>2750</v>
      </c>
    </row>
    <row r="1198" spans="2:11">
      <c r="B1198" s="620" t="s">
        <v>2759</v>
      </c>
      <c r="C1198" s="620" t="s">
        <v>2969</v>
      </c>
      <c r="D1198" s="620" t="s">
        <v>5416</v>
      </c>
      <c r="E1198" s="615">
        <v>2000</v>
      </c>
      <c r="F1198" s="616">
        <f t="shared" si="55"/>
        <v>218891887.5</v>
      </c>
      <c r="G1198" s="617">
        <f t="shared" si="54"/>
        <v>2000</v>
      </c>
      <c r="H1198" s="618">
        <f t="shared" si="56"/>
        <v>218891887.5</v>
      </c>
      <c r="I1198" s="662"/>
      <c r="J1198" s="619" t="s">
        <v>55</v>
      </c>
      <c r="K1198" s="619" t="s">
        <v>2750</v>
      </c>
    </row>
    <row r="1199" spans="2:11">
      <c r="B1199" s="620" t="s">
        <v>2759</v>
      </c>
      <c r="C1199" s="620" t="s">
        <v>2969</v>
      </c>
      <c r="D1199" s="620" t="s">
        <v>5415</v>
      </c>
      <c r="E1199" s="615">
        <v>8000</v>
      </c>
      <c r="F1199" s="616">
        <f t="shared" si="55"/>
        <v>218899887.5</v>
      </c>
      <c r="G1199" s="617">
        <f t="shared" si="54"/>
        <v>8000</v>
      </c>
      <c r="H1199" s="618">
        <f t="shared" si="56"/>
        <v>218899887.5</v>
      </c>
      <c r="I1199" s="662"/>
      <c r="J1199" s="619" t="s">
        <v>55</v>
      </c>
      <c r="K1199" s="619" t="s">
        <v>2750</v>
      </c>
    </row>
    <row r="1200" spans="2:11">
      <c r="B1200" s="620" t="s">
        <v>2759</v>
      </c>
      <c r="C1200" s="620" t="s">
        <v>2969</v>
      </c>
      <c r="D1200" s="620" t="s">
        <v>5081</v>
      </c>
      <c r="E1200" s="615">
        <v>1750000</v>
      </c>
      <c r="F1200" s="616">
        <f t="shared" si="55"/>
        <v>220649887.5</v>
      </c>
      <c r="G1200" s="617">
        <f t="shared" si="54"/>
        <v>1750000</v>
      </c>
      <c r="H1200" s="618">
        <f t="shared" si="56"/>
        <v>220649887.5</v>
      </c>
      <c r="I1200" s="662"/>
      <c r="J1200" s="619" t="s">
        <v>55</v>
      </c>
      <c r="K1200" s="619" t="s">
        <v>2750</v>
      </c>
    </row>
    <row r="1201" spans="2:11">
      <c r="B1201" s="620" t="s">
        <v>2759</v>
      </c>
      <c r="C1201" s="620" t="s">
        <v>2969</v>
      </c>
      <c r="D1201" s="620" t="s">
        <v>5414</v>
      </c>
      <c r="E1201" s="615">
        <v>8000</v>
      </c>
      <c r="F1201" s="616">
        <f t="shared" si="55"/>
        <v>220657887.5</v>
      </c>
      <c r="G1201" s="617">
        <f t="shared" si="54"/>
        <v>8000</v>
      </c>
      <c r="H1201" s="618">
        <f t="shared" si="56"/>
        <v>220657887.5</v>
      </c>
      <c r="I1201" s="662"/>
      <c r="J1201" s="619" t="s">
        <v>55</v>
      </c>
      <c r="K1201" s="619" t="s">
        <v>2750</v>
      </c>
    </row>
    <row r="1202" spans="2:11">
      <c r="B1202" s="620" t="s">
        <v>2759</v>
      </c>
      <c r="C1202" s="620" t="s">
        <v>2969</v>
      </c>
      <c r="D1202" s="620" t="s">
        <v>5413</v>
      </c>
      <c r="E1202" s="615">
        <v>8000</v>
      </c>
      <c r="F1202" s="616">
        <f t="shared" si="55"/>
        <v>220665887.5</v>
      </c>
      <c r="G1202" s="617">
        <f t="shared" si="54"/>
        <v>8000</v>
      </c>
      <c r="H1202" s="618">
        <f t="shared" si="56"/>
        <v>220665887.5</v>
      </c>
      <c r="I1202" s="662"/>
      <c r="J1202" s="619" t="s">
        <v>55</v>
      </c>
      <c r="K1202" s="619" t="s">
        <v>2750</v>
      </c>
    </row>
    <row r="1203" spans="2:11">
      <c r="B1203" s="620" t="s">
        <v>2759</v>
      </c>
      <c r="C1203" s="620" t="s">
        <v>2969</v>
      </c>
      <c r="D1203" s="620" t="s">
        <v>2780</v>
      </c>
      <c r="E1203" s="615">
        <v>255000</v>
      </c>
      <c r="F1203" s="616">
        <f t="shared" si="55"/>
        <v>220920887.5</v>
      </c>
      <c r="G1203" s="617">
        <f t="shared" si="54"/>
        <v>255000</v>
      </c>
      <c r="H1203" s="618">
        <f t="shared" si="56"/>
        <v>220920887.5</v>
      </c>
      <c r="I1203" s="662"/>
      <c r="J1203" s="619" t="s">
        <v>55</v>
      </c>
      <c r="K1203" s="619" t="s">
        <v>2750</v>
      </c>
    </row>
    <row r="1204" spans="2:11">
      <c r="B1204" s="620" t="s">
        <v>2759</v>
      </c>
      <c r="C1204" s="620" t="s">
        <v>2969</v>
      </c>
      <c r="D1204" s="620" t="s">
        <v>5412</v>
      </c>
      <c r="E1204" s="615">
        <v>6000</v>
      </c>
      <c r="F1204" s="616">
        <f t="shared" si="55"/>
        <v>220926887.5</v>
      </c>
      <c r="G1204" s="617">
        <f t="shared" si="54"/>
        <v>6000</v>
      </c>
      <c r="H1204" s="618">
        <f t="shared" si="56"/>
        <v>220926887.5</v>
      </c>
      <c r="I1204" s="662"/>
      <c r="J1204" s="619" t="s">
        <v>55</v>
      </c>
      <c r="K1204" s="619" t="s">
        <v>2750</v>
      </c>
    </row>
    <row r="1205" spans="2:11">
      <c r="B1205" s="620" t="s">
        <v>2759</v>
      </c>
      <c r="C1205" s="620" t="s">
        <v>2969</v>
      </c>
      <c r="D1205" s="620" t="s">
        <v>5411</v>
      </c>
      <c r="E1205" s="615">
        <v>5000</v>
      </c>
      <c r="F1205" s="616">
        <f t="shared" si="55"/>
        <v>220931887.5</v>
      </c>
      <c r="G1205" s="617">
        <f t="shared" si="54"/>
        <v>5000</v>
      </c>
      <c r="H1205" s="618">
        <f t="shared" si="56"/>
        <v>220931887.5</v>
      </c>
      <c r="I1205" s="662"/>
      <c r="J1205" s="619" t="s">
        <v>55</v>
      </c>
      <c r="K1205" s="619" t="s">
        <v>2750</v>
      </c>
    </row>
    <row r="1206" spans="2:11">
      <c r="B1206" s="620" t="s">
        <v>2759</v>
      </c>
      <c r="C1206" s="620" t="s">
        <v>2969</v>
      </c>
      <c r="D1206" s="620" t="s">
        <v>5410</v>
      </c>
      <c r="E1206" s="615">
        <v>5000</v>
      </c>
      <c r="F1206" s="616">
        <f t="shared" si="55"/>
        <v>220936887.5</v>
      </c>
      <c r="G1206" s="617">
        <f t="shared" si="54"/>
        <v>5000</v>
      </c>
      <c r="H1206" s="618">
        <f t="shared" si="56"/>
        <v>220936887.5</v>
      </c>
      <c r="I1206" s="662"/>
      <c r="J1206" s="619" t="s">
        <v>55</v>
      </c>
      <c r="K1206" s="619" t="s">
        <v>2750</v>
      </c>
    </row>
    <row r="1207" spans="2:11">
      <c r="B1207" s="620" t="s">
        <v>2759</v>
      </c>
      <c r="C1207" s="620" t="s">
        <v>2969</v>
      </c>
      <c r="D1207" s="620" t="s">
        <v>5409</v>
      </c>
      <c r="E1207" s="615">
        <v>5000</v>
      </c>
      <c r="F1207" s="616">
        <f t="shared" si="55"/>
        <v>220941887.5</v>
      </c>
      <c r="G1207" s="617">
        <f t="shared" si="54"/>
        <v>5000</v>
      </c>
      <c r="H1207" s="618">
        <f t="shared" si="56"/>
        <v>220941887.5</v>
      </c>
      <c r="I1207" s="662"/>
      <c r="J1207" s="619" t="s">
        <v>55</v>
      </c>
      <c r="K1207" s="619" t="s">
        <v>2750</v>
      </c>
    </row>
    <row r="1208" spans="2:11">
      <c r="B1208" s="620" t="s">
        <v>2759</v>
      </c>
      <c r="C1208" s="620" t="s">
        <v>2969</v>
      </c>
      <c r="D1208" s="620" t="s">
        <v>5408</v>
      </c>
      <c r="E1208" s="615">
        <v>5000</v>
      </c>
      <c r="F1208" s="616">
        <f t="shared" si="55"/>
        <v>220946887.5</v>
      </c>
      <c r="G1208" s="617">
        <f t="shared" si="54"/>
        <v>5000</v>
      </c>
      <c r="H1208" s="618">
        <f t="shared" si="56"/>
        <v>220946887.5</v>
      </c>
      <c r="I1208" s="662"/>
      <c r="J1208" s="619" t="s">
        <v>55</v>
      </c>
      <c r="K1208" s="619" t="s">
        <v>2750</v>
      </c>
    </row>
    <row r="1209" spans="2:11">
      <c r="B1209" s="620" t="s">
        <v>2759</v>
      </c>
      <c r="C1209" s="620" t="s">
        <v>2969</v>
      </c>
      <c r="D1209" s="620" t="s">
        <v>5407</v>
      </c>
      <c r="E1209" s="615">
        <v>5000</v>
      </c>
      <c r="F1209" s="616">
        <f t="shared" si="55"/>
        <v>220951887.5</v>
      </c>
      <c r="G1209" s="617">
        <f t="shared" si="54"/>
        <v>5000</v>
      </c>
      <c r="H1209" s="618">
        <f t="shared" si="56"/>
        <v>220951887.5</v>
      </c>
      <c r="I1209" s="662"/>
      <c r="J1209" s="619" t="s">
        <v>55</v>
      </c>
      <c r="K1209" s="619" t="s">
        <v>2750</v>
      </c>
    </row>
    <row r="1210" spans="2:11">
      <c r="B1210" s="620" t="s">
        <v>2759</v>
      </c>
      <c r="C1210" s="620" t="s">
        <v>2969</v>
      </c>
      <c r="D1210" s="620" t="s">
        <v>5406</v>
      </c>
      <c r="E1210" s="615">
        <v>5000</v>
      </c>
      <c r="F1210" s="616">
        <f t="shared" si="55"/>
        <v>220956887.5</v>
      </c>
      <c r="G1210" s="617">
        <f t="shared" si="54"/>
        <v>5000</v>
      </c>
      <c r="H1210" s="618">
        <f t="shared" si="56"/>
        <v>220956887.5</v>
      </c>
      <c r="I1210" s="662"/>
      <c r="J1210" s="619" t="s">
        <v>55</v>
      </c>
      <c r="K1210" s="619" t="s">
        <v>2750</v>
      </c>
    </row>
    <row r="1211" spans="2:11">
      <c r="B1211" s="620" t="s">
        <v>2759</v>
      </c>
      <c r="C1211" s="620" t="s">
        <v>2969</v>
      </c>
      <c r="D1211" s="620" t="s">
        <v>5405</v>
      </c>
      <c r="E1211" s="615">
        <v>219000</v>
      </c>
      <c r="F1211" s="616">
        <f t="shared" si="55"/>
        <v>221175887.5</v>
      </c>
      <c r="G1211" s="617">
        <f t="shared" si="54"/>
        <v>219000</v>
      </c>
      <c r="H1211" s="618">
        <f t="shared" si="56"/>
        <v>221175887.5</v>
      </c>
      <c r="I1211" s="662"/>
      <c r="J1211" s="619" t="s">
        <v>55</v>
      </c>
      <c r="K1211" s="619" t="s">
        <v>2750</v>
      </c>
    </row>
    <row r="1212" spans="2:11">
      <c r="B1212" s="620" t="s">
        <v>2759</v>
      </c>
      <c r="C1212" s="620" t="s">
        <v>2969</v>
      </c>
      <c r="D1212" s="620" t="s">
        <v>2815</v>
      </c>
      <c r="E1212" s="615">
        <v>234000</v>
      </c>
      <c r="F1212" s="616">
        <f t="shared" si="55"/>
        <v>221409887.5</v>
      </c>
      <c r="G1212" s="617">
        <f t="shared" si="54"/>
        <v>234000</v>
      </c>
      <c r="H1212" s="618">
        <f t="shared" si="56"/>
        <v>221409887.5</v>
      </c>
      <c r="I1212" s="662"/>
      <c r="J1212" s="619" t="s">
        <v>55</v>
      </c>
      <c r="K1212" s="619" t="s">
        <v>2750</v>
      </c>
    </row>
    <row r="1213" spans="2:11">
      <c r="B1213" s="620" t="s">
        <v>2759</v>
      </c>
      <c r="C1213" s="620" t="s">
        <v>2969</v>
      </c>
      <c r="D1213" s="620" t="s">
        <v>2817</v>
      </c>
      <c r="E1213" s="615">
        <v>512000</v>
      </c>
      <c r="F1213" s="616">
        <f t="shared" si="55"/>
        <v>221921887.5</v>
      </c>
      <c r="G1213" s="617">
        <f t="shared" si="54"/>
        <v>512000</v>
      </c>
      <c r="H1213" s="618">
        <f t="shared" si="56"/>
        <v>221921887.5</v>
      </c>
      <c r="I1213" s="662"/>
      <c r="J1213" s="619" t="s">
        <v>55</v>
      </c>
      <c r="K1213" s="619" t="s">
        <v>2750</v>
      </c>
    </row>
    <row r="1214" spans="2:11">
      <c r="B1214" s="620" t="s">
        <v>2759</v>
      </c>
      <c r="C1214" s="620" t="s">
        <v>2969</v>
      </c>
      <c r="D1214" s="620" t="s">
        <v>5404</v>
      </c>
      <c r="E1214" s="615">
        <v>125000</v>
      </c>
      <c r="F1214" s="616">
        <f t="shared" si="55"/>
        <v>222046887.5</v>
      </c>
      <c r="G1214" s="617">
        <f t="shared" si="54"/>
        <v>125000</v>
      </c>
      <c r="H1214" s="618">
        <f t="shared" si="56"/>
        <v>222046887.5</v>
      </c>
      <c r="I1214" s="662"/>
      <c r="J1214" s="619" t="s">
        <v>55</v>
      </c>
      <c r="K1214" s="619" t="s">
        <v>2750</v>
      </c>
    </row>
    <row r="1215" spans="2:11">
      <c r="B1215" s="620" t="s">
        <v>2759</v>
      </c>
      <c r="C1215" s="620" t="s">
        <v>2969</v>
      </c>
      <c r="D1215" s="620" t="s">
        <v>5403</v>
      </c>
      <c r="E1215" s="615">
        <v>125000</v>
      </c>
      <c r="F1215" s="616">
        <f t="shared" si="55"/>
        <v>222171887.5</v>
      </c>
      <c r="G1215" s="617">
        <f t="shared" si="54"/>
        <v>125000</v>
      </c>
      <c r="H1215" s="618">
        <f t="shared" si="56"/>
        <v>222171887.5</v>
      </c>
      <c r="I1215" s="662"/>
      <c r="J1215" s="619" t="s">
        <v>55</v>
      </c>
      <c r="K1215" s="619" t="s">
        <v>2750</v>
      </c>
    </row>
    <row r="1216" spans="2:11">
      <c r="B1216" s="620" t="s">
        <v>2759</v>
      </c>
      <c r="C1216" s="620" t="s">
        <v>2969</v>
      </c>
      <c r="D1216" s="620" t="s">
        <v>5402</v>
      </c>
      <c r="E1216" s="615">
        <v>125000</v>
      </c>
      <c r="F1216" s="616">
        <f t="shared" si="55"/>
        <v>222296887.5</v>
      </c>
      <c r="G1216" s="617">
        <f t="shared" si="54"/>
        <v>125000</v>
      </c>
      <c r="H1216" s="618">
        <f t="shared" si="56"/>
        <v>222296887.5</v>
      </c>
      <c r="I1216" s="662"/>
      <c r="J1216" s="619" t="s">
        <v>55</v>
      </c>
      <c r="K1216" s="619" t="s">
        <v>2750</v>
      </c>
    </row>
    <row r="1217" spans="2:11">
      <c r="B1217" s="620" t="s">
        <v>2759</v>
      </c>
      <c r="C1217" s="620" t="s">
        <v>2969</v>
      </c>
      <c r="D1217" s="620" t="s">
        <v>5401</v>
      </c>
      <c r="E1217" s="615">
        <v>13000</v>
      </c>
      <c r="F1217" s="616">
        <f t="shared" si="55"/>
        <v>222309887.5</v>
      </c>
      <c r="G1217" s="617">
        <f t="shared" si="54"/>
        <v>13000</v>
      </c>
      <c r="H1217" s="618">
        <f t="shared" si="56"/>
        <v>222309887.5</v>
      </c>
      <c r="I1217" s="662"/>
      <c r="J1217" s="619" t="s">
        <v>55</v>
      </c>
      <c r="K1217" s="619" t="s">
        <v>2750</v>
      </c>
    </row>
    <row r="1218" spans="2:11">
      <c r="B1218" s="620" t="s">
        <v>2759</v>
      </c>
      <c r="C1218" s="620" t="s">
        <v>2969</v>
      </c>
      <c r="D1218" s="620" t="s">
        <v>5400</v>
      </c>
      <c r="E1218" s="615">
        <v>13000</v>
      </c>
      <c r="F1218" s="616">
        <f t="shared" si="55"/>
        <v>222322887.5</v>
      </c>
      <c r="G1218" s="617">
        <f t="shared" si="54"/>
        <v>13000</v>
      </c>
      <c r="H1218" s="618">
        <f t="shared" si="56"/>
        <v>222322887.5</v>
      </c>
      <c r="I1218" s="662"/>
      <c r="J1218" s="619" t="s">
        <v>55</v>
      </c>
      <c r="K1218" s="619" t="s">
        <v>2750</v>
      </c>
    </row>
    <row r="1219" spans="2:11">
      <c r="B1219" s="620" t="s">
        <v>2759</v>
      </c>
      <c r="C1219" s="620" t="s">
        <v>2969</v>
      </c>
      <c r="D1219" s="620" t="s">
        <v>5399</v>
      </c>
      <c r="E1219" s="615">
        <v>13000</v>
      </c>
      <c r="F1219" s="616">
        <f t="shared" si="55"/>
        <v>222335887.5</v>
      </c>
      <c r="G1219" s="617">
        <f t="shared" si="54"/>
        <v>13000</v>
      </c>
      <c r="H1219" s="618">
        <f t="shared" si="56"/>
        <v>222335887.5</v>
      </c>
      <c r="I1219" s="662"/>
      <c r="J1219" s="619" t="s">
        <v>55</v>
      </c>
      <c r="K1219" s="619" t="s">
        <v>2750</v>
      </c>
    </row>
    <row r="1220" spans="2:11">
      <c r="B1220" s="620" t="s">
        <v>2759</v>
      </c>
      <c r="C1220" s="620" t="s">
        <v>2969</v>
      </c>
      <c r="D1220" s="620" t="s">
        <v>5398</v>
      </c>
      <c r="E1220" s="615">
        <v>100000</v>
      </c>
      <c r="F1220" s="616">
        <f t="shared" si="55"/>
        <v>222435887.5</v>
      </c>
      <c r="G1220" s="617">
        <f t="shared" si="54"/>
        <v>100000</v>
      </c>
      <c r="H1220" s="618">
        <f t="shared" si="56"/>
        <v>222435887.5</v>
      </c>
      <c r="I1220" s="662"/>
      <c r="J1220" s="619" t="s">
        <v>55</v>
      </c>
      <c r="K1220" s="619" t="s">
        <v>2750</v>
      </c>
    </row>
    <row r="1221" spans="2:11">
      <c r="B1221" s="620" t="s">
        <v>2759</v>
      </c>
      <c r="C1221" s="620" t="s">
        <v>2969</v>
      </c>
      <c r="D1221" s="620" t="s">
        <v>5397</v>
      </c>
      <c r="E1221" s="615">
        <v>78000</v>
      </c>
      <c r="F1221" s="616">
        <f t="shared" si="55"/>
        <v>222513887.5</v>
      </c>
      <c r="G1221" s="617">
        <f t="shared" si="54"/>
        <v>78000</v>
      </c>
      <c r="H1221" s="618">
        <f t="shared" si="56"/>
        <v>222513887.5</v>
      </c>
      <c r="I1221" s="662"/>
      <c r="J1221" s="619" t="s">
        <v>55</v>
      </c>
      <c r="K1221" s="619" t="s">
        <v>2750</v>
      </c>
    </row>
    <row r="1222" spans="2:11">
      <c r="B1222" s="620" t="s">
        <v>2759</v>
      </c>
      <c r="C1222" s="620" t="s">
        <v>2969</v>
      </c>
      <c r="D1222" s="620" t="s">
        <v>3141</v>
      </c>
      <c r="E1222" s="615">
        <v>4000</v>
      </c>
      <c r="F1222" s="616">
        <f t="shared" si="55"/>
        <v>222517887.5</v>
      </c>
      <c r="G1222" s="617">
        <f t="shared" si="54"/>
        <v>4000</v>
      </c>
      <c r="H1222" s="618">
        <f t="shared" si="56"/>
        <v>222517887.5</v>
      </c>
      <c r="I1222" s="662"/>
      <c r="J1222" s="619" t="s">
        <v>55</v>
      </c>
      <c r="K1222" s="619" t="s">
        <v>2750</v>
      </c>
    </row>
    <row r="1223" spans="2:11">
      <c r="B1223" s="620" t="s">
        <v>2759</v>
      </c>
      <c r="C1223" s="620" t="s">
        <v>2969</v>
      </c>
      <c r="D1223" s="620" t="s">
        <v>5396</v>
      </c>
      <c r="E1223" s="615">
        <v>555000</v>
      </c>
      <c r="F1223" s="616">
        <f t="shared" si="55"/>
        <v>223072887.5</v>
      </c>
      <c r="G1223" s="617">
        <f t="shared" ref="G1223:G1286" si="57">E1223</f>
        <v>555000</v>
      </c>
      <c r="H1223" s="618">
        <f t="shared" si="56"/>
        <v>223072887.5</v>
      </c>
      <c r="I1223" s="662"/>
      <c r="J1223" s="619" t="s">
        <v>55</v>
      </c>
      <c r="K1223" s="619" t="s">
        <v>2750</v>
      </c>
    </row>
    <row r="1224" spans="2:11">
      <c r="B1224" s="620" t="s">
        <v>2759</v>
      </c>
      <c r="C1224" s="620" t="s">
        <v>2969</v>
      </c>
      <c r="D1224" s="620" t="s">
        <v>5395</v>
      </c>
      <c r="E1224" s="615">
        <v>550000</v>
      </c>
      <c r="F1224" s="616">
        <f t="shared" ref="F1224:F1287" si="58">E1224+F1223</f>
        <v>223622887.5</v>
      </c>
      <c r="G1224" s="617">
        <f t="shared" si="57"/>
        <v>550000</v>
      </c>
      <c r="H1224" s="618">
        <f t="shared" ref="H1224:H1287" si="59">G1224+H1223</f>
        <v>223622887.5</v>
      </c>
      <c r="I1224" s="662"/>
      <c r="J1224" s="619" t="s">
        <v>55</v>
      </c>
      <c r="K1224" s="619" t="s">
        <v>2750</v>
      </c>
    </row>
    <row r="1225" spans="2:11">
      <c r="B1225" s="620" t="s">
        <v>2759</v>
      </c>
      <c r="C1225" s="620" t="s">
        <v>2969</v>
      </c>
      <c r="D1225" s="620" t="s">
        <v>2821</v>
      </c>
      <c r="E1225" s="615">
        <v>597000</v>
      </c>
      <c r="F1225" s="616">
        <f t="shared" si="58"/>
        <v>224219887.5</v>
      </c>
      <c r="G1225" s="617">
        <f t="shared" si="57"/>
        <v>597000</v>
      </c>
      <c r="H1225" s="618">
        <f t="shared" si="59"/>
        <v>224219887.5</v>
      </c>
      <c r="I1225" s="662"/>
      <c r="J1225" s="619" t="s">
        <v>55</v>
      </c>
      <c r="K1225" s="619" t="s">
        <v>2750</v>
      </c>
    </row>
    <row r="1226" spans="2:11">
      <c r="B1226" s="620" t="s">
        <v>2759</v>
      </c>
      <c r="C1226" s="620" t="s">
        <v>2969</v>
      </c>
      <c r="D1226" s="620" t="s">
        <v>5394</v>
      </c>
      <c r="E1226" s="615">
        <v>5000</v>
      </c>
      <c r="F1226" s="616">
        <f t="shared" si="58"/>
        <v>224224887.5</v>
      </c>
      <c r="G1226" s="617">
        <f t="shared" si="57"/>
        <v>5000</v>
      </c>
      <c r="H1226" s="618">
        <f t="shared" si="59"/>
        <v>224224887.5</v>
      </c>
      <c r="I1226" s="662"/>
      <c r="J1226" s="619" t="s">
        <v>55</v>
      </c>
      <c r="K1226" s="619" t="s">
        <v>2750</v>
      </c>
    </row>
    <row r="1227" spans="2:11">
      <c r="B1227" s="620" t="s">
        <v>2759</v>
      </c>
      <c r="C1227" s="620" t="s">
        <v>2969</v>
      </c>
      <c r="D1227" s="620" t="s">
        <v>5393</v>
      </c>
      <c r="E1227" s="615">
        <v>5000</v>
      </c>
      <c r="F1227" s="616">
        <f t="shared" si="58"/>
        <v>224229887.5</v>
      </c>
      <c r="G1227" s="617">
        <f t="shared" si="57"/>
        <v>5000</v>
      </c>
      <c r="H1227" s="618">
        <f t="shared" si="59"/>
        <v>224229887.5</v>
      </c>
      <c r="I1227" s="662"/>
      <c r="J1227" s="619" t="s">
        <v>55</v>
      </c>
      <c r="K1227" s="619" t="s">
        <v>2750</v>
      </c>
    </row>
    <row r="1228" spans="2:11">
      <c r="B1228" s="620" t="s">
        <v>2759</v>
      </c>
      <c r="C1228" s="620" t="s">
        <v>2969</v>
      </c>
      <c r="D1228" s="620" t="s">
        <v>2919</v>
      </c>
      <c r="E1228" s="615">
        <v>117000</v>
      </c>
      <c r="F1228" s="616">
        <f t="shared" si="58"/>
        <v>224346887.5</v>
      </c>
      <c r="G1228" s="617">
        <f t="shared" si="57"/>
        <v>117000</v>
      </c>
      <c r="H1228" s="618">
        <f t="shared" si="59"/>
        <v>224346887.5</v>
      </c>
      <c r="I1228" s="662"/>
      <c r="J1228" s="619" t="s">
        <v>55</v>
      </c>
      <c r="K1228" s="619" t="s">
        <v>2750</v>
      </c>
    </row>
    <row r="1229" spans="2:11">
      <c r="B1229" s="620" t="s">
        <v>2759</v>
      </c>
      <c r="C1229" s="620" t="s">
        <v>2969</v>
      </c>
      <c r="D1229" s="620" t="s">
        <v>5086</v>
      </c>
      <c r="E1229" s="615">
        <v>191000</v>
      </c>
      <c r="F1229" s="616">
        <f t="shared" si="58"/>
        <v>224537887.5</v>
      </c>
      <c r="G1229" s="617">
        <f t="shared" si="57"/>
        <v>191000</v>
      </c>
      <c r="H1229" s="618">
        <f t="shared" si="59"/>
        <v>224537887.5</v>
      </c>
      <c r="I1229" s="662"/>
      <c r="J1229" s="619" t="s">
        <v>55</v>
      </c>
      <c r="K1229" s="619" t="s">
        <v>2750</v>
      </c>
    </row>
    <row r="1230" spans="2:11">
      <c r="B1230" s="620" t="s">
        <v>2759</v>
      </c>
      <c r="C1230" s="620" t="s">
        <v>2969</v>
      </c>
      <c r="D1230" s="620" t="s">
        <v>2823</v>
      </c>
      <c r="E1230" s="615">
        <v>426000</v>
      </c>
      <c r="F1230" s="616">
        <f t="shared" si="58"/>
        <v>224963887.5</v>
      </c>
      <c r="G1230" s="617">
        <f t="shared" si="57"/>
        <v>426000</v>
      </c>
      <c r="H1230" s="618">
        <f t="shared" si="59"/>
        <v>224963887.5</v>
      </c>
      <c r="I1230" s="662"/>
      <c r="J1230" s="619" t="s">
        <v>55</v>
      </c>
      <c r="K1230" s="619" t="s">
        <v>2750</v>
      </c>
    </row>
    <row r="1231" spans="2:11">
      <c r="B1231" s="620" t="s">
        <v>2759</v>
      </c>
      <c r="C1231" s="620" t="s">
        <v>2969</v>
      </c>
      <c r="D1231" s="620" t="s">
        <v>5269</v>
      </c>
      <c r="E1231" s="615">
        <v>80000</v>
      </c>
      <c r="F1231" s="616">
        <f t="shared" si="58"/>
        <v>225043887.5</v>
      </c>
      <c r="G1231" s="617">
        <f t="shared" si="57"/>
        <v>80000</v>
      </c>
      <c r="H1231" s="618">
        <f t="shared" si="59"/>
        <v>225043887.5</v>
      </c>
      <c r="I1231" s="662"/>
      <c r="J1231" s="619" t="s">
        <v>55</v>
      </c>
      <c r="K1231" s="619" t="s">
        <v>2750</v>
      </c>
    </row>
    <row r="1232" spans="2:11">
      <c r="B1232" s="620" t="s">
        <v>2759</v>
      </c>
      <c r="C1232" s="620" t="s">
        <v>2969</v>
      </c>
      <c r="D1232" s="620" t="s">
        <v>5084</v>
      </c>
      <c r="E1232" s="615">
        <v>27000</v>
      </c>
      <c r="F1232" s="616">
        <f t="shared" si="58"/>
        <v>225070887.5</v>
      </c>
      <c r="G1232" s="617">
        <f t="shared" si="57"/>
        <v>27000</v>
      </c>
      <c r="H1232" s="618">
        <f t="shared" si="59"/>
        <v>225070887.5</v>
      </c>
      <c r="I1232" s="662"/>
      <c r="J1232" s="619" t="s">
        <v>55</v>
      </c>
      <c r="K1232" s="619" t="s">
        <v>2750</v>
      </c>
    </row>
    <row r="1233" spans="2:11">
      <c r="B1233" s="620" t="s">
        <v>2759</v>
      </c>
      <c r="C1233" s="620" t="s">
        <v>2970</v>
      </c>
      <c r="D1233" s="620" t="s">
        <v>2779</v>
      </c>
      <c r="E1233" s="615">
        <v>8000</v>
      </c>
      <c r="F1233" s="616">
        <f t="shared" si="58"/>
        <v>225078887.5</v>
      </c>
      <c r="G1233" s="617">
        <f t="shared" si="57"/>
        <v>8000</v>
      </c>
      <c r="H1233" s="618">
        <f t="shared" si="59"/>
        <v>225078887.5</v>
      </c>
      <c r="I1233" s="662"/>
      <c r="J1233" s="619" t="s">
        <v>55</v>
      </c>
      <c r="K1233" s="619" t="s">
        <v>2750</v>
      </c>
    </row>
    <row r="1234" spans="2:11">
      <c r="B1234" s="620" t="s">
        <v>2759</v>
      </c>
      <c r="C1234" s="620" t="s">
        <v>2970</v>
      </c>
      <c r="D1234" s="620" t="s">
        <v>5392</v>
      </c>
      <c r="E1234" s="615">
        <v>3000</v>
      </c>
      <c r="F1234" s="616">
        <f t="shared" si="58"/>
        <v>225081887.5</v>
      </c>
      <c r="G1234" s="617">
        <f t="shared" si="57"/>
        <v>3000</v>
      </c>
      <c r="H1234" s="618">
        <f t="shared" si="59"/>
        <v>225081887.5</v>
      </c>
      <c r="I1234" s="662"/>
      <c r="J1234" s="619" t="s">
        <v>55</v>
      </c>
      <c r="K1234" s="619" t="s">
        <v>2750</v>
      </c>
    </row>
    <row r="1235" spans="2:11">
      <c r="B1235" s="620" t="s">
        <v>2759</v>
      </c>
      <c r="C1235" s="620" t="s">
        <v>2970</v>
      </c>
      <c r="D1235" s="620" t="s">
        <v>2790</v>
      </c>
      <c r="E1235" s="615">
        <v>32000</v>
      </c>
      <c r="F1235" s="616">
        <f t="shared" si="58"/>
        <v>225113887.5</v>
      </c>
      <c r="G1235" s="617">
        <f t="shared" si="57"/>
        <v>32000</v>
      </c>
      <c r="H1235" s="618">
        <f t="shared" si="59"/>
        <v>225113887.5</v>
      </c>
      <c r="I1235" s="662"/>
      <c r="J1235" s="619" t="s">
        <v>55</v>
      </c>
      <c r="K1235" s="619" t="s">
        <v>2750</v>
      </c>
    </row>
    <row r="1236" spans="2:11">
      <c r="B1236" s="620" t="s">
        <v>2759</v>
      </c>
      <c r="C1236" s="620" t="s">
        <v>2970</v>
      </c>
      <c r="D1236" s="620" t="s">
        <v>2806</v>
      </c>
      <c r="E1236" s="615">
        <v>4000</v>
      </c>
      <c r="F1236" s="616">
        <f t="shared" si="58"/>
        <v>225117887.5</v>
      </c>
      <c r="G1236" s="617">
        <f t="shared" si="57"/>
        <v>4000</v>
      </c>
      <c r="H1236" s="618">
        <f t="shared" si="59"/>
        <v>225117887.5</v>
      </c>
      <c r="I1236" s="662"/>
      <c r="J1236" s="619" t="s">
        <v>55</v>
      </c>
      <c r="K1236" s="619" t="s">
        <v>2750</v>
      </c>
    </row>
    <row r="1237" spans="2:11">
      <c r="B1237" s="620" t="s">
        <v>2759</v>
      </c>
      <c r="C1237" s="620" t="s">
        <v>2970</v>
      </c>
      <c r="D1237" s="620" t="s">
        <v>2807</v>
      </c>
      <c r="E1237" s="615">
        <v>17000</v>
      </c>
      <c r="F1237" s="616">
        <f t="shared" si="58"/>
        <v>225134887.5</v>
      </c>
      <c r="G1237" s="617">
        <f t="shared" si="57"/>
        <v>17000</v>
      </c>
      <c r="H1237" s="618">
        <f t="shared" si="59"/>
        <v>225134887.5</v>
      </c>
      <c r="I1237" s="662"/>
      <c r="J1237" s="619" t="s">
        <v>55</v>
      </c>
      <c r="K1237" s="619" t="s">
        <v>2750</v>
      </c>
    </row>
    <row r="1238" spans="2:11">
      <c r="B1238" s="620" t="s">
        <v>2759</v>
      </c>
      <c r="C1238" s="620" t="s">
        <v>2970</v>
      </c>
      <c r="D1238" s="620" t="s">
        <v>2809</v>
      </c>
      <c r="E1238" s="615">
        <v>1000</v>
      </c>
      <c r="F1238" s="616">
        <f t="shared" si="58"/>
        <v>225135887.5</v>
      </c>
      <c r="G1238" s="617">
        <f t="shared" si="57"/>
        <v>1000</v>
      </c>
      <c r="H1238" s="618">
        <f t="shared" si="59"/>
        <v>225135887.5</v>
      </c>
      <c r="I1238" s="662"/>
      <c r="J1238" s="619" t="s">
        <v>55</v>
      </c>
      <c r="K1238" s="619" t="s">
        <v>2750</v>
      </c>
    </row>
    <row r="1239" spans="2:11">
      <c r="B1239" s="620" t="s">
        <v>2759</v>
      </c>
      <c r="C1239" s="620" t="s">
        <v>2970</v>
      </c>
      <c r="D1239" s="620" t="s">
        <v>2971</v>
      </c>
      <c r="E1239" s="615">
        <v>44000</v>
      </c>
      <c r="F1239" s="616">
        <f t="shared" si="58"/>
        <v>225179887.5</v>
      </c>
      <c r="G1239" s="617">
        <f t="shared" si="57"/>
        <v>44000</v>
      </c>
      <c r="H1239" s="618">
        <f t="shared" si="59"/>
        <v>225179887.5</v>
      </c>
      <c r="I1239" s="662"/>
      <c r="J1239" s="619" t="s">
        <v>55</v>
      </c>
      <c r="K1239" s="619" t="s">
        <v>2750</v>
      </c>
    </row>
    <row r="1240" spans="2:11">
      <c r="B1240" s="620" t="s">
        <v>2759</v>
      </c>
      <c r="C1240" s="620" t="s">
        <v>2970</v>
      </c>
      <c r="D1240" s="620" t="s">
        <v>2972</v>
      </c>
      <c r="E1240" s="615">
        <v>2000</v>
      </c>
      <c r="F1240" s="616">
        <f t="shared" si="58"/>
        <v>225181887.5</v>
      </c>
      <c r="G1240" s="617">
        <f t="shared" si="57"/>
        <v>2000</v>
      </c>
      <c r="H1240" s="618">
        <f t="shared" si="59"/>
        <v>225181887.5</v>
      </c>
      <c r="I1240" s="662"/>
      <c r="J1240" s="619" t="s">
        <v>55</v>
      </c>
      <c r="K1240" s="619" t="s">
        <v>2750</v>
      </c>
    </row>
    <row r="1241" spans="2:11">
      <c r="B1241" s="620" t="s">
        <v>2759</v>
      </c>
      <c r="C1241" s="620" t="s">
        <v>2970</v>
      </c>
      <c r="D1241" s="620" t="s">
        <v>2780</v>
      </c>
      <c r="E1241" s="615">
        <v>5000</v>
      </c>
      <c r="F1241" s="616">
        <f t="shared" si="58"/>
        <v>225186887.5</v>
      </c>
      <c r="G1241" s="617">
        <f t="shared" si="57"/>
        <v>5000</v>
      </c>
      <c r="H1241" s="618">
        <f t="shared" si="59"/>
        <v>225186887.5</v>
      </c>
      <c r="I1241" s="662"/>
      <c r="J1241" s="619" t="s">
        <v>55</v>
      </c>
      <c r="K1241" s="619" t="s">
        <v>2750</v>
      </c>
    </row>
    <row r="1242" spans="2:11">
      <c r="B1242" s="620" t="s">
        <v>2759</v>
      </c>
      <c r="C1242" s="620" t="s">
        <v>2970</v>
      </c>
      <c r="D1242" s="620" t="s">
        <v>2815</v>
      </c>
      <c r="E1242" s="615">
        <v>31000</v>
      </c>
      <c r="F1242" s="616">
        <f t="shared" si="58"/>
        <v>225217887.5</v>
      </c>
      <c r="G1242" s="617">
        <f t="shared" si="57"/>
        <v>31000</v>
      </c>
      <c r="H1242" s="618">
        <f t="shared" si="59"/>
        <v>225217887.5</v>
      </c>
      <c r="I1242" s="662"/>
      <c r="J1242" s="619" t="s">
        <v>55</v>
      </c>
      <c r="K1242" s="619" t="s">
        <v>2750</v>
      </c>
    </row>
    <row r="1243" spans="2:11">
      <c r="B1243" s="620" t="s">
        <v>2759</v>
      </c>
      <c r="C1243" s="620" t="s">
        <v>2970</v>
      </c>
      <c r="D1243" s="620" t="s">
        <v>2829</v>
      </c>
      <c r="E1243" s="615">
        <v>2000</v>
      </c>
      <c r="F1243" s="616">
        <f t="shared" si="58"/>
        <v>225219887.5</v>
      </c>
      <c r="G1243" s="617">
        <f t="shared" si="57"/>
        <v>2000</v>
      </c>
      <c r="H1243" s="618">
        <f t="shared" si="59"/>
        <v>225219887.5</v>
      </c>
      <c r="I1243" s="662"/>
      <c r="J1243" s="619" t="s">
        <v>55</v>
      </c>
      <c r="K1243" s="619" t="s">
        <v>2750</v>
      </c>
    </row>
    <row r="1244" spans="2:11">
      <c r="B1244" s="620" t="s">
        <v>2759</v>
      </c>
      <c r="C1244" s="620" t="s">
        <v>2973</v>
      </c>
      <c r="D1244" s="620" t="s">
        <v>2790</v>
      </c>
      <c r="E1244" s="615">
        <v>4000</v>
      </c>
      <c r="F1244" s="616">
        <f t="shared" si="58"/>
        <v>225223887.5</v>
      </c>
      <c r="G1244" s="617">
        <f t="shared" si="57"/>
        <v>4000</v>
      </c>
      <c r="H1244" s="618">
        <f t="shared" si="59"/>
        <v>225223887.5</v>
      </c>
      <c r="I1244" s="662"/>
      <c r="J1244" s="619" t="s">
        <v>55</v>
      </c>
      <c r="K1244" s="619" t="s">
        <v>2750</v>
      </c>
    </row>
    <row r="1245" spans="2:11">
      <c r="B1245" s="620" t="s">
        <v>2759</v>
      </c>
      <c r="C1245" s="620" t="s">
        <v>2973</v>
      </c>
      <c r="D1245" s="620" t="s">
        <v>2800</v>
      </c>
      <c r="E1245" s="615">
        <v>2000</v>
      </c>
      <c r="F1245" s="616">
        <f t="shared" si="58"/>
        <v>225225887.5</v>
      </c>
      <c r="G1245" s="617">
        <f t="shared" si="57"/>
        <v>2000</v>
      </c>
      <c r="H1245" s="618">
        <f t="shared" si="59"/>
        <v>225225887.5</v>
      </c>
      <c r="I1245" s="662"/>
      <c r="J1245" s="619" t="s">
        <v>55</v>
      </c>
      <c r="K1245" s="619" t="s">
        <v>2750</v>
      </c>
    </row>
    <row r="1246" spans="2:11">
      <c r="B1246" s="620" t="s">
        <v>2759</v>
      </c>
      <c r="C1246" s="620" t="s">
        <v>2973</v>
      </c>
      <c r="D1246" s="620" t="s">
        <v>2974</v>
      </c>
      <c r="E1246" s="615">
        <v>1000</v>
      </c>
      <c r="F1246" s="616">
        <f t="shared" si="58"/>
        <v>225226887.5</v>
      </c>
      <c r="G1246" s="617">
        <f t="shared" si="57"/>
        <v>1000</v>
      </c>
      <c r="H1246" s="618">
        <f t="shared" si="59"/>
        <v>225226887.5</v>
      </c>
      <c r="I1246" s="662"/>
      <c r="J1246" s="619" t="s">
        <v>55</v>
      </c>
      <c r="K1246" s="619" t="s">
        <v>2750</v>
      </c>
    </row>
    <row r="1247" spans="2:11">
      <c r="B1247" s="620" t="s">
        <v>2759</v>
      </c>
      <c r="C1247" s="620" t="s">
        <v>2973</v>
      </c>
      <c r="D1247" s="620" t="s">
        <v>2769</v>
      </c>
      <c r="E1247" s="615">
        <v>11000</v>
      </c>
      <c r="F1247" s="616">
        <f t="shared" si="58"/>
        <v>225237887.5</v>
      </c>
      <c r="G1247" s="617">
        <f t="shared" si="57"/>
        <v>11000</v>
      </c>
      <c r="H1247" s="618">
        <f t="shared" si="59"/>
        <v>225237887.5</v>
      </c>
      <c r="I1247" s="662"/>
      <c r="J1247" s="619" t="s">
        <v>55</v>
      </c>
      <c r="K1247" s="619" t="s">
        <v>2750</v>
      </c>
    </row>
    <row r="1248" spans="2:11">
      <c r="B1248" s="620" t="s">
        <v>2759</v>
      </c>
      <c r="C1248" s="620" t="s">
        <v>2973</v>
      </c>
      <c r="D1248" s="620" t="s">
        <v>2807</v>
      </c>
      <c r="E1248" s="615">
        <v>2000</v>
      </c>
      <c r="F1248" s="616">
        <f t="shared" si="58"/>
        <v>225239887.5</v>
      </c>
      <c r="G1248" s="617">
        <f t="shared" si="57"/>
        <v>2000</v>
      </c>
      <c r="H1248" s="618">
        <f t="shared" si="59"/>
        <v>225239887.5</v>
      </c>
      <c r="I1248" s="662"/>
      <c r="J1248" s="619" t="s">
        <v>55</v>
      </c>
      <c r="K1248" s="619" t="s">
        <v>2750</v>
      </c>
    </row>
    <row r="1249" spans="2:11">
      <c r="B1249" s="620" t="s">
        <v>2759</v>
      </c>
      <c r="C1249" s="620" t="s">
        <v>2973</v>
      </c>
      <c r="D1249" s="620" t="s">
        <v>2809</v>
      </c>
      <c r="E1249" s="615">
        <v>1000</v>
      </c>
      <c r="F1249" s="616">
        <f t="shared" si="58"/>
        <v>225240887.5</v>
      </c>
      <c r="G1249" s="617">
        <f t="shared" si="57"/>
        <v>1000</v>
      </c>
      <c r="H1249" s="618">
        <f t="shared" si="59"/>
        <v>225240887.5</v>
      </c>
      <c r="I1249" s="662"/>
      <c r="J1249" s="619" t="s">
        <v>55</v>
      </c>
      <c r="K1249" s="619" t="s">
        <v>2750</v>
      </c>
    </row>
    <row r="1250" spans="2:11">
      <c r="B1250" s="620" t="s">
        <v>2759</v>
      </c>
      <c r="C1250" s="620" t="s">
        <v>2973</v>
      </c>
      <c r="D1250" s="620" t="s">
        <v>2975</v>
      </c>
      <c r="E1250" s="615">
        <v>4000</v>
      </c>
      <c r="F1250" s="616">
        <f t="shared" si="58"/>
        <v>225244887.5</v>
      </c>
      <c r="G1250" s="617">
        <f t="shared" si="57"/>
        <v>4000</v>
      </c>
      <c r="H1250" s="618">
        <f t="shared" si="59"/>
        <v>225244887.5</v>
      </c>
      <c r="I1250" s="662"/>
      <c r="J1250" s="619" t="s">
        <v>55</v>
      </c>
      <c r="K1250" s="619" t="s">
        <v>2750</v>
      </c>
    </row>
    <row r="1251" spans="2:11">
      <c r="B1251" s="620" t="s">
        <v>2759</v>
      </c>
      <c r="C1251" s="620" t="s">
        <v>2973</v>
      </c>
      <c r="D1251" s="620" t="s">
        <v>2972</v>
      </c>
      <c r="E1251" s="615">
        <v>1000</v>
      </c>
      <c r="F1251" s="616">
        <f t="shared" si="58"/>
        <v>225245887.5</v>
      </c>
      <c r="G1251" s="617">
        <f t="shared" si="57"/>
        <v>1000</v>
      </c>
      <c r="H1251" s="618">
        <f t="shared" si="59"/>
        <v>225245887.5</v>
      </c>
      <c r="I1251" s="662"/>
      <c r="J1251" s="619" t="s">
        <v>55</v>
      </c>
      <c r="K1251" s="619" t="s">
        <v>2750</v>
      </c>
    </row>
    <row r="1252" spans="2:11">
      <c r="B1252" s="620" t="s">
        <v>2759</v>
      </c>
      <c r="C1252" s="620" t="s">
        <v>2973</v>
      </c>
      <c r="D1252" s="620" t="s">
        <v>2780</v>
      </c>
      <c r="E1252" s="615">
        <v>5000</v>
      </c>
      <c r="F1252" s="616">
        <f t="shared" si="58"/>
        <v>225250887.5</v>
      </c>
      <c r="G1252" s="617">
        <f t="shared" si="57"/>
        <v>5000</v>
      </c>
      <c r="H1252" s="618">
        <f t="shared" si="59"/>
        <v>225250887.5</v>
      </c>
      <c r="I1252" s="662"/>
      <c r="J1252" s="619" t="s">
        <v>55</v>
      </c>
      <c r="K1252" s="619" t="s">
        <v>2750</v>
      </c>
    </row>
    <row r="1253" spans="2:11">
      <c r="B1253" s="620" t="s">
        <v>2759</v>
      </c>
      <c r="C1253" s="620" t="s">
        <v>2973</v>
      </c>
      <c r="D1253" s="620" t="s">
        <v>2815</v>
      </c>
      <c r="E1253" s="615">
        <v>10000</v>
      </c>
      <c r="F1253" s="616">
        <f t="shared" si="58"/>
        <v>225260887.5</v>
      </c>
      <c r="G1253" s="617">
        <f t="shared" si="57"/>
        <v>10000</v>
      </c>
      <c r="H1253" s="618">
        <f t="shared" si="59"/>
        <v>225260887.5</v>
      </c>
      <c r="I1253" s="662"/>
      <c r="J1253" s="619" t="s">
        <v>55</v>
      </c>
      <c r="K1253" s="619" t="s">
        <v>2750</v>
      </c>
    </row>
    <row r="1254" spans="2:11">
      <c r="B1254" s="620" t="s">
        <v>2759</v>
      </c>
      <c r="C1254" s="620" t="s">
        <v>2976</v>
      </c>
      <c r="D1254" s="620" t="s">
        <v>2790</v>
      </c>
      <c r="E1254" s="615">
        <v>4000</v>
      </c>
      <c r="F1254" s="616">
        <f t="shared" si="58"/>
        <v>225264887.5</v>
      </c>
      <c r="G1254" s="617">
        <f t="shared" si="57"/>
        <v>4000</v>
      </c>
      <c r="H1254" s="618">
        <f t="shared" si="59"/>
        <v>225264887.5</v>
      </c>
      <c r="I1254" s="662"/>
      <c r="J1254" s="619" t="s">
        <v>55</v>
      </c>
      <c r="K1254" s="619" t="s">
        <v>2750</v>
      </c>
    </row>
    <row r="1255" spans="2:11">
      <c r="B1255" s="620" t="s">
        <v>2759</v>
      </c>
      <c r="C1255" s="620" t="s">
        <v>2976</v>
      </c>
      <c r="D1255" s="620" t="s">
        <v>2791</v>
      </c>
      <c r="E1255" s="615">
        <v>1000</v>
      </c>
      <c r="F1255" s="616">
        <f t="shared" si="58"/>
        <v>225265887.5</v>
      </c>
      <c r="G1255" s="617">
        <f t="shared" si="57"/>
        <v>1000</v>
      </c>
      <c r="H1255" s="618">
        <f t="shared" si="59"/>
        <v>225265887.5</v>
      </c>
      <c r="I1255" s="662"/>
      <c r="J1255" s="619" t="s">
        <v>55</v>
      </c>
      <c r="K1255" s="619" t="s">
        <v>2750</v>
      </c>
    </row>
    <row r="1256" spans="2:11">
      <c r="B1256" s="620" t="s">
        <v>2759</v>
      </c>
      <c r="C1256" s="620" t="s">
        <v>2976</v>
      </c>
      <c r="D1256" s="620" t="s">
        <v>2800</v>
      </c>
      <c r="E1256" s="615">
        <v>2000</v>
      </c>
      <c r="F1256" s="616">
        <f t="shared" si="58"/>
        <v>225267887.5</v>
      </c>
      <c r="G1256" s="617">
        <f t="shared" si="57"/>
        <v>2000</v>
      </c>
      <c r="H1256" s="618">
        <f t="shared" si="59"/>
        <v>225267887.5</v>
      </c>
      <c r="I1256" s="662"/>
      <c r="J1256" s="619" t="s">
        <v>55</v>
      </c>
      <c r="K1256" s="619" t="s">
        <v>2750</v>
      </c>
    </row>
    <row r="1257" spans="2:11">
      <c r="B1257" s="620" t="s">
        <v>2759</v>
      </c>
      <c r="C1257" s="620" t="s">
        <v>2976</v>
      </c>
      <c r="D1257" s="620" t="s">
        <v>2807</v>
      </c>
      <c r="E1257" s="615">
        <v>2000</v>
      </c>
      <c r="F1257" s="616">
        <f t="shared" si="58"/>
        <v>225269887.5</v>
      </c>
      <c r="G1257" s="617">
        <f t="shared" si="57"/>
        <v>2000</v>
      </c>
      <c r="H1257" s="618">
        <f t="shared" si="59"/>
        <v>225269887.5</v>
      </c>
      <c r="I1257" s="662"/>
      <c r="J1257" s="619" t="s">
        <v>55</v>
      </c>
      <c r="K1257" s="619" t="s">
        <v>2750</v>
      </c>
    </row>
    <row r="1258" spans="2:11">
      <c r="B1258" s="620" t="s">
        <v>2759</v>
      </c>
      <c r="C1258" s="620" t="s">
        <v>2976</v>
      </c>
      <c r="D1258" s="620" t="s">
        <v>2809</v>
      </c>
      <c r="E1258" s="615">
        <v>1000</v>
      </c>
      <c r="F1258" s="616">
        <f t="shared" si="58"/>
        <v>225270887.5</v>
      </c>
      <c r="G1258" s="617">
        <f t="shared" si="57"/>
        <v>1000</v>
      </c>
      <c r="H1258" s="618">
        <f t="shared" si="59"/>
        <v>225270887.5</v>
      </c>
      <c r="I1258" s="662"/>
      <c r="J1258" s="619" t="s">
        <v>55</v>
      </c>
      <c r="K1258" s="619" t="s">
        <v>2750</v>
      </c>
    </row>
    <row r="1259" spans="2:11">
      <c r="B1259" s="620" t="s">
        <v>2759</v>
      </c>
      <c r="C1259" s="620" t="s">
        <v>2976</v>
      </c>
      <c r="D1259" s="620" t="s">
        <v>2815</v>
      </c>
      <c r="E1259" s="615">
        <v>16000</v>
      </c>
      <c r="F1259" s="616">
        <f t="shared" si="58"/>
        <v>225286887.5</v>
      </c>
      <c r="G1259" s="617">
        <f t="shared" si="57"/>
        <v>16000</v>
      </c>
      <c r="H1259" s="618">
        <f t="shared" si="59"/>
        <v>225286887.5</v>
      </c>
      <c r="I1259" s="662"/>
      <c r="J1259" s="619" t="s">
        <v>55</v>
      </c>
      <c r="K1259" s="619" t="s">
        <v>2750</v>
      </c>
    </row>
    <row r="1260" spans="2:11">
      <c r="B1260" s="620" t="s">
        <v>2759</v>
      </c>
      <c r="C1260" s="620" t="s">
        <v>2977</v>
      </c>
      <c r="D1260" s="620" t="s">
        <v>2790</v>
      </c>
      <c r="E1260" s="615">
        <v>4000</v>
      </c>
      <c r="F1260" s="616">
        <f t="shared" si="58"/>
        <v>225290887.5</v>
      </c>
      <c r="G1260" s="617">
        <f t="shared" si="57"/>
        <v>4000</v>
      </c>
      <c r="H1260" s="618">
        <f t="shared" si="59"/>
        <v>225290887.5</v>
      </c>
      <c r="I1260" s="662"/>
      <c r="J1260" s="619" t="s">
        <v>55</v>
      </c>
      <c r="K1260" s="619" t="s">
        <v>2750</v>
      </c>
    </row>
    <row r="1261" spans="2:11">
      <c r="B1261" s="620" t="s">
        <v>2759</v>
      </c>
      <c r="C1261" s="620" t="s">
        <v>2977</v>
      </c>
      <c r="D1261" s="620" t="s">
        <v>2791</v>
      </c>
      <c r="E1261" s="615">
        <v>1000</v>
      </c>
      <c r="F1261" s="616">
        <f t="shared" si="58"/>
        <v>225291887.5</v>
      </c>
      <c r="G1261" s="617">
        <f t="shared" si="57"/>
        <v>1000</v>
      </c>
      <c r="H1261" s="618">
        <f t="shared" si="59"/>
        <v>225291887.5</v>
      </c>
      <c r="I1261" s="662"/>
      <c r="J1261" s="619" t="s">
        <v>55</v>
      </c>
      <c r="K1261" s="619" t="s">
        <v>2750</v>
      </c>
    </row>
    <row r="1262" spans="2:11">
      <c r="B1262" s="620" t="s">
        <v>2759</v>
      </c>
      <c r="C1262" s="620" t="s">
        <v>2977</v>
      </c>
      <c r="D1262" s="620" t="s">
        <v>2807</v>
      </c>
      <c r="E1262" s="615">
        <v>2000</v>
      </c>
      <c r="F1262" s="616">
        <f t="shared" si="58"/>
        <v>225293887.5</v>
      </c>
      <c r="G1262" s="617">
        <f t="shared" si="57"/>
        <v>2000</v>
      </c>
      <c r="H1262" s="618">
        <f t="shared" si="59"/>
        <v>225293887.5</v>
      </c>
      <c r="I1262" s="662"/>
      <c r="J1262" s="619" t="s">
        <v>55</v>
      </c>
      <c r="K1262" s="619" t="s">
        <v>2750</v>
      </c>
    </row>
    <row r="1263" spans="2:11">
      <c r="B1263" s="620" t="s">
        <v>2759</v>
      </c>
      <c r="C1263" s="620" t="s">
        <v>2977</v>
      </c>
      <c r="D1263" s="620" t="s">
        <v>2809</v>
      </c>
      <c r="E1263" s="615">
        <v>1000</v>
      </c>
      <c r="F1263" s="616">
        <f t="shared" si="58"/>
        <v>225294887.5</v>
      </c>
      <c r="G1263" s="617">
        <f t="shared" si="57"/>
        <v>1000</v>
      </c>
      <c r="H1263" s="618">
        <f t="shared" si="59"/>
        <v>225294887.5</v>
      </c>
      <c r="I1263" s="662"/>
      <c r="J1263" s="619" t="s">
        <v>55</v>
      </c>
      <c r="K1263" s="619" t="s">
        <v>2750</v>
      </c>
    </row>
    <row r="1264" spans="2:11">
      <c r="B1264" s="620" t="s">
        <v>2759</v>
      </c>
      <c r="C1264" s="620" t="s">
        <v>2977</v>
      </c>
      <c r="D1264" s="620" t="s">
        <v>5391</v>
      </c>
      <c r="E1264" s="615">
        <v>4000</v>
      </c>
      <c r="F1264" s="616">
        <f t="shared" si="58"/>
        <v>225298887.5</v>
      </c>
      <c r="G1264" s="617">
        <f t="shared" si="57"/>
        <v>4000</v>
      </c>
      <c r="H1264" s="618">
        <f t="shared" si="59"/>
        <v>225298887.5</v>
      </c>
      <c r="I1264" s="662"/>
      <c r="J1264" s="619" t="s">
        <v>55</v>
      </c>
      <c r="K1264" s="619" t="s">
        <v>2750</v>
      </c>
    </row>
    <row r="1265" spans="2:11">
      <c r="B1265" s="620" t="s">
        <v>2759</v>
      </c>
      <c r="C1265" s="620" t="s">
        <v>2977</v>
      </c>
      <c r="D1265" s="620" t="s">
        <v>2815</v>
      </c>
      <c r="E1265" s="615">
        <v>16000</v>
      </c>
      <c r="F1265" s="616">
        <f t="shared" si="58"/>
        <v>225314887.5</v>
      </c>
      <c r="G1265" s="617">
        <f t="shared" si="57"/>
        <v>16000</v>
      </c>
      <c r="H1265" s="618">
        <f t="shared" si="59"/>
        <v>225314887.5</v>
      </c>
      <c r="I1265" s="662"/>
      <c r="J1265" s="619" t="s">
        <v>55</v>
      </c>
      <c r="K1265" s="619" t="s">
        <v>2750</v>
      </c>
    </row>
    <row r="1266" spans="2:11">
      <c r="B1266" s="620" t="s">
        <v>2759</v>
      </c>
      <c r="C1266" s="620" t="s">
        <v>2978</v>
      </c>
      <c r="D1266" s="620" t="s">
        <v>2790</v>
      </c>
      <c r="E1266" s="615">
        <v>5000</v>
      </c>
      <c r="F1266" s="616">
        <f t="shared" si="58"/>
        <v>225319887.5</v>
      </c>
      <c r="G1266" s="617">
        <f t="shared" si="57"/>
        <v>5000</v>
      </c>
      <c r="H1266" s="618">
        <f t="shared" si="59"/>
        <v>225319887.5</v>
      </c>
      <c r="I1266" s="662"/>
      <c r="J1266" s="619" t="s">
        <v>55</v>
      </c>
      <c r="K1266" s="619" t="s">
        <v>2750</v>
      </c>
    </row>
    <row r="1267" spans="2:11">
      <c r="B1267" s="620" t="s">
        <v>2759</v>
      </c>
      <c r="C1267" s="620" t="s">
        <v>2978</v>
      </c>
      <c r="D1267" s="620" t="s">
        <v>2791</v>
      </c>
      <c r="E1267" s="615">
        <v>1000</v>
      </c>
      <c r="F1267" s="616">
        <f t="shared" si="58"/>
        <v>225320887.5</v>
      </c>
      <c r="G1267" s="617">
        <f t="shared" si="57"/>
        <v>1000</v>
      </c>
      <c r="H1267" s="618">
        <f t="shared" si="59"/>
        <v>225320887.5</v>
      </c>
      <c r="I1267" s="662"/>
      <c r="J1267" s="619" t="s">
        <v>55</v>
      </c>
      <c r="K1267" s="619" t="s">
        <v>2750</v>
      </c>
    </row>
    <row r="1268" spans="2:11">
      <c r="B1268" s="620" t="s">
        <v>2759</v>
      </c>
      <c r="C1268" s="620" t="s">
        <v>2978</v>
      </c>
      <c r="D1268" s="620" t="s">
        <v>2837</v>
      </c>
      <c r="E1268" s="615">
        <v>5000</v>
      </c>
      <c r="F1268" s="616">
        <f t="shared" si="58"/>
        <v>225325887.5</v>
      </c>
      <c r="G1268" s="617">
        <f t="shared" si="57"/>
        <v>5000</v>
      </c>
      <c r="H1268" s="618">
        <f t="shared" si="59"/>
        <v>225325887.5</v>
      </c>
      <c r="I1268" s="662"/>
      <c r="J1268" s="619" t="s">
        <v>55</v>
      </c>
      <c r="K1268" s="619" t="s">
        <v>2750</v>
      </c>
    </row>
    <row r="1269" spans="2:11">
      <c r="B1269" s="620" t="s">
        <v>2759</v>
      </c>
      <c r="C1269" s="620" t="s">
        <v>2978</v>
      </c>
      <c r="D1269" s="620" t="s">
        <v>2800</v>
      </c>
      <c r="E1269" s="615">
        <v>3000</v>
      </c>
      <c r="F1269" s="616">
        <f t="shared" si="58"/>
        <v>225328887.5</v>
      </c>
      <c r="G1269" s="617">
        <f t="shared" si="57"/>
        <v>3000</v>
      </c>
      <c r="H1269" s="618">
        <f t="shared" si="59"/>
        <v>225328887.5</v>
      </c>
      <c r="I1269" s="662"/>
      <c r="J1269" s="619" t="s">
        <v>55</v>
      </c>
      <c r="K1269" s="619" t="s">
        <v>2750</v>
      </c>
    </row>
    <row r="1270" spans="2:11">
      <c r="B1270" s="620" t="s">
        <v>2759</v>
      </c>
      <c r="C1270" s="620" t="s">
        <v>2978</v>
      </c>
      <c r="D1270" s="620" t="s">
        <v>2807</v>
      </c>
      <c r="E1270" s="615">
        <v>3000</v>
      </c>
      <c r="F1270" s="616">
        <f t="shared" si="58"/>
        <v>225331887.5</v>
      </c>
      <c r="G1270" s="617">
        <f t="shared" si="57"/>
        <v>3000</v>
      </c>
      <c r="H1270" s="618">
        <f t="shared" si="59"/>
        <v>225331887.5</v>
      </c>
      <c r="I1270" s="662"/>
      <c r="J1270" s="619" t="s">
        <v>55</v>
      </c>
      <c r="K1270" s="619" t="s">
        <v>2750</v>
      </c>
    </row>
    <row r="1271" spans="2:11">
      <c r="B1271" s="620" t="s">
        <v>2759</v>
      </c>
      <c r="C1271" s="620" t="s">
        <v>2978</v>
      </c>
      <c r="D1271" s="620" t="s">
        <v>2809</v>
      </c>
      <c r="E1271" s="615">
        <v>1000</v>
      </c>
      <c r="F1271" s="616">
        <f t="shared" si="58"/>
        <v>225332887.5</v>
      </c>
      <c r="G1271" s="617">
        <f t="shared" si="57"/>
        <v>1000</v>
      </c>
      <c r="H1271" s="618">
        <f t="shared" si="59"/>
        <v>225332887.5</v>
      </c>
      <c r="I1271" s="662"/>
      <c r="J1271" s="619" t="s">
        <v>55</v>
      </c>
      <c r="K1271" s="619" t="s">
        <v>2750</v>
      </c>
    </row>
    <row r="1272" spans="2:11">
      <c r="B1272" s="620" t="s">
        <v>2759</v>
      </c>
      <c r="C1272" s="620" t="s">
        <v>2978</v>
      </c>
      <c r="D1272" s="620" t="s">
        <v>3045</v>
      </c>
      <c r="E1272" s="615">
        <v>1000</v>
      </c>
      <c r="F1272" s="616">
        <f t="shared" si="58"/>
        <v>225333887.5</v>
      </c>
      <c r="G1272" s="617">
        <f t="shared" si="57"/>
        <v>1000</v>
      </c>
      <c r="H1272" s="618">
        <f t="shared" si="59"/>
        <v>225333887.5</v>
      </c>
      <c r="I1272" s="662"/>
      <c r="J1272" s="619" t="s">
        <v>55</v>
      </c>
      <c r="K1272" s="619" t="s">
        <v>2750</v>
      </c>
    </row>
    <row r="1273" spans="2:11">
      <c r="B1273" s="620" t="s">
        <v>2759</v>
      </c>
      <c r="C1273" s="620" t="s">
        <v>2978</v>
      </c>
      <c r="D1273" s="620" t="s">
        <v>2815</v>
      </c>
      <c r="E1273" s="615">
        <v>31000</v>
      </c>
      <c r="F1273" s="616">
        <f t="shared" si="58"/>
        <v>225364887.5</v>
      </c>
      <c r="G1273" s="617">
        <f t="shared" si="57"/>
        <v>31000</v>
      </c>
      <c r="H1273" s="618">
        <f t="shared" si="59"/>
        <v>225364887.5</v>
      </c>
      <c r="I1273" s="662"/>
      <c r="J1273" s="619" t="s">
        <v>55</v>
      </c>
      <c r="K1273" s="619" t="s">
        <v>2750</v>
      </c>
    </row>
    <row r="1274" spans="2:11">
      <c r="B1274" s="620" t="s">
        <v>2759</v>
      </c>
      <c r="C1274" s="620" t="s">
        <v>2978</v>
      </c>
      <c r="D1274" s="620" t="s">
        <v>2995</v>
      </c>
      <c r="E1274" s="615">
        <v>6000</v>
      </c>
      <c r="F1274" s="616">
        <f t="shared" si="58"/>
        <v>225370887.5</v>
      </c>
      <c r="G1274" s="617">
        <f t="shared" si="57"/>
        <v>6000</v>
      </c>
      <c r="H1274" s="618">
        <f t="shared" si="59"/>
        <v>225370887.5</v>
      </c>
      <c r="I1274" s="662"/>
      <c r="J1274" s="619" t="s">
        <v>55</v>
      </c>
      <c r="K1274" s="619" t="s">
        <v>2750</v>
      </c>
    </row>
    <row r="1275" spans="2:11">
      <c r="B1275" s="620" t="s">
        <v>2759</v>
      </c>
      <c r="C1275" s="620" t="s">
        <v>2978</v>
      </c>
      <c r="D1275" s="620" t="s">
        <v>5086</v>
      </c>
      <c r="E1275" s="615">
        <v>2000</v>
      </c>
      <c r="F1275" s="616">
        <f t="shared" si="58"/>
        <v>225372887.5</v>
      </c>
      <c r="G1275" s="617">
        <f t="shared" si="57"/>
        <v>2000</v>
      </c>
      <c r="H1275" s="618">
        <f t="shared" si="59"/>
        <v>225372887.5</v>
      </c>
      <c r="I1275" s="662"/>
      <c r="J1275" s="619" t="s">
        <v>55</v>
      </c>
      <c r="K1275" s="619" t="s">
        <v>2750</v>
      </c>
    </row>
    <row r="1276" spans="2:11">
      <c r="B1276" s="620" t="s">
        <v>2759</v>
      </c>
      <c r="C1276" s="620" t="s">
        <v>2979</v>
      </c>
      <c r="D1276" s="620" t="s">
        <v>2790</v>
      </c>
      <c r="E1276" s="615">
        <v>10000</v>
      </c>
      <c r="F1276" s="616">
        <f t="shared" si="58"/>
        <v>225382887.5</v>
      </c>
      <c r="G1276" s="617">
        <f t="shared" si="57"/>
        <v>10000</v>
      </c>
      <c r="H1276" s="618">
        <f t="shared" si="59"/>
        <v>225382887.5</v>
      </c>
      <c r="I1276" s="662"/>
      <c r="J1276" s="619" t="s">
        <v>55</v>
      </c>
      <c r="K1276" s="619" t="s">
        <v>2750</v>
      </c>
    </row>
    <row r="1277" spans="2:11">
      <c r="B1277" s="620" t="s">
        <v>2759</v>
      </c>
      <c r="C1277" s="620" t="s">
        <v>2979</v>
      </c>
      <c r="D1277" s="620" t="s">
        <v>2791</v>
      </c>
      <c r="E1277" s="615">
        <v>2000</v>
      </c>
      <c r="F1277" s="616">
        <f t="shared" si="58"/>
        <v>225384887.5</v>
      </c>
      <c r="G1277" s="617">
        <f t="shared" si="57"/>
        <v>2000</v>
      </c>
      <c r="H1277" s="618">
        <f t="shared" si="59"/>
        <v>225384887.5</v>
      </c>
      <c r="I1277" s="662"/>
      <c r="J1277" s="619" t="s">
        <v>55</v>
      </c>
      <c r="K1277" s="619" t="s">
        <v>2750</v>
      </c>
    </row>
    <row r="1278" spans="2:11">
      <c r="B1278" s="620" t="s">
        <v>2759</v>
      </c>
      <c r="C1278" s="620" t="s">
        <v>2979</v>
      </c>
      <c r="D1278" s="620" t="s">
        <v>2837</v>
      </c>
      <c r="E1278" s="615">
        <v>10000</v>
      </c>
      <c r="F1278" s="616">
        <f t="shared" si="58"/>
        <v>225394887.5</v>
      </c>
      <c r="G1278" s="617">
        <f t="shared" si="57"/>
        <v>10000</v>
      </c>
      <c r="H1278" s="618">
        <f t="shared" si="59"/>
        <v>225394887.5</v>
      </c>
      <c r="I1278" s="662"/>
      <c r="J1278" s="619" t="s">
        <v>55</v>
      </c>
      <c r="K1278" s="619" t="s">
        <v>2750</v>
      </c>
    </row>
    <row r="1279" spans="2:11">
      <c r="B1279" s="620" t="s">
        <v>2759</v>
      </c>
      <c r="C1279" s="620" t="s">
        <v>2979</v>
      </c>
      <c r="D1279" s="620" t="s">
        <v>2800</v>
      </c>
      <c r="E1279" s="615">
        <v>6000</v>
      </c>
      <c r="F1279" s="616">
        <f t="shared" si="58"/>
        <v>225400887.5</v>
      </c>
      <c r="G1279" s="617">
        <f t="shared" si="57"/>
        <v>6000</v>
      </c>
      <c r="H1279" s="618">
        <f t="shared" si="59"/>
        <v>225400887.5</v>
      </c>
      <c r="I1279" s="662"/>
      <c r="J1279" s="619" t="s">
        <v>55</v>
      </c>
      <c r="K1279" s="619" t="s">
        <v>2750</v>
      </c>
    </row>
    <row r="1280" spans="2:11">
      <c r="B1280" s="620" t="s">
        <v>2759</v>
      </c>
      <c r="C1280" s="620" t="s">
        <v>2979</v>
      </c>
      <c r="D1280" s="620" t="s">
        <v>2807</v>
      </c>
      <c r="E1280" s="615">
        <v>6000</v>
      </c>
      <c r="F1280" s="616">
        <f t="shared" si="58"/>
        <v>225406887.5</v>
      </c>
      <c r="G1280" s="617">
        <f t="shared" si="57"/>
        <v>6000</v>
      </c>
      <c r="H1280" s="618">
        <f t="shared" si="59"/>
        <v>225406887.5</v>
      </c>
      <c r="I1280" s="662"/>
      <c r="J1280" s="619" t="s">
        <v>55</v>
      </c>
      <c r="K1280" s="619" t="s">
        <v>2750</v>
      </c>
    </row>
    <row r="1281" spans="2:11">
      <c r="B1281" s="620" t="s">
        <v>2759</v>
      </c>
      <c r="C1281" s="620" t="s">
        <v>2979</v>
      </c>
      <c r="D1281" s="620" t="s">
        <v>2809</v>
      </c>
      <c r="E1281" s="615">
        <v>1000</v>
      </c>
      <c r="F1281" s="616">
        <f t="shared" si="58"/>
        <v>225407887.5</v>
      </c>
      <c r="G1281" s="617">
        <f t="shared" si="57"/>
        <v>1000</v>
      </c>
      <c r="H1281" s="618">
        <f t="shared" si="59"/>
        <v>225407887.5</v>
      </c>
      <c r="I1281" s="662"/>
      <c r="J1281" s="619" t="s">
        <v>55</v>
      </c>
      <c r="K1281" s="619" t="s">
        <v>2750</v>
      </c>
    </row>
    <row r="1282" spans="2:11">
      <c r="B1282" s="620" t="s">
        <v>2759</v>
      </c>
      <c r="C1282" s="620" t="s">
        <v>2979</v>
      </c>
      <c r="D1282" s="620" t="s">
        <v>2810</v>
      </c>
      <c r="E1282" s="615">
        <v>4000</v>
      </c>
      <c r="F1282" s="616">
        <f t="shared" si="58"/>
        <v>225411887.5</v>
      </c>
      <c r="G1282" s="617">
        <f t="shared" si="57"/>
        <v>4000</v>
      </c>
      <c r="H1282" s="618">
        <f t="shared" si="59"/>
        <v>225411887.5</v>
      </c>
      <c r="I1282" s="662"/>
      <c r="J1282" s="619" t="s">
        <v>55</v>
      </c>
      <c r="K1282" s="619" t="s">
        <v>2750</v>
      </c>
    </row>
    <row r="1283" spans="2:11">
      <c r="B1283" s="620" t="s">
        <v>2759</v>
      </c>
      <c r="C1283" s="620" t="s">
        <v>2979</v>
      </c>
      <c r="D1283" s="620" t="s">
        <v>2815</v>
      </c>
      <c r="E1283" s="615">
        <v>31000</v>
      </c>
      <c r="F1283" s="616">
        <f t="shared" si="58"/>
        <v>225442887.5</v>
      </c>
      <c r="G1283" s="617">
        <f t="shared" si="57"/>
        <v>31000</v>
      </c>
      <c r="H1283" s="618">
        <f t="shared" si="59"/>
        <v>225442887.5</v>
      </c>
      <c r="I1283" s="662"/>
      <c r="J1283" s="619" t="s">
        <v>55</v>
      </c>
      <c r="K1283" s="619" t="s">
        <v>2750</v>
      </c>
    </row>
    <row r="1284" spans="2:11">
      <c r="B1284" s="620" t="s">
        <v>2759</v>
      </c>
      <c r="C1284" s="620" t="s">
        <v>2979</v>
      </c>
      <c r="D1284" s="620" t="s">
        <v>2995</v>
      </c>
      <c r="E1284" s="615">
        <v>2000</v>
      </c>
      <c r="F1284" s="616">
        <f t="shared" si="58"/>
        <v>225444887.5</v>
      </c>
      <c r="G1284" s="617">
        <f t="shared" si="57"/>
        <v>2000</v>
      </c>
      <c r="H1284" s="618">
        <f t="shared" si="59"/>
        <v>225444887.5</v>
      </c>
      <c r="I1284" s="662"/>
      <c r="J1284" s="619" t="s">
        <v>55</v>
      </c>
      <c r="K1284" s="619" t="s">
        <v>2750</v>
      </c>
    </row>
    <row r="1285" spans="2:11">
      <c r="B1285" s="620" t="s">
        <v>2759</v>
      </c>
      <c r="C1285" s="620" t="s">
        <v>2979</v>
      </c>
      <c r="D1285" s="620" t="s">
        <v>5086</v>
      </c>
      <c r="E1285" s="615">
        <v>4000</v>
      </c>
      <c r="F1285" s="616">
        <f t="shared" si="58"/>
        <v>225448887.5</v>
      </c>
      <c r="G1285" s="617">
        <f t="shared" si="57"/>
        <v>4000</v>
      </c>
      <c r="H1285" s="618">
        <f t="shared" si="59"/>
        <v>225448887.5</v>
      </c>
      <c r="I1285" s="662"/>
      <c r="J1285" s="619" t="s">
        <v>55</v>
      </c>
      <c r="K1285" s="619" t="s">
        <v>2750</v>
      </c>
    </row>
    <row r="1286" spans="2:11">
      <c r="B1286" s="620" t="s">
        <v>2759</v>
      </c>
      <c r="C1286" s="620" t="s">
        <v>5384</v>
      </c>
      <c r="D1286" s="620" t="s">
        <v>5390</v>
      </c>
      <c r="E1286" s="615">
        <v>39000</v>
      </c>
      <c r="F1286" s="616">
        <f t="shared" si="58"/>
        <v>225487887.5</v>
      </c>
      <c r="G1286" s="617">
        <f t="shared" si="57"/>
        <v>39000</v>
      </c>
      <c r="H1286" s="618">
        <f t="shared" si="59"/>
        <v>225487887.5</v>
      </c>
      <c r="I1286" s="662"/>
      <c r="J1286" s="619" t="s">
        <v>55</v>
      </c>
      <c r="K1286" s="619" t="s">
        <v>2750</v>
      </c>
    </row>
    <row r="1287" spans="2:11">
      <c r="B1287" s="620" t="s">
        <v>2759</v>
      </c>
      <c r="C1287" s="620" t="s">
        <v>5384</v>
      </c>
      <c r="D1287" s="620" t="s">
        <v>2878</v>
      </c>
      <c r="E1287" s="615">
        <v>36000</v>
      </c>
      <c r="F1287" s="616">
        <f t="shared" si="58"/>
        <v>225523887.5</v>
      </c>
      <c r="G1287" s="617">
        <f t="shared" ref="G1287:G1350" si="60">E1287</f>
        <v>36000</v>
      </c>
      <c r="H1287" s="618">
        <f t="shared" si="59"/>
        <v>225523887.5</v>
      </c>
      <c r="I1287" s="662"/>
      <c r="J1287" s="619" t="s">
        <v>55</v>
      </c>
      <c r="K1287" s="619" t="s">
        <v>2750</v>
      </c>
    </row>
    <row r="1288" spans="2:11">
      <c r="B1288" s="620" t="s">
        <v>2759</v>
      </c>
      <c r="C1288" s="620" t="s">
        <v>5384</v>
      </c>
      <c r="D1288" s="620" t="s">
        <v>2980</v>
      </c>
      <c r="E1288" s="615">
        <v>10000</v>
      </c>
      <c r="F1288" s="616">
        <f t="shared" ref="F1288:F1351" si="61">E1288+F1287</f>
        <v>225533887.5</v>
      </c>
      <c r="G1288" s="617">
        <f t="shared" si="60"/>
        <v>10000</v>
      </c>
      <c r="H1288" s="618">
        <f t="shared" ref="H1288:H1351" si="62">G1288+H1287</f>
        <v>225533887.5</v>
      </c>
      <c r="I1288" s="662"/>
      <c r="J1288" s="619" t="s">
        <v>55</v>
      </c>
      <c r="K1288" s="619" t="s">
        <v>2750</v>
      </c>
    </row>
    <row r="1289" spans="2:11">
      <c r="B1289" s="620" t="s">
        <v>2759</v>
      </c>
      <c r="C1289" s="620" t="s">
        <v>5384</v>
      </c>
      <c r="D1289" s="620" t="s">
        <v>5121</v>
      </c>
      <c r="E1289" s="615">
        <v>10000</v>
      </c>
      <c r="F1289" s="616">
        <f t="shared" si="61"/>
        <v>225543887.5</v>
      </c>
      <c r="G1289" s="617">
        <f t="shared" si="60"/>
        <v>10000</v>
      </c>
      <c r="H1289" s="618">
        <f t="shared" si="62"/>
        <v>225543887.5</v>
      </c>
      <c r="I1289" s="662"/>
      <c r="J1289" s="619" t="s">
        <v>55</v>
      </c>
      <c r="K1289" s="619" t="s">
        <v>2750</v>
      </c>
    </row>
    <row r="1290" spans="2:11">
      <c r="B1290" s="620" t="s">
        <v>2759</v>
      </c>
      <c r="C1290" s="620" t="s">
        <v>5384</v>
      </c>
      <c r="D1290" s="620" t="s">
        <v>2981</v>
      </c>
      <c r="E1290" s="615">
        <v>39000</v>
      </c>
      <c r="F1290" s="616">
        <f t="shared" si="61"/>
        <v>225582887.5</v>
      </c>
      <c r="G1290" s="617">
        <f t="shared" si="60"/>
        <v>39000</v>
      </c>
      <c r="H1290" s="618">
        <f t="shared" si="62"/>
        <v>225582887.5</v>
      </c>
      <c r="I1290" s="662"/>
      <c r="J1290" s="619" t="s">
        <v>55</v>
      </c>
      <c r="K1290" s="619" t="s">
        <v>2750</v>
      </c>
    </row>
    <row r="1291" spans="2:11">
      <c r="B1291" s="620" t="s">
        <v>2759</v>
      </c>
      <c r="C1291" s="620" t="s">
        <v>5384</v>
      </c>
      <c r="D1291" s="620" t="s">
        <v>2787</v>
      </c>
      <c r="E1291" s="615">
        <v>78000</v>
      </c>
      <c r="F1291" s="616">
        <f t="shared" si="61"/>
        <v>225660887.5</v>
      </c>
      <c r="G1291" s="617">
        <f t="shared" si="60"/>
        <v>78000</v>
      </c>
      <c r="H1291" s="618">
        <f t="shared" si="62"/>
        <v>225660887.5</v>
      </c>
      <c r="I1291" s="662"/>
      <c r="J1291" s="619" t="s">
        <v>55</v>
      </c>
      <c r="K1291" s="619" t="s">
        <v>2750</v>
      </c>
    </row>
    <row r="1292" spans="2:11">
      <c r="B1292" s="620" t="s">
        <v>2759</v>
      </c>
      <c r="C1292" s="620" t="s">
        <v>5384</v>
      </c>
      <c r="D1292" s="620" t="s">
        <v>2788</v>
      </c>
      <c r="E1292" s="615">
        <v>44000</v>
      </c>
      <c r="F1292" s="616">
        <f t="shared" si="61"/>
        <v>225704887.5</v>
      </c>
      <c r="G1292" s="617">
        <f t="shared" si="60"/>
        <v>44000</v>
      </c>
      <c r="H1292" s="618">
        <f t="shared" si="62"/>
        <v>225704887.5</v>
      </c>
      <c r="I1292" s="662"/>
      <c r="J1292" s="619" t="s">
        <v>55</v>
      </c>
      <c r="K1292" s="619" t="s">
        <v>2750</v>
      </c>
    </row>
    <row r="1293" spans="2:11">
      <c r="B1293" s="620" t="s">
        <v>2759</v>
      </c>
      <c r="C1293" s="620" t="s">
        <v>5384</v>
      </c>
      <c r="D1293" s="620" t="s">
        <v>2890</v>
      </c>
      <c r="E1293" s="615">
        <v>686000</v>
      </c>
      <c r="F1293" s="616">
        <f t="shared" si="61"/>
        <v>226390887.5</v>
      </c>
      <c r="G1293" s="617">
        <f t="shared" si="60"/>
        <v>686000</v>
      </c>
      <c r="H1293" s="618">
        <f t="shared" si="62"/>
        <v>226390887.5</v>
      </c>
      <c r="I1293" s="662"/>
      <c r="J1293" s="619" t="s">
        <v>55</v>
      </c>
      <c r="K1293" s="619" t="s">
        <v>2750</v>
      </c>
    </row>
    <row r="1294" spans="2:11">
      <c r="B1294" s="620" t="s">
        <v>2759</v>
      </c>
      <c r="C1294" s="620" t="s">
        <v>5384</v>
      </c>
      <c r="D1294" s="620" t="s">
        <v>2891</v>
      </c>
      <c r="E1294" s="615">
        <v>686000</v>
      </c>
      <c r="F1294" s="616">
        <f t="shared" si="61"/>
        <v>227076887.5</v>
      </c>
      <c r="G1294" s="617">
        <f t="shared" si="60"/>
        <v>686000</v>
      </c>
      <c r="H1294" s="618">
        <f t="shared" si="62"/>
        <v>227076887.5</v>
      </c>
      <c r="I1294" s="662"/>
      <c r="J1294" s="619" t="s">
        <v>55</v>
      </c>
      <c r="K1294" s="619" t="s">
        <v>2750</v>
      </c>
    </row>
    <row r="1295" spans="2:11">
      <c r="B1295" s="620" t="s">
        <v>2759</v>
      </c>
      <c r="C1295" s="620" t="s">
        <v>5384</v>
      </c>
      <c r="D1295" s="620" t="s">
        <v>2789</v>
      </c>
      <c r="E1295" s="615">
        <v>25000</v>
      </c>
      <c r="F1295" s="616">
        <f t="shared" si="61"/>
        <v>227101887.5</v>
      </c>
      <c r="G1295" s="617">
        <f t="shared" si="60"/>
        <v>25000</v>
      </c>
      <c r="H1295" s="618">
        <f t="shared" si="62"/>
        <v>227101887.5</v>
      </c>
      <c r="I1295" s="662"/>
      <c r="J1295" s="619" t="s">
        <v>55</v>
      </c>
      <c r="K1295" s="619" t="s">
        <v>2750</v>
      </c>
    </row>
    <row r="1296" spans="2:11">
      <c r="B1296" s="620" t="s">
        <v>2759</v>
      </c>
      <c r="C1296" s="620" t="s">
        <v>5384</v>
      </c>
      <c r="D1296" s="620" t="s">
        <v>2790</v>
      </c>
      <c r="E1296" s="615">
        <v>858000</v>
      </c>
      <c r="F1296" s="616">
        <f t="shared" si="61"/>
        <v>227959887.5</v>
      </c>
      <c r="G1296" s="617">
        <f t="shared" si="60"/>
        <v>858000</v>
      </c>
      <c r="H1296" s="618">
        <f t="shared" si="62"/>
        <v>227959887.5</v>
      </c>
      <c r="I1296" s="662"/>
      <c r="J1296" s="619" t="s">
        <v>55</v>
      </c>
      <c r="K1296" s="619" t="s">
        <v>2750</v>
      </c>
    </row>
    <row r="1297" spans="2:11">
      <c r="B1297" s="620" t="s">
        <v>2759</v>
      </c>
      <c r="C1297" s="620" t="s">
        <v>5384</v>
      </c>
      <c r="D1297" s="620" t="s">
        <v>2791</v>
      </c>
      <c r="E1297" s="615">
        <v>129000</v>
      </c>
      <c r="F1297" s="616">
        <f t="shared" si="61"/>
        <v>228088887.5</v>
      </c>
      <c r="G1297" s="617">
        <f t="shared" si="60"/>
        <v>129000</v>
      </c>
      <c r="H1297" s="618">
        <f t="shared" si="62"/>
        <v>228088887.5</v>
      </c>
      <c r="I1297" s="662"/>
      <c r="J1297" s="619" t="s">
        <v>55</v>
      </c>
      <c r="K1297" s="619" t="s">
        <v>2750</v>
      </c>
    </row>
    <row r="1298" spans="2:11">
      <c r="B1298" s="620" t="s">
        <v>2759</v>
      </c>
      <c r="C1298" s="620" t="s">
        <v>5384</v>
      </c>
      <c r="D1298" s="620" t="s">
        <v>2792</v>
      </c>
      <c r="E1298" s="615">
        <v>214000</v>
      </c>
      <c r="F1298" s="616">
        <f t="shared" si="61"/>
        <v>228302887.5</v>
      </c>
      <c r="G1298" s="617">
        <f t="shared" si="60"/>
        <v>214000</v>
      </c>
      <c r="H1298" s="618">
        <f t="shared" si="62"/>
        <v>228302887.5</v>
      </c>
      <c r="I1298" s="662"/>
      <c r="J1298" s="619" t="s">
        <v>55</v>
      </c>
      <c r="K1298" s="619" t="s">
        <v>2750</v>
      </c>
    </row>
    <row r="1299" spans="2:11">
      <c r="B1299" s="620" t="s">
        <v>2759</v>
      </c>
      <c r="C1299" s="620" t="s">
        <v>5384</v>
      </c>
      <c r="D1299" s="620" t="s">
        <v>2793</v>
      </c>
      <c r="E1299" s="615">
        <v>39000</v>
      </c>
      <c r="F1299" s="616">
        <f t="shared" si="61"/>
        <v>228341887.5</v>
      </c>
      <c r="G1299" s="617">
        <f t="shared" si="60"/>
        <v>39000</v>
      </c>
      <c r="H1299" s="618">
        <f t="shared" si="62"/>
        <v>228341887.5</v>
      </c>
      <c r="I1299" s="662"/>
      <c r="J1299" s="619" t="s">
        <v>55</v>
      </c>
      <c r="K1299" s="619" t="s">
        <v>2750</v>
      </c>
    </row>
    <row r="1300" spans="2:11">
      <c r="B1300" s="620" t="s">
        <v>2759</v>
      </c>
      <c r="C1300" s="620" t="s">
        <v>5384</v>
      </c>
      <c r="D1300" s="620" t="s">
        <v>2836</v>
      </c>
      <c r="E1300" s="615">
        <v>426000</v>
      </c>
      <c r="F1300" s="616">
        <f t="shared" si="61"/>
        <v>228767887.5</v>
      </c>
      <c r="G1300" s="617">
        <f t="shared" si="60"/>
        <v>426000</v>
      </c>
      <c r="H1300" s="618">
        <f t="shared" si="62"/>
        <v>228767887.5</v>
      </c>
      <c r="I1300" s="662"/>
      <c r="J1300" s="619" t="s">
        <v>55</v>
      </c>
      <c r="K1300" s="619" t="s">
        <v>2750</v>
      </c>
    </row>
    <row r="1301" spans="2:11">
      <c r="B1301" s="620" t="s">
        <v>2759</v>
      </c>
      <c r="C1301" s="620" t="s">
        <v>5384</v>
      </c>
      <c r="D1301" s="620" t="s">
        <v>2982</v>
      </c>
      <c r="E1301" s="615">
        <v>78000</v>
      </c>
      <c r="F1301" s="616">
        <f t="shared" si="61"/>
        <v>228845887.5</v>
      </c>
      <c r="G1301" s="617">
        <f t="shared" si="60"/>
        <v>78000</v>
      </c>
      <c r="H1301" s="618">
        <f t="shared" si="62"/>
        <v>228845887.5</v>
      </c>
      <c r="I1301" s="662"/>
      <c r="J1301" s="619" t="s">
        <v>55</v>
      </c>
      <c r="K1301" s="619" t="s">
        <v>2750</v>
      </c>
    </row>
    <row r="1302" spans="2:11">
      <c r="B1302" s="620" t="s">
        <v>2759</v>
      </c>
      <c r="C1302" s="620" t="s">
        <v>5384</v>
      </c>
      <c r="D1302" s="620" t="s">
        <v>2794</v>
      </c>
      <c r="E1302" s="615">
        <v>572000</v>
      </c>
      <c r="F1302" s="616">
        <f t="shared" si="61"/>
        <v>229417887.5</v>
      </c>
      <c r="G1302" s="617">
        <f t="shared" si="60"/>
        <v>572000</v>
      </c>
      <c r="H1302" s="618">
        <f t="shared" si="62"/>
        <v>229417887.5</v>
      </c>
      <c r="I1302" s="662"/>
      <c r="J1302" s="619" t="s">
        <v>55</v>
      </c>
      <c r="K1302" s="619" t="s">
        <v>2750</v>
      </c>
    </row>
    <row r="1303" spans="2:11">
      <c r="B1303" s="620" t="s">
        <v>2759</v>
      </c>
      <c r="C1303" s="620" t="s">
        <v>5384</v>
      </c>
      <c r="D1303" s="620" t="s">
        <v>2983</v>
      </c>
      <c r="E1303" s="615">
        <v>39000</v>
      </c>
      <c r="F1303" s="616">
        <f t="shared" si="61"/>
        <v>229456887.5</v>
      </c>
      <c r="G1303" s="617">
        <f t="shared" si="60"/>
        <v>39000</v>
      </c>
      <c r="H1303" s="618">
        <f t="shared" si="62"/>
        <v>229456887.5</v>
      </c>
      <c r="I1303" s="662"/>
      <c r="J1303" s="619" t="s">
        <v>55</v>
      </c>
      <c r="K1303" s="619" t="s">
        <v>2750</v>
      </c>
    </row>
    <row r="1304" spans="2:11">
      <c r="B1304" s="620" t="s">
        <v>2759</v>
      </c>
      <c r="C1304" s="620" t="s">
        <v>5384</v>
      </c>
      <c r="D1304" s="620" t="s">
        <v>2984</v>
      </c>
      <c r="E1304" s="615">
        <v>39000</v>
      </c>
      <c r="F1304" s="616">
        <f t="shared" si="61"/>
        <v>229495887.5</v>
      </c>
      <c r="G1304" s="617">
        <f t="shared" si="60"/>
        <v>39000</v>
      </c>
      <c r="H1304" s="618">
        <f t="shared" si="62"/>
        <v>229495887.5</v>
      </c>
      <c r="I1304" s="662"/>
      <c r="J1304" s="619" t="s">
        <v>55</v>
      </c>
      <c r="K1304" s="619" t="s">
        <v>2750</v>
      </c>
    </row>
    <row r="1305" spans="2:11">
      <c r="B1305" s="620" t="s">
        <v>2759</v>
      </c>
      <c r="C1305" s="620" t="s">
        <v>5384</v>
      </c>
      <c r="D1305" s="620" t="s">
        <v>2985</v>
      </c>
      <c r="E1305" s="615">
        <v>39000</v>
      </c>
      <c r="F1305" s="616">
        <f t="shared" si="61"/>
        <v>229534887.5</v>
      </c>
      <c r="G1305" s="617">
        <f t="shared" si="60"/>
        <v>39000</v>
      </c>
      <c r="H1305" s="618">
        <f t="shared" si="62"/>
        <v>229534887.5</v>
      </c>
      <c r="I1305" s="662"/>
      <c r="J1305" s="619" t="s">
        <v>55</v>
      </c>
      <c r="K1305" s="619" t="s">
        <v>2750</v>
      </c>
    </row>
    <row r="1306" spans="2:11">
      <c r="B1306" s="620" t="s">
        <v>2759</v>
      </c>
      <c r="C1306" s="620" t="s">
        <v>5384</v>
      </c>
      <c r="D1306" s="620" t="s">
        <v>2986</v>
      </c>
      <c r="E1306" s="615">
        <v>39000</v>
      </c>
      <c r="F1306" s="616">
        <f t="shared" si="61"/>
        <v>229573887.5</v>
      </c>
      <c r="G1306" s="617">
        <f t="shared" si="60"/>
        <v>39000</v>
      </c>
      <c r="H1306" s="618">
        <f t="shared" si="62"/>
        <v>229573887.5</v>
      </c>
      <c r="I1306" s="662"/>
      <c r="J1306" s="619" t="s">
        <v>55</v>
      </c>
      <c r="K1306" s="619" t="s">
        <v>2750</v>
      </c>
    </row>
    <row r="1307" spans="2:11">
      <c r="B1307" s="620" t="s">
        <v>2759</v>
      </c>
      <c r="C1307" s="620" t="s">
        <v>5384</v>
      </c>
      <c r="D1307" s="620" t="s">
        <v>2987</v>
      </c>
      <c r="E1307" s="615">
        <v>39000</v>
      </c>
      <c r="F1307" s="616">
        <f t="shared" si="61"/>
        <v>229612887.5</v>
      </c>
      <c r="G1307" s="617">
        <f t="shared" si="60"/>
        <v>39000</v>
      </c>
      <c r="H1307" s="618">
        <f t="shared" si="62"/>
        <v>229612887.5</v>
      </c>
      <c r="I1307" s="662"/>
      <c r="J1307" s="619" t="s">
        <v>55</v>
      </c>
      <c r="K1307" s="619" t="s">
        <v>2750</v>
      </c>
    </row>
    <row r="1308" spans="2:11">
      <c r="B1308" s="620" t="s">
        <v>2759</v>
      </c>
      <c r="C1308" s="620" t="s">
        <v>5384</v>
      </c>
      <c r="D1308" s="620" t="s">
        <v>2988</v>
      </c>
      <c r="E1308" s="615">
        <v>39000</v>
      </c>
      <c r="F1308" s="616">
        <f t="shared" si="61"/>
        <v>229651887.5</v>
      </c>
      <c r="G1308" s="617">
        <f t="shared" si="60"/>
        <v>39000</v>
      </c>
      <c r="H1308" s="618">
        <f t="shared" si="62"/>
        <v>229651887.5</v>
      </c>
      <c r="I1308" s="662"/>
      <c r="J1308" s="619" t="s">
        <v>55</v>
      </c>
      <c r="K1308" s="619" t="s">
        <v>2750</v>
      </c>
    </row>
    <row r="1309" spans="2:11">
      <c r="B1309" s="620" t="s">
        <v>2759</v>
      </c>
      <c r="C1309" s="620" t="s">
        <v>5384</v>
      </c>
      <c r="D1309" s="620" t="s">
        <v>2989</v>
      </c>
      <c r="E1309" s="615">
        <v>661000</v>
      </c>
      <c r="F1309" s="616">
        <f t="shared" si="61"/>
        <v>230312887.5</v>
      </c>
      <c r="G1309" s="617">
        <f t="shared" si="60"/>
        <v>661000</v>
      </c>
      <c r="H1309" s="618">
        <f t="shared" si="62"/>
        <v>230312887.5</v>
      </c>
      <c r="I1309" s="662"/>
      <c r="J1309" s="619" t="s">
        <v>55</v>
      </c>
      <c r="K1309" s="619" t="s">
        <v>2750</v>
      </c>
    </row>
    <row r="1310" spans="2:11">
      <c r="B1310" s="620" t="s">
        <v>2759</v>
      </c>
      <c r="C1310" s="620" t="s">
        <v>5384</v>
      </c>
      <c r="D1310" s="620" t="s">
        <v>2990</v>
      </c>
      <c r="E1310" s="615">
        <v>6000</v>
      </c>
      <c r="F1310" s="616">
        <f t="shared" si="61"/>
        <v>230318887.5</v>
      </c>
      <c r="G1310" s="617">
        <f t="shared" si="60"/>
        <v>6000</v>
      </c>
      <c r="H1310" s="618">
        <f t="shared" si="62"/>
        <v>230318887.5</v>
      </c>
      <c r="I1310" s="662"/>
      <c r="J1310" s="619" t="s">
        <v>55</v>
      </c>
      <c r="K1310" s="619" t="s">
        <v>2750</v>
      </c>
    </row>
    <row r="1311" spans="2:11">
      <c r="B1311" s="620" t="s">
        <v>2759</v>
      </c>
      <c r="C1311" s="620" t="s">
        <v>5384</v>
      </c>
      <c r="D1311" s="620" t="s">
        <v>5389</v>
      </c>
      <c r="E1311" s="615">
        <v>6000</v>
      </c>
      <c r="F1311" s="616">
        <f t="shared" si="61"/>
        <v>230324887.5</v>
      </c>
      <c r="G1311" s="617">
        <f t="shared" si="60"/>
        <v>6000</v>
      </c>
      <c r="H1311" s="618">
        <f t="shared" si="62"/>
        <v>230324887.5</v>
      </c>
      <c r="I1311" s="662"/>
      <c r="J1311" s="619" t="s">
        <v>55</v>
      </c>
      <c r="K1311" s="619" t="s">
        <v>2750</v>
      </c>
    </row>
    <row r="1312" spans="2:11">
      <c r="B1312" s="620" t="s">
        <v>2759</v>
      </c>
      <c r="C1312" s="620" t="s">
        <v>5384</v>
      </c>
      <c r="D1312" s="620" t="s">
        <v>2799</v>
      </c>
      <c r="E1312" s="615">
        <v>133000</v>
      </c>
      <c r="F1312" s="616">
        <f t="shared" si="61"/>
        <v>230457887.5</v>
      </c>
      <c r="G1312" s="617">
        <f t="shared" si="60"/>
        <v>133000</v>
      </c>
      <c r="H1312" s="618">
        <f t="shared" si="62"/>
        <v>230457887.5</v>
      </c>
      <c r="I1312" s="662"/>
      <c r="J1312" s="619" t="s">
        <v>55</v>
      </c>
      <c r="K1312" s="619" t="s">
        <v>2750</v>
      </c>
    </row>
    <row r="1313" spans="2:11">
      <c r="B1313" s="620" t="s">
        <v>2759</v>
      </c>
      <c r="C1313" s="620" t="s">
        <v>5384</v>
      </c>
      <c r="D1313" s="620" t="s">
        <v>2991</v>
      </c>
      <c r="E1313" s="615">
        <v>39000</v>
      </c>
      <c r="F1313" s="616">
        <f t="shared" si="61"/>
        <v>230496887.5</v>
      </c>
      <c r="G1313" s="617">
        <f t="shared" si="60"/>
        <v>39000</v>
      </c>
      <c r="H1313" s="618">
        <f t="shared" si="62"/>
        <v>230496887.5</v>
      </c>
      <c r="I1313" s="662"/>
      <c r="J1313" s="619" t="s">
        <v>55</v>
      </c>
      <c r="K1313" s="619" t="s">
        <v>2750</v>
      </c>
    </row>
    <row r="1314" spans="2:11">
      <c r="B1314" s="620" t="s">
        <v>2759</v>
      </c>
      <c r="C1314" s="620" t="s">
        <v>5384</v>
      </c>
      <c r="D1314" s="620" t="s">
        <v>2805</v>
      </c>
      <c r="E1314" s="615">
        <v>89000</v>
      </c>
      <c r="F1314" s="616">
        <f t="shared" si="61"/>
        <v>230585887.5</v>
      </c>
      <c r="G1314" s="617">
        <f t="shared" si="60"/>
        <v>89000</v>
      </c>
      <c r="H1314" s="618">
        <f t="shared" si="62"/>
        <v>230585887.5</v>
      </c>
      <c r="I1314" s="662"/>
      <c r="J1314" s="619" t="s">
        <v>55</v>
      </c>
      <c r="K1314" s="619" t="s">
        <v>2750</v>
      </c>
    </row>
    <row r="1315" spans="2:11">
      <c r="B1315" s="620" t="s">
        <v>2759</v>
      </c>
      <c r="C1315" s="620" t="s">
        <v>5384</v>
      </c>
      <c r="D1315" s="620" t="s">
        <v>2806</v>
      </c>
      <c r="E1315" s="615">
        <v>20000</v>
      </c>
      <c r="F1315" s="616">
        <f t="shared" si="61"/>
        <v>230605887.5</v>
      </c>
      <c r="G1315" s="617">
        <f t="shared" si="60"/>
        <v>20000</v>
      </c>
      <c r="H1315" s="618">
        <f t="shared" si="62"/>
        <v>230605887.5</v>
      </c>
      <c r="I1315" s="662"/>
      <c r="J1315" s="619" t="s">
        <v>55</v>
      </c>
      <c r="K1315" s="619" t="s">
        <v>2750</v>
      </c>
    </row>
    <row r="1316" spans="2:11">
      <c r="B1316" s="620" t="s">
        <v>2759</v>
      </c>
      <c r="C1316" s="620" t="s">
        <v>5384</v>
      </c>
      <c r="D1316" s="620" t="s">
        <v>2807</v>
      </c>
      <c r="E1316" s="615">
        <v>458000</v>
      </c>
      <c r="F1316" s="616">
        <f t="shared" si="61"/>
        <v>231063887.5</v>
      </c>
      <c r="G1316" s="617">
        <f t="shared" si="60"/>
        <v>458000</v>
      </c>
      <c r="H1316" s="618">
        <f t="shared" si="62"/>
        <v>231063887.5</v>
      </c>
      <c r="I1316" s="662"/>
      <c r="J1316" s="619" t="s">
        <v>55</v>
      </c>
      <c r="K1316" s="619" t="s">
        <v>2750</v>
      </c>
    </row>
    <row r="1317" spans="2:11">
      <c r="B1317" s="620" t="s">
        <v>2759</v>
      </c>
      <c r="C1317" s="620" t="s">
        <v>5384</v>
      </c>
      <c r="D1317" s="620" t="s">
        <v>2808</v>
      </c>
      <c r="E1317" s="615">
        <v>18000</v>
      </c>
      <c r="F1317" s="616">
        <f t="shared" si="61"/>
        <v>231081887.5</v>
      </c>
      <c r="G1317" s="617">
        <f t="shared" si="60"/>
        <v>18000</v>
      </c>
      <c r="H1317" s="618">
        <f t="shared" si="62"/>
        <v>231081887.5</v>
      </c>
      <c r="I1317" s="662"/>
      <c r="J1317" s="619" t="s">
        <v>55</v>
      </c>
      <c r="K1317" s="619" t="s">
        <v>2750</v>
      </c>
    </row>
    <row r="1318" spans="2:11">
      <c r="B1318" s="620" t="s">
        <v>2759</v>
      </c>
      <c r="C1318" s="620" t="s">
        <v>5384</v>
      </c>
      <c r="D1318" s="620" t="s">
        <v>2809</v>
      </c>
      <c r="E1318" s="615">
        <v>122000</v>
      </c>
      <c r="F1318" s="616">
        <f t="shared" si="61"/>
        <v>231203887.5</v>
      </c>
      <c r="G1318" s="617">
        <f t="shared" si="60"/>
        <v>122000</v>
      </c>
      <c r="H1318" s="618">
        <f t="shared" si="62"/>
        <v>231203887.5</v>
      </c>
      <c r="I1318" s="662"/>
      <c r="J1318" s="619" t="s">
        <v>55</v>
      </c>
      <c r="K1318" s="619" t="s">
        <v>2750</v>
      </c>
    </row>
    <row r="1319" spans="2:11">
      <c r="B1319" s="620" t="s">
        <v>2759</v>
      </c>
      <c r="C1319" s="620" t="s">
        <v>5384</v>
      </c>
      <c r="D1319" s="620" t="s">
        <v>2810</v>
      </c>
      <c r="E1319" s="615">
        <v>283000</v>
      </c>
      <c r="F1319" s="616">
        <f t="shared" si="61"/>
        <v>231486887.5</v>
      </c>
      <c r="G1319" s="617">
        <f t="shared" si="60"/>
        <v>283000</v>
      </c>
      <c r="H1319" s="618">
        <f t="shared" si="62"/>
        <v>231486887.5</v>
      </c>
      <c r="I1319" s="662"/>
      <c r="J1319" s="619" t="s">
        <v>55</v>
      </c>
      <c r="K1319" s="619" t="s">
        <v>2750</v>
      </c>
    </row>
    <row r="1320" spans="2:11">
      <c r="B1320" s="620" t="s">
        <v>2759</v>
      </c>
      <c r="C1320" s="620" t="s">
        <v>5384</v>
      </c>
      <c r="D1320" s="620" t="s">
        <v>2853</v>
      </c>
      <c r="E1320" s="615">
        <v>42000</v>
      </c>
      <c r="F1320" s="616">
        <f t="shared" si="61"/>
        <v>231528887.5</v>
      </c>
      <c r="G1320" s="617">
        <f t="shared" si="60"/>
        <v>42000</v>
      </c>
      <c r="H1320" s="618">
        <f t="shared" si="62"/>
        <v>231528887.5</v>
      </c>
      <c r="I1320" s="662"/>
      <c r="J1320" s="619" t="s">
        <v>55</v>
      </c>
      <c r="K1320" s="619" t="s">
        <v>2750</v>
      </c>
    </row>
    <row r="1321" spans="2:11">
      <c r="B1321" s="620" t="s">
        <v>2759</v>
      </c>
      <c r="C1321" s="620" t="s">
        <v>5384</v>
      </c>
      <c r="D1321" s="620" t="s">
        <v>2992</v>
      </c>
      <c r="E1321" s="615">
        <v>125000</v>
      </c>
      <c r="F1321" s="616">
        <f t="shared" si="61"/>
        <v>231653887.5</v>
      </c>
      <c r="G1321" s="617">
        <f t="shared" si="60"/>
        <v>125000</v>
      </c>
      <c r="H1321" s="618">
        <f t="shared" si="62"/>
        <v>231653887.5</v>
      </c>
      <c r="I1321" s="662"/>
      <c r="J1321" s="619" t="s">
        <v>55</v>
      </c>
      <c r="K1321" s="619" t="s">
        <v>2750</v>
      </c>
    </row>
    <row r="1322" spans="2:11">
      <c r="B1322" s="620" t="s">
        <v>2759</v>
      </c>
      <c r="C1322" s="620" t="s">
        <v>5384</v>
      </c>
      <c r="D1322" s="620" t="s">
        <v>2993</v>
      </c>
      <c r="E1322" s="615">
        <v>2000</v>
      </c>
      <c r="F1322" s="616">
        <f t="shared" si="61"/>
        <v>231655887.5</v>
      </c>
      <c r="G1322" s="617">
        <f t="shared" si="60"/>
        <v>2000</v>
      </c>
      <c r="H1322" s="618">
        <f t="shared" si="62"/>
        <v>231655887.5</v>
      </c>
      <c r="I1322" s="662"/>
      <c r="J1322" s="619" t="s">
        <v>55</v>
      </c>
      <c r="K1322" s="619" t="s">
        <v>2750</v>
      </c>
    </row>
    <row r="1323" spans="2:11">
      <c r="B1323" s="620" t="s">
        <v>2759</v>
      </c>
      <c r="C1323" s="620" t="s">
        <v>5384</v>
      </c>
      <c r="D1323" s="620" t="s">
        <v>2994</v>
      </c>
      <c r="E1323" s="615">
        <v>838000</v>
      </c>
      <c r="F1323" s="616">
        <f t="shared" si="61"/>
        <v>232493887.5</v>
      </c>
      <c r="G1323" s="617">
        <f t="shared" si="60"/>
        <v>838000</v>
      </c>
      <c r="H1323" s="618">
        <f t="shared" si="62"/>
        <v>232493887.5</v>
      </c>
      <c r="I1323" s="662"/>
      <c r="J1323" s="619" t="s">
        <v>55</v>
      </c>
      <c r="K1323" s="619" t="s">
        <v>2750</v>
      </c>
    </row>
    <row r="1324" spans="2:11">
      <c r="B1324" s="620" t="s">
        <v>2759</v>
      </c>
      <c r="C1324" s="620" t="s">
        <v>5384</v>
      </c>
      <c r="D1324" s="620" t="s">
        <v>2908</v>
      </c>
      <c r="E1324" s="615">
        <v>8000</v>
      </c>
      <c r="F1324" s="616">
        <f t="shared" si="61"/>
        <v>232501887.5</v>
      </c>
      <c r="G1324" s="617">
        <f t="shared" si="60"/>
        <v>8000</v>
      </c>
      <c r="H1324" s="618">
        <f t="shared" si="62"/>
        <v>232501887.5</v>
      </c>
      <c r="I1324" s="662"/>
      <c r="J1324" s="619" t="s">
        <v>55</v>
      </c>
      <c r="K1324" s="619" t="s">
        <v>2750</v>
      </c>
    </row>
    <row r="1325" spans="2:11">
      <c r="B1325" s="620" t="s">
        <v>2759</v>
      </c>
      <c r="C1325" s="620" t="s">
        <v>5384</v>
      </c>
      <c r="D1325" s="620" t="s">
        <v>2909</v>
      </c>
      <c r="E1325" s="615">
        <v>8000</v>
      </c>
      <c r="F1325" s="616">
        <f t="shared" si="61"/>
        <v>232509887.5</v>
      </c>
      <c r="G1325" s="617">
        <f t="shared" si="60"/>
        <v>8000</v>
      </c>
      <c r="H1325" s="618">
        <f t="shared" si="62"/>
        <v>232509887.5</v>
      </c>
      <c r="I1325" s="662"/>
      <c r="J1325" s="619" t="s">
        <v>55</v>
      </c>
      <c r="K1325" s="619" t="s">
        <v>2750</v>
      </c>
    </row>
    <row r="1326" spans="2:11">
      <c r="B1326" s="620" t="s">
        <v>2759</v>
      </c>
      <c r="C1326" s="620" t="s">
        <v>5384</v>
      </c>
      <c r="D1326" s="620" t="s">
        <v>2780</v>
      </c>
      <c r="E1326" s="615">
        <v>475000</v>
      </c>
      <c r="F1326" s="616">
        <f t="shared" si="61"/>
        <v>232984887.5</v>
      </c>
      <c r="G1326" s="617">
        <f t="shared" si="60"/>
        <v>475000</v>
      </c>
      <c r="H1326" s="618">
        <f t="shared" si="62"/>
        <v>232984887.5</v>
      </c>
      <c r="I1326" s="662"/>
      <c r="J1326" s="619" t="s">
        <v>55</v>
      </c>
      <c r="K1326" s="619" t="s">
        <v>2750</v>
      </c>
    </row>
    <row r="1327" spans="2:11">
      <c r="B1327" s="620" t="s">
        <v>2759</v>
      </c>
      <c r="C1327" s="620" t="s">
        <v>5384</v>
      </c>
      <c r="D1327" s="620" t="s">
        <v>2815</v>
      </c>
      <c r="E1327" s="615">
        <v>193000</v>
      </c>
      <c r="F1327" s="616">
        <f t="shared" si="61"/>
        <v>233177887.5</v>
      </c>
      <c r="G1327" s="617">
        <f t="shared" si="60"/>
        <v>193000</v>
      </c>
      <c r="H1327" s="618">
        <f t="shared" si="62"/>
        <v>233177887.5</v>
      </c>
      <c r="I1327" s="662"/>
      <c r="J1327" s="619" t="s">
        <v>55</v>
      </c>
      <c r="K1327" s="619" t="s">
        <v>2750</v>
      </c>
    </row>
    <row r="1328" spans="2:11">
      <c r="B1328" s="620" t="s">
        <v>2759</v>
      </c>
      <c r="C1328" s="620" t="s">
        <v>5384</v>
      </c>
      <c r="D1328" s="620" t="s">
        <v>2995</v>
      </c>
      <c r="E1328" s="615">
        <v>26000</v>
      </c>
      <c r="F1328" s="616">
        <f t="shared" si="61"/>
        <v>233203887.5</v>
      </c>
      <c r="G1328" s="617">
        <f t="shared" si="60"/>
        <v>26000</v>
      </c>
      <c r="H1328" s="618">
        <f t="shared" si="62"/>
        <v>233203887.5</v>
      </c>
      <c r="I1328" s="662"/>
      <c r="J1328" s="619" t="s">
        <v>55</v>
      </c>
      <c r="K1328" s="619" t="s">
        <v>2750</v>
      </c>
    </row>
    <row r="1329" spans="2:11">
      <c r="B1329" s="620" t="s">
        <v>2759</v>
      </c>
      <c r="C1329" s="620" t="s">
        <v>5384</v>
      </c>
      <c r="D1329" s="620" t="s">
        <v>2996</v>
      </c>
      <c r="E1329" s="615">
        <v>16000</v>
      </c>
      <c r="F1329" s="616">
        <f t="shared" si="61"/>
        <v>233219887.5</v>
      </c>
      <c r="G1329" s="617">
        <f t="shared" si="60"/>
        <v>16000</v>
      </c>
      <c r="H1329" s="618">
        <f t="shared" si="62"/>
        <v>233219887.5</v>
      </c>
      <c r="I1329" s="662"/>
      <c r="J1329" s="619" t="s">
        <v>55</v>
      </c>
      <c r="K1329" s="619" t="s">
        <v>2750</v>
      </c>
    </row>
    <row r="1330" spans="2:11">
      <c r="B1330" s="620" t="s">
        <v>2759</v>
      </c>
      <c r="C1330" s="620" t="s">
        <v>5384</v>
      </c>
      <c r="D1330" s="620" t="s">
        <v>5214</v>
      </c>
      <c r="E1330" s="615">
        <v>25000</v>
      </c>
      <c r="F1330" s="616">
        <f t="shared" si="61"/>
        <v>233244887.5</v>
      </c>
      <c r="G1330" s="617">
        <f t="shared" si="60"/>
        <v>25000</v>
      </c>
      <c r="H1330" s="618">
        <f t="shared" si="62"/>
        <v>233244887.5</v>
      </c>
      <c r="I1330" s="662"/>
      <c r="J1330" s="619" t="s">
        <v>55</v>
      </c>
      <c r="K1330" s="619" t="s">
        <v>2750</v>
      </c>
    </row>
    <row r="1331" spans="2:11">
      <c r="B1331" s="620" t="s">
        <v>2759</v>
      </c>
      <c r="C1331" s="620" t="s">
        <v>5384</v>
      </c>
      <c r="D1331" s="620" t="s">
        <v>5388</v>
      </c>
      <c r="E1331" s="615">
        <v>25000</v>
      </c>
      <c r="F1331" s="616">
        <f t="shared" si="61"/>
        <v>233269887.5</v>
      </c>
      <c r="G1331" s="617">
        <f t="shared" si="60"/>
        <v>25000</v>
      </c>
      <c r="H1331" s="618">
        <f t="shared" si="62"/>
        <v>233269887.5</v>
      </c>
      <c r="I1331" s="662"/>
      <c r="J1331" s="619" t="s">
        <v>55</v>
      </c>
      <c r="K1331" s="619" t="s">
        <v>2750</v>
      </c>
    </row>
    <row r="1332" spans="2:11">
      <c r="B1332" s="620" t="s">
        <v>2759</v>
      </c>
      <c r="C1332" s="620" t="s">
        <v>5384</v>
      </c>
      <c r="D1332" s="620" t="s">
        <v>5387</v>
      </c>
      <c r="E1332" s="615">
        <v>25000</v>
      </c>
      <c r="F1332" s="616">
        <f t="shared" si="61"/>
        <v>233294887.5</v>
      </c>
      <c r="G1332" s="617">
        <f t="shared" si="60"/>
        <v>25000</v>
      </c>
      <c r="H1332" s="618">
        <f t="shared" si="62"/>
        <v>233294887.5</v>
      </c>
      <c r="I1332" s="662"/>
      <c r="J1332" s="619" t="s">
        <v>55</v>
      </c>
      <c r="K1332" s="619" t="s">
        <v>2750</v>
      </c>
    </row>
    <row r="1333" spans="2:11">
      <c r="B1333" s="620" t="s">
        <v>2759</v>
      </c>
      <c r="C1333" s="620" t="s">
        <v>5384</v>
      </c>
      <c r="D1333" s="620" t="s">
        <v>2997</v>
      </c>
      <c r="E1333" s="615">
        <v>125000</v>
      </c>
      <c r="F1333" s="616">
        <f t="shared" si="61"/>
        <v>233419887.5</v>
      </c>
      <c r="G1333" s="617">
        <f t="shared" si="60"/>
        <v>125000</v>
      </c>
      <c r="H1333" s="618">
        <f t="shared" si="62"/>
        <v>233419887.5</v>
      </c>
      <c r="I1333" s="662"/>
      <c r="J1333" s="619" t="s">
        <v>55</v>
      </c>
      <c r="K1333" s="619" t="s">
        <v>2750</v>
      </c>
    </row>
    <row r="1334" spans="2:11">
      <c r="B1334" s="620" t="s">
        <v>2759</v>
      </c>
      <c r="C1334" s="620" t="s">
        <v>5384</v>
      </c>
      <c r="D1334" s="620" t="s">
        <v>2998</v>
      </c>
      <c r="E1334" s="615">
        <v>39000</v>
      </c>
      <c r="F1334" s="616">
        <f t="shared" si="61"/>
        <v>233458887.5</v>
      </c>
      <c r="G1334" s="617">
        <f t="shared" si="60"/>
        <v>39000</v>
      </c>
      <c r="H1334" s="618">
        <f t="shared" si="62"/>
        <v>233458887.5</v>
      </c>
      <c r="I1334" s="662"/>
      <c r="J1334" s="619" t="s">
        <v>55</v>
      </c>
      <c r="K1334" s="619" t="s">
        <v>2750</v>
      </c>
    </row>
    <row r="1335" spans="2:11">
      <c r="B1335" s="620" t="s">
        <v>2759</v>
      </c>
      <c r="C1335" s="620" t="s">
        <v>5384</v>
      </c>
      <c r="D1335" s="620" t="s">
        <v>2999</v>
      </c>
      <c r="E1335" s="615">
        <v>16000</v>
      </c>
      <c r="F1335" s="616">
        <f t="shared" si="61"/>
        <v>233474887.5</v>
      </c>
      <c r="G1335" s="617">
        <f t="shared" si="60"/>
        <v>16000</v>
      </c>
      <c r="H1335" s="618">
        <f t="shared" si="62"/>
        <v>233474887.5</v>
      </c>
      <c r="I1335" s="662"/>
      <c r="J1335" s="619" t="s">
        <v>55</v>
      </c>
      <c r="K1335" s="619" t="s">
        <v>2750</v>
      </c>
    </row>
    <row r="1336" spans="2:11">
      <c r="B1336" s="620" t="s">
        <v>2759</v>
      </c>
      <c r="C1336" s="620" t="s">
        <v>5384</v>
      </c>
      <c r="D1336" s="620" t="s">
        <v>3000</v>
      </c>
      <c r="E1336" s="615">
        <v>6000</v>
      </c>
      <c r="F1336" s="616">
        <f t="shared" si="61"/>
        <v>233480887.5</v>
      </c>
      <c r="G1336" s="617">
        <f t="shared" si="60"/>
        <v>6000</v>
      </c>
      <c r="H1336" s="618">
        <f t="shared" si="62"/>
        <v>233480887.5</v>
      </c>
      <c r="I1336" s="662"/>
      <c r="J1336" s="619" t="s">
        <v>55</v>
      </c>
      <c r="K1336" s="619" t="s">
        <v>2750</v>
      </c>
    </row>
    <row r="1337" spans="2:11">
      <c r="B1337" s="620" t="s">
        <v>2759</v>
      </c>
      <c r="C1337" s="620" t="s">
        <v>5384</v>
      </c>
      <c r="D1337" s="620" t="s">
        <v>2855</v>
      </c>
      <c r="E1337" s="615">
        <v>100000</v>
      </c>
      <c r="F1337" s="616">
        <f t="shared" si="61"/>
        <v>233580887.5</v>
      </c>
      <c r="G1337" s="617">
        <f t="shared" si="60"/>
        <v>100000</v>
      </c>
      <c r="H1337" s="618">
        <f t="shared" si="62"/>
        <v>233580887.5</v>
      </c>
      <c r="I1337" s="662"/>
      <c r="J1337" s="619" t="s">
        <v>55</v>
      </c>
      <c r="K1337" s="619" t="s">
        <v>2750</v>
      </c>
    </row>
    <row r="1338" spans="2:11">
      <c r="B1338" s="620" t="s">
        <v>2759</v>
      </c>
      <c r="C1338" s="620" t="s">
        <v>5384</v>
      </c>
      <c r="D1338" s="620" t="s">
        <v>2819</v>
      </c>
      <c r="E1338" s="615">
        <v>125000</v>
      </c>
      <c r="F1338" s="616">
        <f t="shared" si="61"/>
        <v>233705887.5</v>
      </c>
      <c r="G1338" s="617">
        <f t="shared" si="60"/>
        <v>125000</v>
      </c>
      <c r="H1338" s="618">
        <f t="shared" si="62"/>
        <v>233705887.5</v>
      </c>
      <c r="I1338" s="662"/>
      <c r="J1338" s="619" t="s">
        <v>55</v>
      </c>
      <c r="K1338" s="619" t="s">
        <v>2750</v>
      </c>
    </row>
    <row r="1339" spans="2:11">
      <c r="B1339" s="620" t="s">
        <v>2759</v>
      </c>
      <c r="C1339" s="620" t="s">
        <v>5384</v>
      </c>
      <c r="D1339" s="620" t="s">
        <v>3001</v>
      </c>
      <c r="E1339" s="615">
        <v>39000</v>
      </c>
      <c r="F1339" s="616">
        <f t="shared" si="61"/>
        <v>233744887.5</v>
      </c>
      <c r="G1339" s="617">
        <f t="shared" si="60"/>
        <v>39000</v>
      </c>
      <c r="H1339" s="618">
        <f t="shared" si="62"/>
        <v>233744887.5</v>
      </c>
      <c r="I1339" s="662"/>
      <c r="J1339" s="619" t="s">
        <v>55</v>
      </c>
      <c r="K1339" s="619" t="s">
        <v>2750</v>
      </c>
    </row>
    <row r="1340" spans="2:11">
      <c r="B1340" s="620" t="s">
        <v>2759</v>
      </c>
      <c r="C1340" s="620" t="s">
        <v>5384</v>
      </c>
      <c r="D1340" s="620" t="s">
        <v>3002</v>
      </c>
      <c r="E1340" s="615">
        <v>5000</v>
      </c>
      <c r="F1340" s="616">
        <f t="shared" si="61"/>
        <v>233749887.5</v>
      </c>
      <c r="G1340" s="617">
        <f t="shared" si="60"/>
        <v>5000</v>
      </c>
      <c r="H1340" s="618">
        <f t="shared" si="62"/>
        <v>233749887.5</v>
      </c>
      <c r="I1340" s="662"/>
      <c r="J1340" s="619" t="s">
        <v>55</v>
      </c>
      <c r="K1340" s="619" t="s">
        <v>2750</v>
      </c>
    </row>
    <row r="1341" spans="2:11">
      <c r="B1341" s="620" t="s">
        <v>2759</v>
      </c>
      <c r="C1341" s="620" t="s">
        <v>5384</v>
      </c>
      <c r="D1341" s="620" t="s">
        <v>3003</v>
      </c>
      <c r="E1341" s="615">
        <v>6000</v>
      </c>
      <c r="F1341" s="616">
        <f t="shared" si="61"/>
        <v>233755887.5</v>
      </c>
      <c r="G1341" s="617">
        <f t="shared" si="60"/>
        <v>6000</v>
      </c>
      <c r="H1341" s="618">
        <f t="shared" si="62"/>
        <v>233755887.5</v>
      </c>
      <c r="I1341" s="662"/>
      <c r="J1341" s="619" t="s">
        <v>55</v>
      </c>
      <c r="K1341" s="619" t="s">
        <v>2750</v>
      </c>
    </row>
    <row r="1342" spans="2:11">
      <c r="B1342" s="620" t="s">
        <v>2759</v>
      </c>
      <c r="C1342" s="620" t="s">
        <v>5384</v>
      </c>
      <c r="D1342" s="620" t="s">
        <v>2856</v>
      </c>
      <c r="E1342" s="615">
        <v>30000</v>
      </c>
      <c r="F1342" s="616">
        <f t="shared" si="61"/>
        <v>233785887.5</v>
      </c>
      <c r="G1342" s="617">
        <f t="shared" si="60"/>
        <v>30000</v>
      </c>
      <c r="H1342" s="618">
        <f t="shared" si="62"/>
        <v>233785887.5</v>
      </c>
      <c r="I1342" s="662"/>
      <c r="J1342" s="619" t="s">
        <v>55</v>
      </c>
      <c r="K1342" s="619" t="s">
        <v>2750</v>
      </c>
    </row>
    <row r="1343" spans="2:11">
      <c r="B1343" s="620" t="s">
        <v>2759</v>
      </c>
      <c r="C1343" s="620" t="s">
        <v>5384</v>
      </c>
      <c r="D1343" s="620" t="s">
        <v>2821</v>
      </c>
      <c r="E1343" s="615">
        <v>1001000</v>
      </c>
      <c r="F1343" s="616">
        <f t="shared" si="61"/>
        <v>234786887.5</v>
      </c>
      <c r="G1343" s="617">
        <f t="shared" si="60"/>
        <v>1001000</v>
      </c>
      <c r="H1343" s="618">
        <f t="shared" si="62"/>
        <v>234786887.5</v>
      </c>
      <c r="I1343" s="662"/>
      <c r="J1343" s="619" t="s">
        <v>55</v>
      </c>
      <c r="K1343" s="619" t="s">
        <v>2750</v>
      </c>
    </row>
    <row r="1344" spans="2:11">
      <c r="B1344" s="620" t="s">
        <v>2759</v>
      </c>
      <c r="C1344" s="620" t="s">
        <v>5384</v>
      </c>
      <c r="D1344" s="620" t="s">
        <v>5386</v>
      </c>
      <c r="E1344" s="615">
        <v>50000</v>
      </c>
      <c r="F1344" s="616">
        <f t="shared" si="61"/>
        <v>234836887.5</v>
      </c>
      <c r="G1344" s="617">
        <f t="shared" si="60"/>
        <v>50000</v>
      </c>
      <c r="H1344" s="618">
        <f t="shared" si="62"/>
        <v>234836887.5</v>
      </c>
      <c r="I1344" s="662"/>
      <c r="J1344" s="619" t="s">
        <v>55</v>
      </c>
      <c r="K1344" s="619" t="s">
        <v>2750</v>
      </c>
    </row>
    <row r="1345" spans="2:11">
      <c r="B1345" s="620" t="s">
        <v>2759</v>
      </c>
      <c r="C1345" s="620" t="s">
        <v>5384</v>
      </c>
      <c r="D1345" s="620" t="s">
        <v>2920</v>
      </c>
      <c r="E1345" s="615">
        <v>6000</v>
      </c>
      <c r="F1345" s="616">
        <f t="shared" si="61"/>
        <v>234842887.5</v>
      </c>
      <c r="G1345" s="617">
        <f t="shared" si="60"/>
        <v>6000</v>
      </c>
      <c r="H1345" s="618">
        <f t="shared" si="62"/>
        <v>234842887.5</v>
      </c>
      <c r="I1345" s="662"/>
      <c r="J1345" s="619" t="s">
        <v>55</v>
      </c>
      <c r="K1345" s="619" t="s">
        <v>2750</v>
      </c>
    </row>
    <row r="1346" spans="2:11">
      <c r="B1346" s="620" t="s">
        <v>2759</v>
      </c>
      <c r="C1346" s="620" t="s">
        <v>5384</v>
      </c>
      <c r="D1346" s="620" t="s">
        <v>5086</v>
      </c>
      <c r="E1346" s="615">
        <v>320000</v>
      </c>
      <c r="F1346" s="616">
        <f t="shared" si="61"/>
        <v>235162887.5</v>
      </c>
      <c r="G1346" s="617">
        <f t="shared" si="60"/>
        <v>320000</v>
      </c>
      <c r="H1346" s="618">
        <f t="shared" si="62"/>
        <v>235162887.5</v>
      </c>
      <c r="I1346" s="662"/>
      <c r="J1346" s="619" t="s">
        <v>55</v>
      </c>
      <c r="K1346" s="619" t="s">
        <v>2750</v>
      </c>
    </row>
    <row r="1347" spans="2:11">
      <c r="B1347" s="620" t="s">
        <v>2759</v>
      </c>
      <c r="C1347" s="620" t="s">
        <v>5384</v>
      </c>
      <c r="D1347" s="620" t="s">
        <v>2823</v>
      </c>
      <c r="E1347" s="615">
        <v>715000</v>
      </c>
      <c r="F1347" s="616">
        <f t="shared" si="61"/>
        <v>235877887.5</v>
      </c>
      <c r="G1347" s="617">
        <f t="shared" si="60"/>
        <v>715000</v>
      </c>
      <c r="H1347" s="618">
        <f t="shared" si="62"/>
        <v>235877887.5</v>
      </c>
      <c r="I1347" s="662"/>
      <c r="J1347" s="619" t="s">
        <v>55</v>
      </c>
      <c r="K1347" s="619" t="s">
        <v>2750</v>
      </c>
    </row>
    <row r="1348" spans="2:11">
      <c r="B1348" s="620" t="s">
        <v>2759</v>
      </c>
      <c r="C1348" s="620" t="s">
        <v>5384</v>
      </c>
      <c r="D1348" s="620" t="s">
        <v>3004</v>
      </c>
      <c r="E1348" s="615">
        <v>39000</v>
      </c>
      <c r="F1348" s="616">
        <f t="shared" si="61"/>
        <v>235916887.5</v>
      </c>
      <c r="G1348" s="617">
        <f t="shared" si="60"/>
        <v>39000</v>
      </c>
      <c r="H1348" s="618">
        <f t="shared" si="62"/>
        <v>235916887.5</v>
      </c>
      <c r="I1348" s="662"/>
      <c r="J1348" s="619" t="s">
        <v>55</v>
      </c>
      <c r="K1348" s="619" t="s">
        <v>2750</v>
      </c>
    </row>
    <row r="1349" spans="2:11">
      <c r="B1349" s="620" t="s">
        <v>2759</v>
      </c>
      <c r="C1349" s="620" t="s">
        <v>5384</v>
      </c>
      <c r="D1349" s="620" t="s">
        <v>3005</v>
      </c>
      <c r="E1349" s="615">
        <v>39000</v>
      </c>
      <c r="F1349" s="616">
        <f t="shared" si="61"/>
        <v>235955887.5</v>
      </c>
      <c r="G1349" s="617">
        <f t="shared" si="60"/>
        <v>39000</v>
      </c>
      <c r="H1349" s="618">
        <f t="shared" si="62"/>
        <v>235955887.5</v>
      </c>
      <c r="I1349" s="662"/>
      <c r="J1349" s="619" t="s">
        <v>55</v>
      </c>
      <c r="K1349" s="619" t="s">
        <v>2750</v>
      </c>
    </row>
    <row r="1350" spans="2:11">
      <c r="B1350" s="620" t="s">
        <v>2759</v>
      </c>
      <c r="C1350" s="620" t="s">
        <v>5384</v>
      </c>
      <c r="D1350" s="620" t="s">
        <v>3006</v>
      </c>
      <c r="E1350" s="615">
        <v>78000</v>
      </c>
      <c r="F1350" s="616">
        <f t="shared" si="61"/>
        <v>236033887.5</v>
      </c>
      <c r="G1350" s="617">
        <f t="shared" si="60"/>
        <v>78000</v>
      </c>
      <c r="H1350" s="618">
        <f t="shared" si="62"/>
        <v>236033887.5</v>
      </c>
      <c r="I1350" s="662"/>
      <c r="J1350" s="619" t="s">
        <v>55</v>
      </c>
      <c r="K1350" s="619" t="s">
        <v>2750</v>
      </c>
    </row>
    <row r="1351" spans="2:11">
      <c r="B1351" s="620" t="s">
        <v>2759</v>
      </c>
      <c r="C1351" s="620" t="s">
        <v>5384</v>
      </c>
      <c r="D1351" s="620" t="s">
        <v>3007</v>
      </c>
      <c r="E1351" s="615">
        <v>39000</v>
      </c>
      <c r="F1351" s="616">
        <f t="shared" si="61"/>
        <v>236072887.5</v>
      </c>
      <c r="G1351" s="617">
        <f t="shared" ref="G1351:G1414" si="63">E1351</f>
        <v>39000</v>
      </c>
      <c r="H1351" s="618">
        <f t="shared" si="62"/>
        <v>236072887.5</v>
      </c>
      <c r="I1351" s="662"/>
      <c r="J1351" s="619" t="s">
        <v>55</v>
      </c>
      <c r="K1351" s="619" t="s">
        <v>2750</v>
      </c>
    </row>
    <row r="1352" spans="2:11">
      <c r="B1352" s="620" t="s">
        <v>2759</v>
      </c>
      <c r="C1352" s="620" t="s">
        <v>5384</v>
      </c>
      <c r="D1352" s="620" t="s">
        <v>3008</v>
      </c>
      <c r="E1352" s="615">
        <v>39000</v>
      </c>
      <c r="F1352" s="616">
        <f t="shared" ref="F1352:F1415" si="64">E1352+F1351</f>
        <v>236111887.5</v>
      </c>
      <c r="G1352" s="617">
        <f t="shared" si="63"/>
        <v>39000</v>
      </c>
      <c r="H1352" s="618">
        <f t="shared" ref="H1352:H1415" si="65">G1352+H1351</f>
        <v>236111887.5</v>
      </c>
      <c r="I1352" s="662"/>
      <c r="J1352" s="619" t="s">
        <v>55</v>
      </c>
      <c r="K1352" s="619" t="s">
        <v>2750</v>
      </c>
    </row>
    <row r="1353" spans="2:11">
      <c r="B1353" s="620" t="s">
        <v>2759</v>
      </c>
      <c r="C1353" s="620" t="s">
        <v>5384</v>
      </c>
      <c r="D1353" s="620" t="s">
        <v>3009</v>
      </c>
      <c r="E1353" s="615">
        <v>133000</v>
      </c>
      <c r="F1353" s="616">
        <f t="shared" si="64"/>
        <v>236244887.5</v>
      </c>
      <c r="G1353" s="617">
        <f t="shared" si="63"/>
        <v>133000</v>
      </c>
      <c r="H1353" s="618">
        <f t="shared" si="65"/>
        <v>236244887.5</v>
      </c>
      <c r="I1353" s="662"/>
      <c r="J1353" s="619" t="s">
        <v>55</v>
      </c>
      <c r="K1353" s="619" t="s">
        <v>2750</v>
      </c>
    </row>
    <row r="1354" spans="2:11">
      <c r="B1354" s="620" t="s">
        <v>2759</v>
      </c>
      <c r="C1354" s="620" t="s">
        <v>5384</v>
      </c>
      <c r="D1354" s="620" t="s">
        <v>5385</v>
      </c>
      <c r="E1354" s="615">
        <v>4000</v>
      </c>
      <c r="F1354" s="616">
        <f t="shared" si="64"/>
        <v>236248887.5</v>
      </c>
      <c r="G1354" s="617">
        <f t="shared" si="63"/>
        <v>4000</v>
      </c>
      <c r="H1354" s="618">
        <f t="shared" si="65"/>
        <v>236248887.5</v>
      </c>
      <c r="I1354" s="662"/>
      <c r="J1354" s="619" t="s">
        <v>55</v>
      </c>
      <c r="K1354" s="619" t="s">
        <v>2750</v>
      </c>
    </row>
    <row r="1355" spans="2:11">
      <c r="B1355" s="620" t="s">
        <v>2759</v>
      </c>
      <c r="C1355" s="620" t="s">
        <v>5384</v>
      </c>
      <c r="D1355" s="620" t="s">
        <v>2830</v>
      </c>
      <c r="E1355" s="615">
        <v>45000</v>
      </c>
      <c r="F1355" s="616">
        <f t="shared" si="64"/>
        <v>236293887.5</v>
      </c>
      <c r="G1355" s="617">
        <f t="shared" si="63"/>
        <v>45000</v>
      </c>
      <c r="H1355" s="618">
        <f t="shared" si="65"/>
        <v>236293887.5</v>
      </c>
      <c r="I1355" s="662"/>
      <c r="J1355" s="619" t="s">
        <v>55</v>
      </c>
      <c r="K1355" s="619" t="s">
        <v>2750</v>
      </c>
    </row>
    <row r="1356" spans="2:11">
      <c r="B1356" s="620" t="s">
        <v>2759</v>
      </c>
      <c r="C1356" s="620" t="s">
        <v>5382</v>
      </c>
      <c r="D1356" s="620" t="s">
        <v>5139</v>
      </c>
      <c r="E1356" s="615">
        <v>2000</v>
      </c>
      <c r="F1356" s="616">
        <f t="shared" si="64"/>
        <v>236295887.5</v>
      </c>
      <c r="G1356" s="617">
        <f t="shared" si="63"/>
        <v>2000</v>
      </c>
      <c r="H1356" s="618">
        <f t="shared" si="65"/>
        <v>236295887.5</v>
      </c>
      <c r="I1356" s="662"/>
      <c r="J1356" s="619" t="s">
        <v>55</v>
      </c>
      <c r="K1356" s="619" t="s">
        <v>2750</v>
      </c>
    </row>
    <row r="1357" spans="2:11">
      <c r="B1357" s="620" t="s">
        <v>2759</v>
      </c>
      <c r="C1357" s="620" t="s">
        <v>5382</v>
      </c>
      <c r="D1357" s="620" t="s">
        <v>5383</v>
      </c>
      <c r="E1357" s="615">
        <v>1000</v>
      </c>
      <c r="F1357" s="616">
        <f t="shared" si="64"/>
        <v>236296887.5</v>
      </c>
      <c r="G1357" s="617">
        <f t="shared" si="63"/>
        <v>1000</v>
      </c>
      <c r="H1357" s="618">
        <f t="shared" si="65"/>
        <v>236296887.5</v>
      </c>
      <c r="I1357" s="662"/>
      <c r="J1357" s="619" t="s">
        <v>55</v>
      </c>
      <c r="K1357" s="619" t="s">
        <v>2750</v>
      </c>
    </row>
    <row r="1358" spans="2:11">
      <c r="B1358" s="620" t="s">
        <v>2759</v>
      </c>
      <c r="C1358" s="620" t="s">
        <v>5382</v>
      </c>
      <c r="D1358" s="620" t="s">
        <v>5135</v>
      </c>
      <c r="E1358" s="615">
        <v>6000</v>
      </c>
      <c r="F1358" s="616">
        <f t="shared" si="64"/>
        <v>236302887.5</v>
      </c>
      <c r="G1358" s="617">
        <f t="shared" si="63"/>
        <v>6000</v>
      </c>
      <c r="H1358" s="618">
        <f t="shared" si="65"/>
        <v>236302887.5</v>
      </c>
      <c r="I1358" s="662"/>
      <c r="J1358" s="619" t="s">
        <v>55</v>
      </c>
      <c r="K1358" s="619" t="s">
        <v>2750</v>
      </c>
    </row>
    <row r="1359" spans="2:11">
      <c r="B1359" s="620" t="s">
        <v>2759</v>
      </c>
      <c r="C1359" s="620" t="s">
        <v>3010</v>
      </c>
      <c r="D1359" s="620" t="s">
        <v>5381</v>
      </c>
      <c r="E1359" s="615">
        <v>306000</v>
      </c>
      <c r="F1359" s="616">
        <f t="shared" si="64"/>
        <v>236608887.5</v>
      </c>
      <c r="G1359" s="617">
        <f t="shared" si="63"/>
        <v>306000</v>
      </c>
      <c r="H1359" s="618">
        <f t="shared" si="65"/>
        <v>236608887.5</v>
      </c>
      <c r="I1359" s="662"/>
      <c r="J1359" s="619" t="s">
        <v>55</v>
      </c>
      <c r="K1359" s="619" t="s">
        <v>2750</v>
      </c>
    </row>
    <row r="1360" spans="2:11">
      <c r="B1360" s="620" t="s">
        <v>2759</v>
      </c>
      <c r="C1360" s="620" t="s">
        <v>3010</v>
      </c>
      <c r="D1360" s="620" t="s">
        <v>5380</v>
      </c>
      <c r="E1360" s="615">
        <v>1785000</v>
      </c>
      <c r="F1360" s="616">
        <f t="shared" si="64"/>
        <v>238393887.5</v>
      </c>
      <c r="G1360" s="617">
        <f t="shared" si="63"/>
        <v>1785000</v>
      </c>
      <c r="H1360" s="618">
        <f t="shared" si="65"/>
        <v>238393887.5</v>
      </c>
      <c r="I1360" s="662"/>
      <c r="J1360" s="619" t="s">
        <v>55</v>
      </c>
      <c r="K1360" s="619" t="s">
        <v>2750</v>
      </c>
    </row>
    <row r="1361" spans="2:11">
      <c r="B1361" s="620" t="s">
        <v>2759</v>
      </c>
      <c r="C1361" s="620" t="s">
        <v>3010</v>
      </c>
      <c r="D1361" s="620" t="s">
        <v>5379</v>
      </c>
      <c r="E1361" s="615">
        <v>13000</v>
      </c>
      <c r="F1361" s="616">
        <f t="shared" si="64"/>
        <v>238406887.5</v>
      </c>
      <c r="G1361" s="617">
        <f t="shared" si="63"/>
        <v>13000</v>
      </c>
      <c r="H1361" s="618">
        <f t="shared" si="65"/>
        <v>238406887.5</v>
      </c>
      <c r="I1361" s="662"/>
      <c r="J1361" s="619" t="s">
        <v>55</v>
      </c>
      <c r="K1361" s="619" t="s">
        <v>2750</v>
      </c>
    </row>
    <row r="1362" spans="2:11">
      <c r="B1362" s="620" t="s">
        <v>2759</v>
      </c>
      <c r="C1362" s="620" t="s">
        <v>3010</v>
      </c>
      <c r="D1362" s="620" t="s">
        <v>5378</v>
      </c>
      <c r="E1362" s="615">
        <v>13000</v>
      </c>
      <c r="F1362" s="616">
        <f t="shared" si="64"/>
        <v>238419887.5</v>
      </c>
      <c r="G1362" s="617">
        <f t="shared" si="63"/>
        <v>13000</v>
      </c>
      <c r="H1362" s="618">
        <f t="shared" si="65"/>
        <v>238419887.5</v>
      </c>
      <c r="I1362" s="662"/>
      <c r="J1362" s="619" t="s">
        <v>55</v>
      </c>
      <c r="K1362" s="619" t="s">
        <v>2750</v>
      </c>
    </row>
    <row r="1363" spans="2:11">
      <c r="B1363" s="620" t="s">
        <v>2759</v>
      </c>
      <c r="C1363" s="620" t="s">
        <v>3010</v>
      </c>
      <c r="D1363" s="620" t="s">
        <v>5377</v>
      </c>
      <c r="E1363" s="615">
        <v>13000</v>
      </c>
      <c r="F1363" s="616">
        <f t="shared" si="64"/>
        <v>238432887.5</v>
      </c>
      <c r="G1363" s="617">
        <f t="shared" si="63"/>
        <v>13000</v>
      </c>
      <c r="H1363" s="618">
        <f t="shared" si="65"/>
        <v>238432887.5</v>
      </c>
      <c r="I1363" s="662"/>
      <c r="J1363" s="619" t="s">
        <v>55</v>
      </c>
      <c r="K1363" s="619" t="s">
        <v>2750</v>
      </c>
    </row>
    <row r="1364" spans="2:11">
      <c r="B1364" s="620" t="s">
        <v>2759</v>
      </c>
      <c r="C1364" s="620" t="s">
        <v>3010</v>
      </c>
      <c r="D1364" s="620" t="s">
        <v>5376</v>
      </c>
      <c r="E1364" s="615">
        <v>2000</v>
      </c>
      <c r="F1364" s="616">
        <f t="shared" si="64"/>
        <v>238434887.5</v>
      </c>
      <c r="G1364" s="617">
        <f t="shared" si="63"/>
        <v>2000</v>
      </c>
      <c r="H1364" s="618">
        <f t="shared" si="65"/>
        <v>238434887.5</v>
      </c>
      <c r="I1364" s="662"/>
      <c r="J1364" s="619" t="s">
        <v>55</v>
      </c>
      <c r="K1364" s="619" t="s">
        <v>2750</v>
      </c>
    </row>
    <row r="1365" spans="2:11">
      <c r="B1365" s="620" t="s">
        <v>2759</v>
      </c>
      <c r="C1365" s="620" t="s">
        <v>3010</v>
      </c>
      <c r="D1365" s="620" t="s">
        <v>5375</v>
      </c>
      <c r="E1365" s="615">
        <v>2000</v>
      </c>
      <c r="F1365" s="616">
        <f t="shared" si="64"/>
        <v>238436887.5</v>
      </c>
      <c r="G1365" s="617">
        <f t="shared" si="63"/>
        <v>2000</v>
      </c>
      <c r="H1365" s="618">
        <f t="shared" si="65"/>
        <v>238436887.5</v>
      </c>
      <c r="I1365" s="662"/>
      <c r="J1365" s="619" t="s">
        <v>55</v>
      </c>
      <c r="K1365" s="619" t="s">
        <v>2750</v>
      </c>
    </row>
    <row r="1366" spans="2:11">
      <c r="B1366" s="620" t="s">
        <v>2759</v>
      </c>
      <c r="C1366" s="620" t="s">
        <v>3010</v>
      </c>
      <c r="D1366" s="620" t="s">
        <v>5374</v>
      </c>
      <c r="E1366" s="615">
        <v>2000</v>
      </c>
      <c r="F1366" s="616">
        <f t="shared" si="64"/>
        <v>238438887.5</v>
      </c>
      <c r="G1366" s="617">
        <f t="shared" si="63"/>
        <v>2000</v>
      </c>
      <c r="H1366" s="618">
        <f t="shared" si="65"/>
        <v>238438887.5</v>
      </c>
      <c r="I1366" s="662"/>
      <c r="J1366" s="619" t="s">
        <v>55</v>
      </c>
      <c r="K1366" s="619" t="s">
        <v>2750</v>
      </c>
    </row>
    <row r="1367" spans="2:11">
      <c r="B1367" s="620" t="s">
        <v>2759</v>
      </c>
      <c r="C1367" s="620" t="s">
        <v>3010</v>
      </c>
      <c r="D1367" s="620" t="s">
        <v>5373</v>
      </c>
      <c r="E1367" s="615">
        <v>2000</v>
      </c>
      <c r="F1367" s="616">
        <f t="shared" si="64"/>
        <v>238440887.5</v>
      </c>
      <c r="G1367" s="617">
        <f t="shared" si="63"/>
        <v>2000</v>
      </c>
      <c r="H1367" s="618">
        <f t="shared" si="65"/>
        <v>238440887.5</v>
      </c>
      <c r="I1367" s="662"/>
      <c r="J1367" s="619" t="s">
        <v>55</v>
      </c>
      <c r="K1367" s="619" t="s">
        <v>2750</v>
      </c>
    </row>
    <row r="1368" spans="2:11">
      <c r="B1368" s="620" t="s">
        <v>2759</v>
      </c>
      <c r="C1368" s="620" t="s">
        <v>3010</v>
      </c>
      <c r="D1368" s="620" t="s">
        <v>2889</v>
      </c>
      <c r="E1368" s="615">
        <v>875000</v>
      </c>
      <c r="F1368" s="616">
        <f t="shared" si="64"/>
        <v>239315887.5</v>
      </c>
      <c r="G1368" s="617">
        <f t="shared" si="63"/>
        <v>875000</v>
      </c>
      <c r="H1368" s="618">
        <f t="shared" si="65"/>
        <v>239315887.5</v>
      </c>
      <c r="I1368" s="662"/>
      <c r="J1368" s="619" t="s">
        <v>55</v>
      </c>
      <c r="K1368" s="619" t="s">
        <v>2750</v>
      </c>
    </row>
    <row r="1369" spans="2:11">
      <c r="B1369" s="620" t="s">
        <v>2759</v>
      </c>
      <c r="C1369" s="620" t="s">
        <v>3010</v>
      </c>
      <c r="D1369" s="620" t="s">
        <v>2787</v>
      </c>
      <c r="E1369" s="615">
        <v>313000</v>
      </c>
      <c r="F1369" s="616">
        <f t="shared" si="64"/>
        <v>239628887.5</v>
      </c>
      <c r="G1369" s="617">
        <f t="shared" si="63"/>
        <v>313000</v>
      </c>
      <c r="H1369" s="618">
        <f t="shared" si="65"/>
        <v>239628887.5</v>
      </c>
      <c r="I1369" s="662"/>
      <c r="J1369" s="619" t="s">
        <v>55</v>
      </c>
      <c r="K1369" s="619" t="s">
        <v>2750</v>
      </c>
    </row>
    <row r="1370" spans="2:11">
      <c r="B1370" s="620" t="s">
        <v>2759</v>
      </c>
      <c r="C1370" s="620" t="s">
        <v>3010</v>
      </c>
      <c r="D1370" s="620" t="s">
        <v>5170</v>
      </c>
      <c r="E1370" s="615">
        <v>78000</v>
      </c>
      <c r="F1370" s="616">
        <f t="shared" si="64"/>
        <v>239706887.5</v>
      </c>
      <c r="G1370" s="617">
        <f t="shared" si="63"/>
        <v>78000</v>
      </c>
      <c r="H1370" s="618">
        <f t="shared" si="65"/>
        <v>239706887.5</v>
      </c>
      <c r="I1370" s="662"/>
      <c r="J1370" s="619" t="s">
        <v>55</v>
      </c>
      <c r="K1370" s="619" t="s">
        <v>2750</v>
      </c>
    </row>
    <row r="1371" spans="2:11">
      <c r="B1371" s="620" t="s">
        <v>2759</v>
      </c>
      <c r="C1371" s="620" t="s">
        <v>3010</v>
      </c>
      <c r="D1371" s="620" t="s">
        <v>2793</v>
      </c>
      <c r="E1371" s="615">
        <v>39000</v>
      </c>
      <c r="F1371" s="616">
        <f t="shared" si="64"/>
        <v>239745887.5</v>
      </c>
      <c r="G1371" s="617">
        <f t="shared" si="63"/>
        <v>39000</v>
      </c>
      <c r="H1371" s="618">
        <f t="shared" si="65"/>
        <v>239745887.5</v>
      </c>
      <c r="I1371" s="662"/>
      <c r="J1371" s="619" t="s">
        <v>55</v>
      </c>
      <c r="K1371" s="619" t="s">
        <v>2750</v>
      </c>
    </row>
    <row r="1372" spans="2:11">
      <c r="B1372" s="620" t="s">
        <v>2759</v>
      </c>
      <c r="C1372" s="620" t="s">
        <v>3010</v>
      </c>
      <c r="D1372" s="620" t="s">
        <v>5372</v>
      </c>
      <c r="E1372" s="615">
        <v>982000</v>
      </c>
      <c r="F1372" s="616">
        <f t="shared" si="64"/>
        <v>240727887.5</v>
      </c>
      <c r="G1372" s="617">
        <f t="shared" si="63"/>
        <v>982000</v>
      </c>
      <c r="H1372" s="618">
        <f t="shared" si="65"/>
        <v>240727887.5</v>
      </c>
      <c r="I1372" s="662"/>
      <c r="J1372" s="619" t="s">
        <v>55</v>
      </c>
      <c r="K1372" s="619" t="s">
        <v>2750</v>
      </c>
    </row>
    <row r="1373" spans="2:11">
      <c r="B1373" s="620" t="s">
        <v>2759</v>
      </c>
      <c r="C1373" s="620" t="s">
        <v>3010</v>
      </c>
      <c r="D1373" s="620" t="s">
        <v>5371</v>
      </c>
      <c r="E1373" s="615">
        <v>982000</v>
      </c>
      <c r="F1373" s="616">
        <f t="shared" si="64"/>
        <v>241709887.5</v>
      </c>
      <c r="G1373" s="617">
        <f t="shared" si="63"/>
        <v>982000</v>
      </c>
      <c r="H1373" s="618">
        <f t="shared" si="65"/>
        <v>241709887.5</v>
      </c>
      <c r="I1373" s="662"/>
      <c r="J1373" s="619" t="s">
        <v>55</v>
      </c>
      <c r="K1373" s="619" t="s">
        <v>2750</v>
      </c>
    </row>
    <row r="1374" spans="2:11">
      <c r="B1374" s="620" t="s">
        <v>2759</v>
      </c>
      <c r="C1374" s="620" t="s">
        <v>3010</v>
      </c>
      <c r="D1374" s="620" t="s">
        <v>5370</v>
      </c>
      <c r="E1374" s="615">
        <v>982000</v>
      </c>
      <c r="F1374" s="616">
        <f t="shared" si="64"/>
        <v>242691887.5</v>
      </c>
      <c r="G1374" s="617">
        <f t="shared" si="63"/>
        <v>982000</v>
      </c>
      <c r="H1374" s="618">
        <f t="shared" si="65"/>
        <v>242691887.5</v>
      </c>
      <c r="I1374" s="662"/>
      <c r="J1374" s="619" t="s">
        <v>55</v>
      </c>
      <c r="K1374" s="619" t="s">
        <v>2750</v>
      </c>
    </row>
    <row r="1375" spans="2:11">
      <c r="B1375" s="620" t="s">
        <v>2759</v>
      </c>
      <c r="C1375" s="620" t="s">
        <v>3010</v>
      </c>
      <c r="D1375" s="620" t="s">
        <v>5369</v>
      </c>
      <c r="E1375" s="615">
        <v>12000</v>
      </c>
      <c r="F1375" s="616">
        <f t="shared" si="64"/>
        <v>242703887.5</v>
      </c>
      <c r="G1375" s="617">
        <f t="shared" si="63"/>
        <v>12000</v>
      </c>
      <c r="H1375" s="618">
        <f t="shared" si="65"/>
        <v>242703887.5</v>
      </c>
      <c r="I1375" s="662"/>
      <c r="J1375" s="619" t="s">
        <v>55</v>
      </c>
      <c r="K1375" s="619" t="s">
        <v>2750</v>
      </c>
    </row>
    <row r="1376" spans="2:11">
      <c r="B1376" s="620" t="s">
        <v>2759</v>
      </c>
      <c r="C1376" s="620" t="s">
        <v>3010</v>
      </c>
      <c r="D1376" s="620" t="s">
        <v>5368</v>
      </c>
      <c r="E1376" s="615">
        <v>12000</v>
      </c>
      <c r="F1376" s="616">
        <f t="shared" si="64"/>
        <v>242715887.5</v>
      </c>
      <c r="G1376" s="617">
        <f t="shared" si="63"/>
        <v>12000</v>
      </c>
      <c r="H1376" s="618">
        <f t="shared" si="65"/>
        <v>242715887.5</v>
      </c>
      <c r="I1376" s="662"/>
      <c r="J1376" s="619" t="s">
        <v>55</v>
      </c>
      <c r="K1376" s="619" t="s">
        <v>2750</v>
      </c>
    </row>
    <row r="1377" spans="2:11">
      <c r="B1377" s="620" t="s">
        <v>2759</v>
      </c>
      <c r="C1377" s="620" t="s">
        <v>3010</v>
      </c>
      <c r="D1377" s="620" t="s">
        <v>5367</v>
      </c>
      <c r="E1377" s="615">
        <v>12000</v>
      </c>
      <c r="F1377" s="616">
        <f t="shared" si="64"/>
        <v>242727887.5</v>
      </c>
      <c r="G1377" s="617">
        <f t="shared" si="63"/>
        <v>12000</v>
      </c>
      <c r="H1377" s="618">
        <f t="shared" si="65"/>
        <v>242727887.5</v>
      </c>
      <c r="I1377" s="662"/>
      <c r="J1377" s="619" t="s">
        <v>55</v>
      </c>
      <c r="K1377" s="619" t="s">
        <v>2750</v>
      </c>
    </row>
    <row r="1378" spans="2:11">
      <c r="B1378" s="620" t="s">
        <v>2759</v>
      </c>
      <c r="C1378" s="620" t="s">
        <v>3010</v>
      </c>
      <c r="D1378" s="620" t="s">
        <v>5366</v>
      </c>
      <c r="E1378" s="615">
        <v>13000</v>
      </c>
      <c r="F1378" s="616">
        <f t="shared" si="64"/>
        <v>242740887.5</v>
      </c>
      <c r="G1378" s="617">
        <f t="shared" si="63"/>
        <v>13000</v>
      </c>
      <c r="H1378" s="618">
        <f t="shared" si="65"/>
        <v>242740887.5</v>
      </c>
      <c r="I1378" s="662"/>
      <c r="J1378" s="619" t="s">
        <v>55</v>
      </c>
      <c r="K1378" s="619" t="s">
        <v>2750</v>
      </c>
    </row>
    <row r="1379" spans="2:11">
      <c r="B1379" s="620" t="s">
        <v>2759</v>
      </c>
      <c r="C1379" s="620" t="s">
        <v>3010</v>
      </c>
      <c r="D1379" s="620" t="s">
        <v>2807</v>
      </c>
      <c r="E1379" s="615">
        <v>655000</v>
      </c>
      <c r="F1379" s="616">
        <f t="shared" si="64"/>
        <v>243395887.5</v>
      </c>
      <c r="G1379" s="617">
        <f t="shared" si="63"/>
        <v>655000</v>
      </c>
      <c r="H1379" s="618">
        <f t="shared" si="65"/>
        <v>243395887.5</v>
      </c>
      <c r="I1379" s="662"/>
      <c r="J1379" s="619" t="s">
        <v>55</v>
      </c>
      <c r="K1379" s="619" t="s">
        <v>2750</v>
      </c>
    </row>
    <row r="1380" spans="2:11">
      <c r="B1380" s="620" t="s">
        <v>2759</v>
      </c>
      <c r="C1380" s="620" t="s">
        <v>3010</v>
      </c>
      <c r="D1380" s="620" t="s">
        <v>2809</v>
      </c>
      <c r="E1380" s="615">
        <v>245000</v>
      </c>
      <c r="F1380" s="616">
        <f t="shared" si="64"/>
        <v>243640887.5</v>
      </c>
      <c r="G1380" s="617">
        <f t="shared" si="63"/>
        <v>245000</v>
      </c>
      <c r="H1380" s="618">
        <f t="shared" si="65"/>
        <v>243640887.5</v>
      </c>
      <c r="I1380" s="662"/>
      <c r="J1380" s="619" t="s">
        <v>55</v>
      </c>
      <c r="K1380" s="619" t="s">
        <v>2750</v>
      </c>
    </row>
    <row r="1381" spans="2:11">
      <c r="B1381" s="620" t="s">
        <v>2759</v>
      </c>
      <c r="C1381" s="620" t="s">
        <v>3010</v>
      </c>
      <c r="D1381" s="620" t="s">
        <v>2771</v>
      </c>
      <c r="E1381" s="615">
        <v>491000</v>
      </c>
      <c r="F1381" s="616">
        <f t="shared" si="64"/>
        <v>244131887.5</v>
      </c>
      <c r="G1381" s="617">
        <f t="shared" si="63"/>
        <v>491000</v>
      </c>
      <c r="H1381" s="618">
        <f t="shared" si="65"/>
        <v>244131887.5</v>
      </c>
      <c r="I1381" s="662"/>
      <c r="J1381" s="619" t="s">
        <v>55</v>
      </c>
      <c r="K1381" s="619" t="s">
        <v>2750</v>
      </c>
    </row>
    <row r="1382" spans="2:11">
      <c r="B1382" s="620" t="s">
        <v>2759</v>
      </c>
      <c r="C1382" s="620" t="s">
        <v>3010</v>
      </c>
      <c r="D1382" s="620" t="s">
        <v>5365</v>
      </c>
      <c r="E1382" s="615">
        <v>13000</v>
      </c>
      <c r="F1382" s="616">
        <f t="shared" si="64"/>
        <v>244144887.5</v>
      </c>
      <c r="G1382" s="617">
        <f t="shared" si="63"/>
        <v>13000</v>
      </c>
      <c r="H1382" s="618">
        <f t="shared" si="65"/>
        <v>244144887.5</v>
      </c>
      <c r="I1382" s="662"/>
      <c r="J1382" s="619" t="s">
        <v>55</v>
      </c>
      <c r="K1382" s="619" t="s">
        <v>2750</v>
      </c>
    </row>
    <row r="1383" spans="2:11">
      <c r="B1383" s="620" t="s">
        <v>2759</v>
      </c>
      <c r="C1383" s="620" t="s">
        <v>3010</v>
      </c>
      <c r="D1383" s="620" t="s">
        <v>5364</v>
      </c>
      <c r="E1383" s="615">
        <v>13000</v>
      </c>
      <c r="F1383" s="616">
        <f t="shared" si="64"/>
        <v>244157887.5</v>
      </c>
      <c r="G1383" s="617">
        <f t="shared" si="63"/>
        <v>13000</v>
      </c>
      <c r="H1383" s="618">
        <f t="shared" si="65"/>
        <v>244157887.5</v>
      </c>
      <c r="I1383" s="662"/>
      <c r="J1383" s="619" t="s">
        <v>55</v>
      </c>
      <c r="K1383" s="619" t="s">
        <v>2750</v>
      </c>
    </row>
    <row r="1384" spans="2:11">
      <c r="B1384" s="620" t="s">
        <v>2759</v>
      </c>
      <c r="C1384" s="620" t="s">
        <v>3010</v>
      </c>
      <c r="D1384" s="620" t="s">
        <v>5363</v>
      </c>
      <c r="E1384" s="615">
        <v>13000</v>
      </c>
      <c r="F1384" s="616">
        <f t="shared" si="64"/>
        <v>244170887.5</v>
      </c>
      <c r="G1384" s="617">
        <f t="shared" si="63"/>
        <v>13000</v>
      </c>
      <c r="H1384" s="618">
        <f t="shared" si="65"/>
        <v>244170887.5</v>
      </c>
      <c r="I1384" s="662"/>
      <c r="J1384" s="619" t="s">
        <v>55</v>
      </c>
      <c r="K1384" s="619" t="s">
        <v>2750</v>
      </c>
    </row>
    <row r="1385" spans="2:11">
      <c r="B1385" s="620" t="s">
        <v>2759</v>
      </c>
      <c r="C1385" s="620" t="s">
        <v>3010</v>
      </c>
      <c r="D1385" s="620" t="s">
        <v>5362</v>
      </c>
      <c r="E1385" s="615">
        <v>5000</v>
      </c>
      <c r="F1385" s="616">
        <f t="shared" si="64"/>
        <v>244175887.5</v>
      </c>
      <c r="G1385" s="617">
        <f t="shared" si="63"/>
        <v>5000</v>
      </c>
      <c r="H1385" s="618">
        <f t="shared" si="65"/>
        <v>244175887.5</v>
      </c>
      <c r="I1385" s="662"/>
      <c r="J1385" s="619" t="s">
        <v>55</v>
      </c>
      <c r="K1385" s="619" t="s">
        <v>2750</v>
      </c>
    </row>
    <row r="1386" spans="2:11">
      <c r="B1386" s="620" t="s">
        <v>2759</v>
      </c>
      <c r="C1386" s="620" t="s">
        <v>3010</v>
      </c>
      <c r="D1386" s="620" t="s">
        <v>5361</v>
      </c>
      <c r="E1386" s="615">
        <v>5000</v>
      </c>
      <c r="F1386" s="616">
        <f t="shared" si="64"/>
        <v>244180887.5</v>
      </c>
      <c r="G1386" s="617">
        <f t="shared" si="63"/>
        <v>5000</v>
      </c>
      <c r="H1386" s="618">
        <f t="shared" si="65"/>
        <v>244180887.5</v>
      </c>
      <c r="I1386" s="662"/>
      <c r="J1386" s="619" t="s">
        <v>55</v>
      </c>
      <c r="K1386" s="619" t="s">
        <v>2750</v>
      </c>
    </row>
    <row r="1387" spans="2:11">
      <c r="B1387" s="620" t="s">
        <v>2759</v>
      </c>
      <c r="C1387" s="620" t="s">
        <v>3010</v>
      </c>
      <c r="D1387" s="620" t="s">
        <v>5360</v>
      </c>
      <c r="E1387" s="615">
        <v>125000</v>
      </c>
      <c r="F1387" s="616">
        <f t="shared" si="64"/>
        <v>244305887.5</v>
      </c>
      <c r="G1387" s="617">
        <f t="shared" si="63"/>
        <v>125000</v>
      </c>
      <c r="H1387" s="618">
        <f t="shared" si="65"/>
        <v>244305887.5</v>
      </c>
      <c r="I1387" s="662"/>
      <c r="J1387" s="619" t="s">
        <v>55</v>
      </c>
      <c r="K1387" s="619" t="s">
        <v>2750</v>
      </c>
    </row>
    <row r="1388" spans="2:11">
      <c r="B1388" s="620" t="s">
        <v>2759</v>
      </c>
      <c r="C1388" s="620" t="s">
        <v>3010</v>
      </c>
      <c r="D1388" s="620" t="s">
        <v>5359</v>
      </c>
      <c r="E1388" s="615">
        <v>125000</v>
      </c>
      <c r="F1388" s="616">
        <f t="shared" si="64"/>
        <v>244430887.5</v>
      </c>
      <c r="G1388" s="617">
        <f t="shared" si="63"/>
        <v>125000</v>
      </c>
      <c r="H1388" s="618">
        <f t="shared" si="65"/>
        <v>244430887.5</v>
      </c>
      <c r="I1388" s="662"/>
      <c r="J1388" s="619" t="s">
        <v>55</v>
      </c>
      <c r="K1388" s="619" t="s">
        <v>2750</v>
      </c>
    </row>
    <row r="1389" spans="2:11">
      <c r="B1389" s="620" t="s">
        <v>2759</v>
      </c>
      <c r="C1389" s="620" t="s">
        <v>3010</v>
      </c>
      <c r="D1389" s="620" t="s">
        <v>5358</v>
      </c>
      <c r="E1389" s="615">
        <v>125000</v>
      </c>
      <c r="F1389" s="616">
        <f t="shared" si="64"/>
        <v>244555887.5</v>
      </c>
      <c r="G1389" s="617">
        <f t="shared" si="63"/>
        <v>125000</v>
      </c>
      <c r="H1389" s="618">
        <f t="shared" si="65"/>
        <v>244555887.5</v>
      </c>
      <c r="I1389" s="662"/>
      <c r="J1389" s="619" t="s">
        <v>55</v>
      </c>
      <c r="K1389" s="619" t="s">
        <v>2750</v>
      </c>
    </row>
    <row r="1390" spans="2:11">
      <c r="B1390" s="620" t="s">
        <v>2759</v>
      </c>
      <c r="C1390" s="620" t="s">
        <v>3010</v>
      </c>
      <c r="D1390" s="620" t="s">
        <v>5357</v>
      </c>
      <c r="E1390" s="615">
        <v>5000</v>
      </c>
      <c r="F1390" s="616">
        <f t="shared" si="64"/>
        <v>244560887.5</v>
      </c>
      <c r="G1390" s="617">
        <f t="shared" si="63"/>
        <v>5000</v>
      </c>
      <c r="H1390" s="618">
        <f t="shared" si="65"/>
        <v>244560887.5</v>
      </c>
      <c r="I1390" s="662"/>
      <c r="J1390" s="619" t="s">
        <v>55</v>
      </c>
      <c r="K1390" s="619" t="s">
        <v>2750</v>
      </c>
    </row>
    <row r="1391" spans="2:11">
      <c r="B1391" s="620" t="s">
        <v>2759</v>
      </c>
      <c r="C1391" s="620" t="s">
        <v>3010</v>
      </c>
      <c r="D1391" s="620" t="s">
        <v>5356</v>
      </c>
      <c r="E1391" s="615">
        <v>5000</v>
      </c>
      <c r="F1391" s="616">
        <f t="shared" si="64"/>
        <v>244565887.5</v>
      </c>
      <c r="G1391" s="617">
        <f t="shared" si="63"/>
        <v>5000</v>
      </c>
      <c r="H1391" s="618">
        <f t="shared" si="65"/>
        <v>244565887.5</v>
      </c>
      <c r="I1391" s="662"/>
      <c r="J1391" s="619" t="s">
        <v>55</v>
      </c>
      <c r="K1391" s="619" t="s">
        <v>2750</v>
      </c>
    </row>
    <row r="1392" spans="2:11">
      <c r="B1392" s="620" t="s">
        <v>2759</v>
      </c>
      <c r="C1392" s="620" t="s">
        <v>3010</v>
      </c>
      <c r="D1392" s="620" t="s">
        <v>5355</v>
      </c>
      <c r="E1392" s="615">
        <v>8000</v>
      </c>
      <c r="F1392" s="616">
        <f t="shared" si="64"/>
        <v>244573887.5</v>
      </c>
      <c r="G1392" s="617">
        <f t="shared" si="63"/>
        <v>8000</v>
      </c>
      <c r="H1392" s="618">
        <f t="shared" si="65"/>
        <v>244573887.5</v>
      </c>
      <c r="I1392" s="662"/>
      <c r="J1392" s="619" t="s">
        <v>55</v>
      </c>
      <c r="K1392" s="619" t="s">
        <v>2750</v>
      </c>
    </row>
    <row r="1393" spans="2:11">
      <c r="B1393" s="620" t="s">
        <v>2759</v>
      </c>
      <c r="C1393" s="620" t="s">
        <v>3010</v>
      </c>
      <c r="D1393" s="620" t="s">
        <v>5354</v>
      </c>
      <c r="E1393" s="615">
        <v>8000</v>
      </c>
      <c r="F1393" s="616">
        <f t="shared" si="64"/>
        <v>244581887.5</v>
      </c>
      <c r="G1393" s="617">
        <f t="shared" si="63"/>
        <v>8000</v>
      </c>
      <c r="H1393" s="618">
        <f t="shared" si="65"/>
        <v>244581887.5</v>
      </c>
      <c r="I1393" s="662"/>
      <c r="J1393" s="619" t="s">
        <v>55</v>
      </c>
      <c r="K1393" s="619" t="s">
        <v>2750</v>
      </c>
    </row>
    <row r="1394" spans="2:11">
      <c r="B1394" s="620" t="s">
        <v>2759</v>
      </c>
      <c r="C1394" s="620" t="s">
        <v>3010</v>
      </c>
      <c r="D1394" s="620" t="s">
        <v>5353</v>
      </c>
      <c r="E1394" s="615">
        <v>8000</v>
      </c>
      <c r="F1394" s="616">
        <f t="shared" si="64"/>
        <v>244589887.5</v>
      </c>
      <c r="G1394" s="617">
        <f t="shared" si="63"/>
        <v>8000</v>
      </c>
      <c r="H1394" s="618">
        <f t="shared" si="65"/>
        <v>244589887.5</v>
      </c>
      <c r="I1394" s="662"/>
      <c r="J1394" s="619" t="s">
        <v>55</v>
      </c>
      <c r="K1394" s="619" t="s">
        <v>2750</v>
      </c>
    </row>
    <row r="1395" spans="2:11">
      <c r="B1395" s="620" t="s">
        <v>2759</v>
      </c>
      <c r="C1395" s="620" t="s">
        <v>3010</v>
      </c>
      <c r="D1395" s="620" t="s">
        <v>5352</v>
      </c>
      <c r="E1395" s="615">
        <v>8000</v>
      </c>
      <c r="F1395" s="616">
        <f t="shared" si="64"/>
        <v>244597887.5</v>
      </c>
      <c r="G1395" s="617">
        <f t="shared" si="63"/>
        <v>8000</v>
      </c>
      <c r="H1395" s="618">
        <f t="shared" si="65"/>
        <v>244597887.5</v>
      </c>
      <c r="I1395" s="662"/>
      <c r="J1395" s="619" t="s">
        <v>55</v>
      </c>
      <c r="K1395" s="619" t="s">
        <v>2750</v>
      </c>
    </row>
    <row r="1396" spans="2:11">
      <c r="B1396" s="620" t="s">
        <v>2759</v>
      </c>
      <c r="C1396" s="620" t="s">
        <v>3010</v>
      </c>
      <c r="D1396" s="620" t="s">
        <v>5351</v>
      </c>
      <c r="E1396" s="615">
        <v>8000</v>
      </c>
      <c r="F1396" s="616">
        <f t="shared" si="64"/>
        <v>244605887.5</v>
      </c>
      <c r="G1396" s="617">
        <f t="shared" si="63"/>
        <v>8000</v>
      </c>
      <c r="H1396" s="618">
        <f t="shared" si="65"/>
        <v>244605887.5</v>
      </c>
      <c r="I1396" s="662"/>
      <c r="J1396" s="619" t="s">
        <v>55</v>
      </c>
      <c r="K1396" s="619" t="s">
        <v>2750</v>
      </c>
    </row>
    <row r="1397" spans="2:11">
      <c r="B1397" s="620" t="s">
        <v>2759</v>
      </c>
      <c r="C1397" s="620" t="s">
        <v>3010</v>
      </c>
      <c r="D1397" s="620" t="s">
        <v>5350</v>
      </c>
      <c r="E1397" s="615">
        <v>8000</v>
      </c>
      <c r="F1397" s="616">
        <f t="shared" si="64"/>
        <v>244613887.5</v>
      </c>
      <c r="G1397" s="617">
        <f t="shared" si="63"/>
        <v>8000</v>
      </c>
      <c r="H1397" s="618">
        <f t="shared" si="65"/>
        <v>244613887.5</v>
      </c>
      <c r="I1397" s="662"/>
      <c r="J1397" s="619" t="s">
        <v>55</v>
      </c>
      <c r="K1397" s="619" t="s">
        <v>2750</v>
      </c>
    </row>
    <row r="1398" spans="2:11">
      <c r="B1398" s="620" t="s">
        <v>2759</v>
      </c>
      <c r="C1398" s="620" t="s">
        <v>3010</v>
      </c>
      <c r="D1398" s="620" t="s">
        <v>5349</v>
      </c>
      <c r="E1398" s="615">
        <v>8000</v>
      </c>
      <c r="F1398" s="616">
        <f t="shared" si="64"/>
        <v>244621887.5</v>
      </c>
      <c r="G1398" s="617">
        <f t="shared" si="63"/>
        <v>8000</v>
      </c>
      <c r="H1398" s="618">
        <f t="shared" si="65"/>
        <v>244621887.5</v>
      </c>
      <c r="I1398" s="662"/>
      <c r="J1398" s="619" t="s">
        <v>55</v>
      </c>
      <c r="K1398" s="619" t="s">
        <v>2750</v>
      </c>
    </row>
    <row r="1399" spans="2:11">
      <c r="B1399" s="620" t="s">
        <v>2759</v>
      </c>
      <c r="C1399" s="620" t="s">
        <v>3010</v>
      </c>
      <c r="D1399" s="620" t="s">
        <v>5348</v>
      </c>
      <c r="E1399" s="615">
        <v>8000</v>
      </c>
      <c r="F1399" s="616">
        <f t="shared" si="64"/>
        <v>244629887.5</v>
      </c>
      <c r="G1399" s="617">
        <f t="shared" si="63"/>
        <v>8000</v>
      </c>
      <c r="H1399" s="618">
        <f t="shared" si="65"/>
        <v>244629887.5</v>
      </c>
      <c r="I1399" s="662"/>
      <c r="J1399" s="619" t="s">
        <v>55</v>
      </c>
      <c r="K1399" s="619" t="s">
        <v>2750</v>
      </c>
    </row>
    <row r="1400" spans="2:11">
      <c r="B1400" s="620" t="s">
        <v>2759</v>
      </c>
      <c r="C1400" s="620" t="s">
        <v>3010</v>
      </c>
      <c r="D1400" s="620" t="s">
        <v>5347</v>
      </c>
      <c r="E1400" s="615">
        <v>8000</v>
      </c>
      <c r="F1400" s="616">
        <f t="shared" si="64"/>
        <v>244637887.5</v>
      </c>
      <c r="G1400" s="617">
        <f t="shared" si="63"/>
        <v>8000</v>
      </c>
      <c r="H1400" s="618">
        <f t="shared" si="65"/>
        <v>244637887.5</v>
      </c>
      <c r="I1400" s="662"/>
      <c r="J1400" s="619" t="s">
        <v>55</v>
      </c>
      <c r="K1400" s="619" t="s">
        <v>2750</v>
      </c>
    </row>
    <row r="1401" spans="2:11">
      <c r="B1401" s="620" t="s">
        <v>2759</v>
      </c>
      <c r="C1401" s="620" t="s">
        <v>3010</v>
      </c>
      <c r="D1401" s="620" t="s">
        <v>3023</v>
      </c>
      <c r="E1401" s="615">
        <v>50000</v>
      </c>
      <c r="F1401" s="616">
        <f t="shared" si="64"/>
        <v>244687887.5</v>
      </c>
      <c r="G1401" s="617">
        <f t="shared" si="63"/>
        <v>50000</v>
      </c>
      <c r="H1401" s="618">
        <f t="shared" si="65"/>
        <v>244687887.5</v>
      </c>
      <c r="I1401" s="662"/>
      <c r="J1401" s="619" t="s">
        <v>55</v>
      </c>
      <c r="K1401" s="619" t="s">
        <v>2750</v>
      </c>
    </row>
    <row r="1402" spans="2:11">
      <c r="B1402" s="620" t="s">
        <v>2759</v>
      </c>
      <c r="C1402" s="620" t="s">
        <v>3010</v>
      </c>
      <c r="D1402" s="620" t="s">
        <v>5346</v>
      </c>
      <c r="E1402" s="615">
        <v>30000</v>
      </c>
      <c r="F1402" s="616">
        <f t="shared" si="64"/>
        <v>244717887.5</v>
      </c>
      <c r="G1402" s="617">
        <f t="shared" si="63"/>
        <v>30000</v>
      </c>
      <c r="H1402" s="618">
        <f t="shared" si="65"/>
        <v>244717887.5</v>
      </c>
      <c r="I1402" s="662"/>
      <c r="J1402" s="619" t="s">
        <v>55</v>
      </c>
      <c r="K1402" s="619" t="s">
        <v>2750</v>
      </c>
    </row>
    <row r="1403" spans="2:11">
      <c r="B1403" s="620" t="s">
        <v>2759</v>
      </c>
      <c r="C1403" s="620" t="s">
        <v>3010</v>
      </c>
      <c r="D1403" s="620" t="s">
        <v>3024</v>
      </c>
      <c r="E1403" s="615">
        <v>8000</v>
      </c>
      <c r="F1403" s="616">
        <f t="shared" si="64"/>
        <v>244725887.5</v>
      </c>
      <c r="G1403" s="617">
        <f t="shared" si="63"/>
        <v>8000</v>
      </c>
      <c r="H1403" s="618">
        <f t="shared" si="65"/>
        <v>244725887.5</v>
      </c>
      <c r="I1403" s="662"/>
      <c r="J1403" s="619" t="s">
        <v>55</v>
      </c>
      <c r="K1403" s="619" t="s">
        <v>2750</v>
      </c>
    </row>
    <row r="1404" spans="2:11">
      <c r="B1404" s="620" t="s">
        <v>2759</v>
      </c>
      <c r="C1404" s="620" t="s">
        <v>3010</v>
      </c>
      <c r="D1404" s="620" t="s">
        <v>5345</v>
      </c>
      <c r="E1404" s="615">
        <v>500000</v>
      </c>
      <c r="F1404" s="616">
        <f t="shared" si="64"/>
        <v>245225887.5</v>
      </c>
      <c r="G1404" s="617">
        <f t="shared" si="63"/>
        <v>500000</v>
      </c>
      <c r="H1404" s="618">
        <f t="shared" si="65"/>
        <v>245225887.5</v>
      </c>
      <c r="I1404" s="662"/>
      <c r="J1404" s="619" t="s">
        <v>55</v>
      </c>
      <c r="K1404" s="619" t="s">
        <v>2750</v>
      </c>
    </row>
    <row r="1405" spans="2:11">
      <c r="B1405" s="620" t="s">
        <v>2759</v>
      </c>
      <c r="C1405" s="620" t="s">
        <v>3010</v>
      </c>
      <c r="D1405" s="620" t="s">
        <v>5344</v>
      </c>
      <c r="E1405" s="615">
        <v>39000</v>
      </c>
      <c r="F1405" s="616">
        <f t="shared" si="64"/>
        <v>245264887.5</v>
      </c>
      <c r="G1405" s="617">
        <f t="shared" si="63"/>
        <v>39000</v>
      </c>
      <c r="H1405" s="618">
        <f t="shared" si="65"/>
        <v>245264887.5</v>
      </c>
      <c r="I1405" s="662"/>
      <c r="J1405" s="619" t="s">
        <v>55</v>
      </c>
      <c r="K1405" s="619" t="s">
        <v>2750</v>
      </c>
    </row>
    <row r="1406" spans="2:11">
      <c r="B1406" s="620" t="s">
        <v>2759</v>
      </c>
      <c r="C1406" s="620" t="s">
        <v>3010</v>
      </c>
      <c r="D1406" s="620" t="s">
        <v>5343</v>
      </c>
      <c r="E1406" s="615">
        <v>39000</v>
      </c>
      <c r="F1406" s="616">
        <f t="shared" si="64"/>
        <v>245303887.5</v>
      </c>
      <c r="G1406" s="617">
        <f t="shared" si="63"/>
        <v>39000</v>
      </c>
      <c r="H1406" s="618">
        <f t="shared" si="65"/>
        <v>245303887.5</v>
      </c>
      <c r="I1406" s="662"/>
      <c r="J1406" s="619" t="s">
        <v>55</v>
      </c>
      <c r="K1406" s="619" t="s">
        <v>2750</v>
      </c>
    </row>
    <row r="1407" spans="2:11">
      <c r="B1407" s="620" t="s">
        <v>2759</v>
      </c>
      <c r="C1407" s="620" t="s">
        <v>3010</v>
      </c>
      <c r="D1407" s="620" t="s">
        <v>5342</v>
      </c>
      <c r="E1407" s="615">
        <v>39000</v>
      </c>
      <c r="F1407" s="616">
        <f t="shared" si="64"/>
        <v>245342887.5</v>
      </c>
      <c r="G1407" s="617">
        <f t="shared" si="63"/>
        <v>39000</v>
      </c>
      <c r="H1407" s="618">
        <f t="shared" si="65"/>
        <v>245342887.5</v>
      </c>
      <c r="I1407" s="662"/>
      <c r="J1407" s="619" t="s">
        <v>55</v>
      </c>
      <c r="K1407" s="619" t="s">
        <v>2750</v>
      </c>
    </row>
    <row r="1408" spans="2:11">
      <c r="B1408" s="620" t="s">
        <v>2759</v>
      </c>
      <c r="C1408" s="620" t="s">
        <v>3010</v>
      </c>
      <c r="D1408" s="620" t="s">
        <v>5341</v>
      </c>
      <c r="E1408" s="615">
        <v>39000</v>
      </c>
      <c r="F1408" s="616">
        <f t="shared" si="64"/>
        <v>245381887.5</v>
      </c>
      <c r="G1408" s="617">
        <f t="shared" si="63"/>
        <v>39000</v>
      </c>
      <c r="H1408" s="618">
        <f t="shared" si="65"/>
        <v>245381887.5</v>
      </c>
      <c r="I1408" s="662"/>
      <c r="J1408" s="619" t="s">
        <v>55</v>
      </c>
      <c r="K1408" s="619" t="s">
        <v>2750</v>
      </c>
    </row>
    <row r="1409" spans="2:11">
      <c r="B1409" s="620" t="s">
        <v>2759</v>
      </c>
      <c r="C1409" s="620" t="s">
        <v>3010</v>
      </c>
      <c r="D1409" s="620" t="s">
        <v>5340</v>
      </c>
      <c r="E1409" s="615">
        <v>39000</v>
      </c>
      <c r="F1409" s="616">
        <f t="shared" si="64"/>
        <v>245420887.5</v>
      </c>
      <c r="G1409" s="617">
        <f t="shared" si="63"/>
        <v>39000</v>
      </c>
      <c r="H1409" s="618">
        <f t="shared" si="65"/>
        <v>245420887.5</v>
      </c>
      <c r="I1409" s="662"/>
      <c r="J1409" s="619" t="s">
        <v>55</v>
      </c>
      <c r="K1409" s="619" t="s">
        <v>2750</v>
      </c>
    </row>
    <row r="1410" spans="2:11">
      <c r="B1410" s="620" t="s">
        <v>2759</v>
      </c>
      <c r="C1410" s="620" t="s">
        <v>3010</v>
      </c>
      <c r="D1410" s="620" t="s">
        <v>5339</v>
      </c>
      <c r="E1410" s="615">
        <v>6000</v>
      </c>
      <c r="F1410" s="616">
        <f t="shared" si="64"/>
        <v>245426887.5</v>
      </c>
      <c r="G1410" s="617">
        <f t="shared" si="63"/>
        <v>6000</v>
      </c>
      <c r="H1410" s="618">
        <f t="shared" si="65"/>
        <v>245426887.5</v>
      </c>
      <c r="I1410" s="662"/>
      <c r="J1410" s="619" t="s">
        <v>55</v>
      </c>
      <c r="K1410" s="619" t="s">
        <v>2750</v>
      </c>
    </row>
    <row r="1411" spans="2:11">
      <c r="B1411" s="620" t="s">
        <v>2759</v>
      </c>
      <c r="C1411" s="620" t="s">
        <v>3010</v>
      </c>
      <c r="D1411" s="620" t="s">
        <v>5338</v>
      </c>
      <c r="E1411" s="615">
        <v>6000</v>
      </c>
      <c r="F1411" s="616">
        <f t="shared" si="64"/>
        <v>245432887.5</v>
      </c>
      <c r="G1411" s="617">
        <f t="shared" si="63"/>
        <v>6000</v>
      </c>
      <c r="H1411" s="618">
        <f t="shared" si="65"/>
        <v>245432887.5</v>
      </c>
      <c r="I1411" s="662"/>
      <c r="J1411" s="619" t="s">
        <v>55</v>
      </c>
      <c r="K1411" s="619" t="s">
        <v>2750</v>
      </c>
    </row>
    <row r="1412" spans="2:11">
      <c r="B1412" s="620" t="s">
        <v>2759</v>
      </c>
      <c r="C1412" s="620" t="s">
        <v>3010</v>
      </c>
      <c r="D1412" s="620" t="s">
        <v>5337</v>
      </c>
      <c r="E1412" s="615">
        <v>6000</v>
      </c>
      <c r="F1412" s="616">
        <f t="shared" si="64"/>
        <v>245438887.5</v>
      </c>
      <c r="G1412" s="617">
        <f t="shared" si="63"/>
        <v>6000</v>
      </c>
      <c r="H1412" s="618">
        <f t="shared" si="65"/>
        <v>245438887.5</v>
      </c>
      <c r="I1412" s="662"/>
      <c r="J1412" s="619" t="s">
        <v>55</v>
      </c>
      <c r="K1412" s="619" t="s">
        <v>2750</v>
      </c>
    </row>
    <row r="1413" spans="2:11">
      <c r="B1413" s="620" t="s">
        <v>2759</v>
      </c>
      <c r="C1413" s="620" t="s">
        <v>3010</v>
      </c>
      <c r="D1413" s="620" t="s">
        <v>5336</v>
      </c>
      <c r="E1413" s="615">
        <v>6000</v>
      </c>
      <c r="F1413" s="616">
        <f t="shared" si="64"/>
        <v>245444887.5</v>
      </c>
      <c r="G1413" s="617">
        <f t="shared" si="63"/>
        <v>6000</v>
      </c>
      <c r="H1413" s="618">
        <f t="shared" si="65"/>
        <v>245444887.5</v>
      </c>
      <c r="I1413" s="662"/>
      <c r="J1413" s="619" t="s">
        <v>55</v>
      </c>
      <c r="K1413" s="619" t="s">
        <v>2750</v>
      </c>
    </row>
    <row r="1414" spans="2:11">
      <c r="B1414" s="620" t="s">
        <v>2759</v>
      </c>
      <c r="C1414" s="620" t="s">
        <v>3010</v>
      </c>
      <c r="D1414" s="620" t="s">
        <v>5335</v>
      </c>
      <c r="E1414" s="615">
        <v>6000</v>
      </c>
      <c r="F1414" s="616">
        <f t="shared" si="64"/>
        <v>245450887.5</v>
      </c>
      <c r="G1414" s="617">
        <f t="shared" si="63"/>
        <v>6000</v>
      </c>
      <c r="H1414" s="618">
        <f t="shared" si="65"/>
        <v>245450887.5</v>
      </c>
      <c r="I1414" s="662"/>
      <c r="J1414" s="619" t="s">
        <v>55</v>
      </c>
      <c r="K1414" s="619" t="s">
        <v>2750</v>
      </c>
    </row>
    <row r="1415" spans="2:11">
      <c r="B1415" s="620" t="s">
        <v>2759</v>
      </c>
      <c r="C1415" s="620" t="s">
        <v>3010</v>
      </c>
      <c r="D1415" s="620" t="s">
        <v>5334</v>
      </c>
      <c r="E1415" s="615">
        <v>6000</v>
      </c>
      <c r="F1415" s="616">
        <f t="shared" si="64"/>
        <v>245456887.5</v>
      </c>
      <c r="G1415" s="617">
        <f t="shared" ref="G1415:G1478" si="66">E1415</f>
        <v>6000</v>
      </c>
      <c r="H1415" s="618">
        <f t="shared" si="65"/>
        <v>245456887.5</v>
      </c>
      <c r="I1415" s="662"/>
      <c r="J1415" s="619" t="s">
        <v>55</v>
      </c>
      <c r="K1415" s="619" t="s">
        <v>2750</v>
      </c>
    </row>
    <row r="1416" spans="2:11">
      <c r="B1416" s="620" t="s">
        <v>2759</v>
      </c>
      <c r="C1416" s="620" t="s">
        <v>3010</v>
      </c>
      <c r="D1416" s="620" t="s">
        <v>5333</v>
      </c>
      <c r="E1416" s="615">
        <v>6000</v>
      </c>
      <c r="F1416" s="616">
        <f t="shared" ref="F1416:F1479" si="67">E1416+F1415</f>
        <v>245462887.5</v>
      </c>
      <c r="G1416" s="617">
        <f t="shared" si="66"/>
        <v>6000</v>
      </c>
      <c r="H1416" s="618">
        <f t="shared" ref="H1416:H1479" si="68">G1416+H1415</f>
        <v>245462887.5</v>
      </c>
      <c r="I1416" s="662"/>
      <c r="J1416" s="619" t="s">
        <v>55</v>
      </c>
      <c r="K1416" s="619" t="s">
        <v>2750</v>
      </c>
    </row>
    <row r="1417" spans="2:11">
      <c r="B1417" s="620" t="s">
        <v>2759</v>
      </c>
      <c r="C1417" s="620" t="s">
        <v>3010</v>
      </c>
      <c r="D1417" s="620" t="s">
        <v>5332</v>
      </c>
      <c r="E1417" s="615">
        <v>6000</v>
      </c>
      <c r="F1417" s="616">
        <f t="shared" si="67"/>
        <v>245468887.5</v>
      </c>
      <c r="G1417" s="617">
        <f t="shared" si="66"/>
        <v>6000</v>
      </c>
      <c r="H1417" s="618">
        <f t="shared" si="68"/>
        <v>245468887.5</v>
      </c>
      <c r="I1417" s="662"/>
      <c r="J1417" s="619" t="s">
        <v>55</v>
      </c>
      <c r="K1417" s="619" t="s">
        <v>2750</v>
      </c>
    </row>
    <row r="1418" spans="2:11">
      <c r="B1418" s="620" t="s">
        <v>2759</v>
      </c>
      <c r="C1418" s="620" t="s">
        <v>3010</v>
      </c>
      <c r="D1418" s="620" t="s">
        <v>5331</v>
      </c>
      <c r="E1418" s="615">
        <v>6000</v>
      </c>
      <c r="F1418" s="616">
        <f t="shared" si="67"/>
        <v>245474887.5</v>
      </c>
      <c r="G1418" s="617">
        <f t="shared" si="66"/>
        <v>6000</v>
      </c>
      <c r="H1418" s="618">
        <f t="shared" si="68"/>
        <v>245474887.5</v>
      </c>
      <c r="I1418" s="662"/>
      <c r="J1418" s="619" t="s">
        <v>55</v>
      </c>
      <c r="K1418" s="619" t="s">
        <v>2750</v>
      </c>
    </row>
    <row r="1419" spans="2:11">
      <c r="B1419" s="620" t="s">
        <v>2759</v>
      </c>
      <c r="C1419" s="620" t="s">
        <v>3010</v>
      </c>
      <c r="D1419" s="620" t="s">
        <v>5330</v>
      </c>
      <c r="E1419" s="615">
        <v>6000</v>
      </c>
      <c r="F1419" s="616">
        <f t="shared" si="67"/>
        <v>245480887.5</v>
      </c>
      <c r="G1419" s="617">
        <f t="shared" si="66"/>
        <v>6000</v>
      </c>
      <c r="H1419" s="618">
        <f t="shared" si="68"/>
        <v>245480887.5</v>
      </c>
      <c r="I1419" s="662"/>
      <c r="J1419" s="619" t="s">
        <v>55</v>
      </c>
      <c r="K1419" s="619" t="s">
        <v>2750</v>
      </c>
    </row>
    <row r="1420" spans="2:11">
      <c r="B1420" s="620" t="s">
        <v>2759</v>
      </c>
      <c r="C1420" s="620" t="s">
        <v>3010</v>
      </c>
      <c r="D1420" s="620" t="s">
        <v>5329</v>
      </c>
      <c r="E1420" s="615">
        <v>13000</v>
      </c>
      <c r="F1420" s="616">
        <f t="shared" si="67"/>
        <v>245493887.5</v>
      </c>
      <c r="G1420" s="617">
        <f t="shared" si="66"/>
        <v>13000</v>
      </c>
      <c r="H1420" s="618">
        <f t="shared" si="68"/>
        <v>245493887.5</v>
      </c>
      <c r="I1420" s="662"/>
      <c r="J1420" s="619" t="s">
        <v>55</v>
      </c>
      <c r="K1420" s="619" t="s">
        <v>2750</v>
      </c>
    </row>
    <row r="1421" spans="2:11">
      <c r="B1421" s="620" t="s">
        <v>2759</v>
      </c>
      <c r="C1421" s="620" t="s">
        <v>3010</v>
      </c>
      <c r="D1421" s="620" t="s">
        <v>5328</v>
      </c>
      <c r="E1421" s="615">
        <v>13000</v>
      </c>
      <c r="F1421" s="616">
        <f t="shared" si="67"/>
        <v>245506887.5</v>
      </c>
      <c r="G1421" s="617">
        <f t="shared" si="66"/>
        <v>13000</v>
      </c>
      <c r="H1421" s="618">
        <f t="shared" si="68"/>
        <v>245506887.5</v>
      </c>
      <c r="I1421" s="662"/>
      <c r="J1421" s="619" t="s">
        <v>55</v>
      </c>
      <c r="K1421" s="619" t="s">
        <v>2750</v>
      </c>
    </row>
    <row r="1422" spans="2:11">
      <c r="B1422" s="620" t="s">
        <v>2759</v>
      </c>
      <c r="C1422" s="620" t="s">
        <v>3010</v>
      </c>
      <c r="D1422" s="620" t="s">
        <v>5327</v>
      </c>
      <c r="E1422" s="615">
        <v>13000</v>
      </c>
      <c r="F1422" s="616">
        <f t="shared" si="67"/>
        <v>245519887.5</v>
      </c>
      <c r="G1422" s="617">
        <f t="shared" si="66"/>
        <v>13000</v>
      </c>
      <c r="H1422" s="618">
        <f t="shared" si="68"/>
        <v>245519887.5</v>
      </c>
      <c r="I1422" s="662"/>
      <c r="J1422" s="619" t="s">
        <v>55</v>
      </c>
      <c r="K1422" s="619" t="s">
        <v>2750</v>
      </c>
    </row>
    <row r="1423" spans="2:11">
      <c r="B1423" s="620" t="s">
        <v>2759</v>
      </c>
      <c r="C1423" s="620" t="s">
        <v>3010</v>
      </c>
      <c r="D1423" s="620" t="s">
        <v>5326</v>
      </c>
      <c r="E1423" s="615">
        <v>500000</v>
      </c>
      <c r="F1423" s="616">
        <f t="shared" si="67"/>
        <v>246019887.5</v>
      </c>
      <c r="G1423" s="617">
        <f t="shared" si="66"/>
        <v>500000</v>
      </c>
      <c r="H1423" s="618">
        <f t="shared" si="68"/>
        <v>246019887.5</v>
      </c>
      <c r="I1423" s="662"/>
      <c r="J1423" s="619" t="s">
        <v>55</v>
      </c>
      <c r="K1423" s="619" t="s">
        <v>2750</v>
      </c>
    </row>
    <row r="1424" spans="2:11">
      <c r="B1424" s="620" t="s">
        <v>2759</v>
      </c>
      <c r="C1424" s="620" t="s">
        <v>3010</v>
      </c>
      <c r="D1424" s="620" t="s">
        <v>5325</v>
      </c>
      <c r="E1424" s="615">
        <v>16000</v>
      </c>
      <c r="F1424" s="616">
        <f t="shared" si="67"/>
        <v>246035887.5</v>
      </c>
      <c r="G1424" s="617">
        <f t="shared" si="66"/>
        <v>16000</v>
      </c>
      <c r="H1424" s="618">
        <f t="shared" si="68"/>
        <v>246035887.5</v>
      </c>
      <c r="I1424" s="662"/>
      <c r="J1424" s="619" t="s">
        <v>55</v>
      </c>
      <c r="K1424" s="619" t="s">
        <v>2750</v>
      </c>
    </row>
    <row r="1425" spans="2:11">
      <c r="B1425" s="620" t="s">
        <v>2759</v>
      </c>
      <c r="C1425" s="620" t="s">
        <v>3010</v>
      </c>
      <c r="D1425" s="620" t="s">
        <v>5088</v>
      </c>
      <c r="E1425" s="615">
        <v>125000</v>
      </c>
      <c r="F1425" s="616">
        <f t="shared" si="67"/>
        <v>246160887.5</v>
      </c>
      <c r="G1425" s="617">
        <f t="shared" si="66"/>
        <v>125000</v>
      </c>
      <c r="H1425" s="618">
        <f t="shared" si="68"/>
        <v>246160887.5</v>
      </c>
      <c r="I1425" s="662"/>
      <c r="J1425" s="619" t="s">
        <v>55</v>
      </c>
      <c r="K1425" s="619" t="s">
        <v>2750</v>
      </c>
    </row>
    <row r="1426" spans="2:11">
      <c r="B1426" s="620" t="s">
        <v>2759</v>
      </c>
      <c r="C1426" s="620" t="s">
        <v>3010</v>
      </c>
      <c r="D1426" s="620" t="s">
        <v>5324</v>
      </c>
      <c r="E1426" s="615">
        <v>13000</v>
      </c>
      <c r="F1426" s="616">
        <f t="shared" si="67"/>
        <v>246173887.5</v>
      </c>
      <c r="G1426" s="617">
        <f t="shared" si="66"/>
        <v>13000</v>
      </c>
      <c r="H1426" s="618">
        <f t="shared" si="68"/>
        <v>246173887.5</v>
      </c>
      <c r="I1426" s="662"/>
      <c r="J1426" s="619" t="s">
        <v>55</v>
      </c>
      <c r="K1426" s="619" t="s">
        <v>2750</v>
      </c>
    </row>
    <row r="1427" spans="2:11">
      <c r="B1427" s="620" t="s">
        <v>2759</v>
      </c>
      <c r="C1427" s="620" t="s">
        <v>3010</v>
      </c>
      <c r="D1427" s="620" t="s">
        <v>5323</v>
      </c>
      <c r="E1427" s="615">
        <v>13000</v>
      </c>
      <c r="F1427" s="616">
        <f t="shared" si="67"/>
        <v>246186887.5</v>
      </c>
      <c r="G1427" s="617">
        <f t="shared" si="66"/>
        <v>13000</v>
      </c>
      <c r="H1427" s="618">
        <f t="shared" si="68"/>
        <v>246186887.5</v>
      </c>
      <c r="I1427" s="662"/>
      <c r="J1427" s="619" t="s">
        <v>55</v>
      </c>
      <c r="K1427" s="619" t="s">
        <v>2750</v>
      </c>
    </row>
    <row r="1428" spans="2:11">
      <c r="B1428" s="620" t="s">
        <v>2759</v>
      </c>
      <c r="C1428" s="620" t="s">
        <v>3010</v>
      </c>
      <c r="D1428" s="620" t="s">
        <v>5322</v>
      </c>
      <c r="E1428" s="615">
        <v>8000</v>
      </c>
      <c r="F1428" s="616">
        <f t="shared" si="67"/>
        <v>246194887.5</v>
      </c>
      <c r="G1428" s="617">
        <f t="shared" si="66"/>
        <v>8000</v>
      </c>
      <c r="H1428" s="618">
        <f t="shared" si="68"/>
        <v>246194887.5</v>
      </c>
      <c r="I1428" s="662"/>
      <c r="J1428" s="619" t="s">
        <v>55</v>
      </c>
      <c r="K1428" s="619" t="s">
        <v>2750</v>
      </c>
    </row>
    <row r="1429" spans="2:11">
      <c r="B1429" s="620" t="s">
        <v>2759</v>
      </c>
      <c r="C1429" s="620" t="s">
        <v>3011</v>
      </c>
      <c r="D1429" s="620" t="s">
        <v>5321</v>
      </c>
      <c r="E1429" s="615">
        <v>2000</v>
      </c>
      <c r="F1429" s="616">
        <f t="shared" si="67"/>
        <v>246196887.5</v>
      </c>
      <c r="G1429" s="617">
        <f t="shared" si="66"/>
        <v>2000</v>
      </c>
      <c r="H1429" s="618">
        <f t="shared" si="68"/>
        <v>246196887.5</v>
      </c>
      <c r="I1429" s="662"/>
      <c r="J1429" s="619" t="s">
        <v>55</v>
      </c>
      <c r="K1429" s="619" t="s">
        <v>2750</v>
      </c>
    </row>
    <row r="1430" spans="2:11">
      <c r="B1430" s="620" t="s">
        <v>2759</v>
      </c>
      <c r="C1430" s="620" t="s">
        <v>3011</v>
      </c>
      <c r="D1430" s="620" t="s">
        <v>5320</v>
      </c>
      <c r="E1430" s="615">
        <v>18000</v>
      </c>
      <c r="F1430" s="616">
        <f t="shared" si="67"/>
        <v>246214887.5</v>
      </c>
      <c r="G1430" s="617">
        <f t="shared" si="66"/>
        <v>18000</v>
      </c>
      <c r="H1430" s="618">
        <f t="shared" si="68"/>
        <v>246214887.5</v>
      </c>
      <c r="I1430" s="662"/>
      <c r="J1430" s="619" t="s">
        <v>55</v>
      </c>
      <c r="K1430" s="619" t="s">
        <v>2750</v>
      </c>
    </row>
    <row r="1431" spans="2:11">
      <c r="B1431" s="620" t="s">
        <v>2759</v>
      </c>
      <c r="C1431" s="620" t="s">
        <v>3011</v>
      </c>
      <c r="D1431" s="620" t="s">
        <v>5319</v>
      </c>
      <c r="E1431" s="615">
        <v>23000</v>
      </c>
      <c r="F1431" s="616">
        <f t="shared" si="67"/>
        <v>246237887.5</v>
      </c>
      <c r="G1431" s="617">
        <f t="shared" si="66"/>
        <v>23000</v>
      </c>
      <c r="H1431" s="618">
        <f t="shared" si="68"/>
        <v>246237887.5</v>
      </c>
      <c r="I1431" s="662"/>
      <c r="J1431" s="619" t="s">
        <v>55</v>
      </c>
      <c r="K1431" s="619" t="s">
        <v>2750</v>
      </c>
    </row>
    <row r="1432" spans="2:11">
      <c r="B1432" s="620" t="s">
        <v>2759</v>
      </c>
      <c r="C1432" s="620" t="s">
        <v>3011</v>
      </c>
      <c r="D1432" s="620" t="s">
        <v>5318</v>
      </c>
      <c r="E1432" s="615">
        <v>78000</v>
      </c>
      <c r="F1432" s="616">
        <f t="shared" si="67"/>
        <v>246315887.5</v>
      </c>
      <c r="G1432" s="617">
        <f t="shared" si="66"/>
        <v>78000</v>
      </c>
      <c r="H1432" s="618">
        <f t="shared" si="68"/>
        <v>246315887.5</v>
      </c>
      <c r="I1432" s="662"/>
      <c r="J1432" s="619" t="s">
        <v>55</v>
      </c>
      <c r="K1432" s="619" t="s">
        <v>2750</v>
      </c>
    </row>
    <row r="1433" spans="2:11">
      <c r="B1433" s="620" t="s">
        <v>2759</v>
      </c>
      <c r="C1433" s="620" t="s">
        <v>3011</v>
      </c>
      <c r="D1433" s="620" t="s">
        <v>2868</v>
      </c>
      <c r="E1433" s="615">
        <v>5000</v>
      </c>
      <c r="F1433" s="616">
        <f t="shared" si="67"/>
        <v>246320887.5</v>
      </c>
      <c r="G1433" s="617">
        <f t="shared" si="66"/>
        <v>5000</v>
      </c>
      <c r="H1433" s="618">
        <f t="shared" si="68"/>
        <v>246320887.5</v>
      </c>
      <c r="I1433" s="662"/>
      <c r="J1433" s="619" t="s">
        <v>55</v>
      </c>
      <c r="K1433" s="619" t="s">
        <v>2750</v>
      </c>
    </row>
    <row r="1434" spans="2:11">
      <c r="B1434" s="620" t="s">
        <v>2759</v>
      </c>
      <c r="C1434" s="620" t="s">
        <v>3013</v>
      </c>
      <c r="D1434" s="620" t="s">
        <v>5317</v>
      </c>
      <c r="E1434" s="615">
        <v>6009000</v>
      </c>
      <c r="F1434" s="616">
        <f t="shared" si="67"/>
        <v>252329887.5</v>
      </c>
      <c r="G1434" s="617">
        <f t="shared" si="66"/>
        <v>6009000</v>
      </c>
      <c r="H1434" s="618">
        <f t="shared" si="68"/>
        <v>252329887.5</v>
      </c>
      <c r="I1434" s="662"/>
      <c r="J1434" s="619" t="s">
        <v>55</v>
      </c>
      <c r="K1434" s="619" t="s">
        <v>2750</v>
      </c>
    </row>
    <row r="1435" spans="2:11">
      <c r="B1435" s="620" t="s">
        <v>2759</v>
      </c>
      <c r="C1435" s="620" t="s">
        <v>3014</v>
      </c>
      <c r="D1435" s="620" t="s">
        <v>2878</v>
      </c>
      <c r="E1435" s="615">
        <v>22000</v>
      </c>
      <c r="F1435" s="616">
        <f t="shared" si="67"/>
        <v>252351887.5</v>
      </c>
      <c r="G1435" s="617">
        <f t="shared" si="66"/>
        <v>22000</v>
      </c>
      <c r="H1435" s="618">
        <f t="shared" si="68"/>
        <v>252351887.5</v>
      </c>
      <c r="I1435" s="662"/>
      <c r="J1435" s="619" t="s">
        <v>55</v>
      </c>
      <c r="K1435" s="619" t="s">
        <v>2750</v>
      </c>
    </row>
    <row r="1436" spans="2:11">
      <c r="B1436" s="620" t="s">
        <v>2759</v>
      </c>
      <c r="C1436" s="620" t="s">
        <v>3014</v>
      </c>
      <c r="D1436" s="620" t="s">
        <v>2786</v>
      </c>
      <c r="E1436" s="615">
        <v>567000</v>
      </c>
      <c r="F1436" s="616">
        <f t="shared" si="67"/>
        <v>252918887.5</v>
      </c>
      <c r="G1436" s="617">
        <f t="shared" si="66"/>
        <v>567000</v>
      </c>
      <c r="H1436" s="618">
        <f t="shared" si="68"/>
        <v>252918887.5</v>
      </c>
      <c r="I1436" s="662"/>
      <c r="J1436" s="619" t="s">
        <v>55</v>
      </c>
      <c r="K1436" s="619" t="s">
        <v>2750</v>
      </c>
    </row>
    <row r="1437" spans="2:11">
      <c r="B1437" s="620" t="s">
        <v>2759</v>
      </c>
      <c r="C1437" s="620" t="s">
        <v>3014</v>
      </c>
      <c r="D1437" s="620" t="s">
        <v>2938</v>
      </c>
      <c r="E1437" s="615">
        <v>25000</v>
      </c>
      <c r="F1437" s="616">
        <f t="shared" si="67"/>
        <v>252943887.5</v>
      </c>
      <c r="G1437" s="617">
        <f t="shared" si="66"/>
        <v>25000</v>
      </c>
      <c r="H1437" s="618">
        <f t="shared" si="68"/>
        <v>252943887.5</v>
      </c>
      <c r="I1437" s="662"/>
      <c r="J1437" s="619" t="s">
        <v>55</v>
      </c>
      <c r="K1437" s="619" t="s">
        <v>2750</v>
      </c>
    </row>
    <row r="1438" spans="2:11">
      <c r="B1438" s="620" t="s">
        <v>2759</v>
      </c>
      <c r="C1438" s="620" t="s">
        <v>3014</v>
      </c>
      <c r="D1438" s="620" t="s">
        <v>5316</v>
      </c>
      <c r="E1438" s="615">
        <v>418000</v>
      </c>
      <c r="F1438" s="616">
        <f t="shared" si="67"/>
        <v>253361887.5</v>
      </c>
      <c r="G1438" s="617">
        <f t="shared" si="66"/>
        <v>418000</v>
      </c>
      <c r="H1438" s="618">
        <f t="shared" si="68"/>
        <v>253361887.5</v>
      </c>
      <c r="I1438" s="662"/>
      <c r="J1438" s="619" t="s">
        <v>55</v>
      </c>
      <c r="K1438" s="619" t="s">
        <v>2750</v>
      </c>
    </row>
    <row r="1439" spans="2:11">
      <c r="B1439" s="620" t="s">
        <v>2759</v>
      </c>
      <c r="C1439" s="620" t="s">
        <v>3014</v>
      </c>
      <c r="D1439" s="620" t="s">
        <v>5315</v>
      </c>
      <c r="E1439" s="615">
        <v>418000</v>
      </c>
      <c r="F1439" s="616">
        <f t="shared" si="67"/>
        <v>253779887.5</v>
      </c>
      <c r="G1439" s="617">
        <f t="shared" si="66"/>
        <v>418000</v>
      </c>
      <c r="H1439" s="618">
        <f t="shared" si="68"/>
        <v>253779887.5</v>
      </c>
      <c r="I1439" s="662"/>
      <c r="J1439" s="619" t="s">
        <v>55</v>
      </c>
      <c r="K1439" s="619" t="s">
        <v>2750</v>
      </c>
    </row>
    <row r="1440" spans="2:11">
      <c r="B1440" s="620" t="s">
        <v>2759</v>
      </c>
      <c r="C1440" s="620" t="s">
        <v>3014</v>
      </c>
      <c r="D1440" s="620" t="s">
        <v>5314</v>
      </c>
      <c r="E1440" s="615">
        <v>8000</v>
      </c>
      <c r="F1440" s="616">
        <f t="shared" si="67"/>
        <v>253787887.5</v>
      </c>
      <c r="G1440" s="617">
        <f t="shared" si="66"/>
        <v>8000</v>
      </c>
      <c r="H1440" s="618">
        <f t="shared" si="68"/>
        <v>253787887.5</v>
      </c>
      <c r="I1440" s="662"/>
      <c r="J1440" s="619" t="s">
        <v>55</v>
      </c>
      <c r="K1440" s="619" t="s">
        <v>2750</v>
      </c>
    </row>
    <row r="1441" spans="2:11">
      <c r="B1441" s="620" t="s">
        <v>2759</v>
      </c>
      <c r="C1441" s="620" t="s">
        <v>3014</v>
      </c>
      <c r="D1441" s="620" t="s">
        <v>2790</v>
      </c>
      <c r="E1441" s="615">
        <v>522000</v>
      </c>
      <c r="F1441" s="616">
        <f t="shared" si="67"/>
        <v>254309887.5</v>
      </c>
      <c r="G1441" s="617">
        <f t="shared" si="66"/>
        <v>522000</v>
      </c>
      <c r="H1441" s="618">
        <f t="shared" si="68"/>
        <v>254309887.5</v>
      </c>
      <c r="I1441" s="662"/>
      <c r="J1441" s="619" t="s">
        <v>55</v>
      </c>
      <c r="K1441" s="619" t="s">
        <v>2750</v>
      </c>
    </row>
    <row r="1442" spans="2:11">
      <c r="B1442" s="620" t="s">
        <v>2759</v>
      </c>
      <c r="C1442" s="620" t="s">
        <v>3014</v>
      </c>
      <c r="D1442" s="620" t="s">
        <v>2791</v>
      </c>
      <c r="E1442" s="615">
        <v>78000</v>
      </c>
      <c r="F1442" s="616">
        <f t="shared" si="67"/>
        <v>254387887.5</v>
      </c>
      <c r="G1442" s="617">
        <f t="shared" si="66"/>
        <v>78000</v>
      </c>
      <c r="H1442" s="618">
        <f t="shared" si="68"/>
        <v>254387887.5</v>
      </c>
      <c r="I1442" s="662"/>
      <c r="J1442" s="619" t="s">
        <v>55</v>
      </c>
      <c r="K1442" s="619" t="s">
        <v>2750</v>
      </c>
    </row>
    <row r="1443" spans="2:11">
      <c r="B1443" s="620" t="s">
        <v>2759</v>
      </c>
      <c r="C1443" s="620" t="s">
        <v>3014</v>
      </c>
      <c r="D1443" s="620" t="s">
        <v>2792</v>
      </c>
      <c r="E1443" s="615">
        <v>131000</v>
      </c>
      <c r="F1443" s="616">
        <f t="shared" si="67"/>
        <v>254518887.5</v>
      </c>
      <c r="G1443" s="617">
        <f t="shared" si="66"/>
        <v>131000</v>
      </c>
      <c r="H1443" s="618">
        <f t="shared" si="68"/>
        <v>254518887.5</v>
      </c>
      <c r="I1443" s="662"/>
      <c r="J1443" s="619" t="s">
        <v>55</v>
      </c>
      <c r="K1443" s="619" t="s">
        <v>2750</v>
      </c>
    </row>
    <row r="1444" spans="2:11">
      <c r="B1444" s="620" t="s">
        <v>2759</v>
      </c>
      <c r="C1444" s="620" t="s">
        <v>3014</v>
      </c>
      <c r="D1444" s="620" t="s">
        <v>2793</v>
      </c>
      <c r="E1444" s="615">
        <v>39000</v>
      </c>
      <c r="F1444" s="616">
        <f t="shared" si="67"/>
        <v>254557887.5</v>
      </c>
      <c r="G1444" s="617">
        <f t="shared" si="66"/>
        <v>39000</v>
      </c>
      <c r="H1444" s="618">
        <f t="shared" si="68"/>
        <v>254557887.5</v>
      </c>
      <c r="I1444" s="662"/>
      <c r="J1444" s="619" t="s">
        <v>55</v>
      </c>
      <c r="K1444" s="619" t="s">
        <v>2750</v>
      </c>
    </row>
    <row r="1445" spans="2:11">
      <c r="B1445" s="620" t="s">
        <v>2759</v>
      </c>
      <c r="C1445" s="620" t="s">
        <v>3014</v>
      </c>
      <c r="D1445" s="620" t="s">
        <v>5313</v>
      </c>
      <c r="E1445" s="615">
        <v>8000</v>
      </c>
      <c r="F1445" s="616">
        <f t="shared" si="67"/>
        <v>254565887.5</v>
      </c>
      <c r="G1445" s="617">
        <f t="shared" si="66"/>
        <v>8000</v>
      </c>
      <c r="H1445" s="618">
        <f t="shared" si="68"/>
        <v>254565887.5</v>
      </c>
      <c r="I1445" s="662"/>
      <c r="J1445" s="619" t="s">
        <v>55</v>
      </c>
      <c r="K1445" s="619" t="s">
        <v>2750</v>
      </c>
    </row>
    <row r="1446" spans="2:11">
      <c r="B1446" s="620" t="s">
        <v>2759</v>
      </c>
      <c r="C1446" s="620" t="s">
        <v>3014</v>
      </c>
      <c r="D1446" s="620" t="s">
        <v>2837</v>
      </c>
      <c r="E1446" s="615">
        <v>522000</v>
      </c>
      <c r="F1446" s="616">
        <f t="shared" si="67"/>
        <v>255087887.5</v>
      </c>
      <c r="G1446" s="617">
        <f t="shared" si="66"/>
        <v>522000</v>
      </c>
      <c r="H1446" s="618">
        <f t="shared" si="68"/>
        <v>255087887.5</v>
      </c>
      <c r="I1446" s="662"/>
      <c r="J1446" s="619" t="s">
        <v>55</v>
      </c>
      <c r="K1446" s="619" t="s">
        <v>2750</v>
      </c>
    </row>
    <row r="1447" spans="2:11">
      <c r="B1447" s="620" t="s">
        <v>2759</v>
      </c>
      <c r="C1447" s="620" t="s">
        <v>3014</v>
      </c>
      <c r="D1447" s="620" t="s">
        <v>5283</v>
      </c>
      <c r="E1447" s="615">
        <v>104000</v>
      </c>
      <c r="F1447" s="616">
        <f t="shared" si="67"/>
        <v>255191887.5</v>
      </c>
      <c r="G1447" s="617">
        <f t="shared" si="66"/>
        <v>104000</v>
      </c>
      <c r="H1447" s="618">
        <f t="shared" si="68"/>
        <v>255191887.5</v>
      </c>
      <c r="I1447" s="662"/>
      <c r="J1447" s="619" t="s">
        <v>55</v>
      </c>
      <c r="K1447" s="619" t="s">
        <v>2750</v>
      </c>
    </row>
    <row r="1448" spans="2:11">
      <c r="B1448" s="620" t="s">
        <v>2759</v>
      </c>
      <c r="C1448" s="620" t="s">
        <v>3014</v>
      </c>
      <c r="D1448" s="620" t="s">
        <v>5312</v>
      </c>
      <c r="E1448" s="615">
        <v>8000</v>
      </c>
      <c r="F1448" s="616">
        <f t="shared" si="67"/>
        <v>255199887.5</v>
      </c>
      <c r="G1448" s="617">
        <f t="shared" si="66"/>
        <v>8000</v>
      </c>
      <c r="H1448" s="618">
        <f t="shared" si="68"/>
        <v>255199887.5</v>
      </c>
      <c r="I1448" s="662"/>
      <c r="J1448" s="619" t="s">
        <v>55</v>
      </c>
      <c r="K1448" s="619" t="s">
        <v>2750</v>
      </c>
    </row>
    <row r="1449" spans="2:11">
      <c r="B1449" s="620" t="s">
        <v>2759</v>
      </c>
      <c r="C1449" s="620" t="s">
        <v>3014</v>
      </c>
      <c r="D1449" s="620" t="s">
        <v>5311</v>
      </c>
      <c r="E1449" s="615">
        <v>8000</v>
      </c>
      <c r="F1449" s="616">
        <f t="shared" si="67"/>
        <v>255207887.5</v>
      </c>
      <c r="G1449" s="617">
        <f t="shared" si="66"/>
        <v>8000</v>
      </c>
      <c r="H1449" s="618">
        <f t="shared" si="68"/>
        <v>255207887.5</v>
      </c>
      <c r="I1449" s="662"/>
      <c r="J1449" s="619" t="s">
        <v>55</v>
      </c>
      <c r="K1449" s="619" t="s">
        <v>2750</v>
      </c>
    </row>
    <row r="1450" spans="2:11">
      <c r="B1450" s="620" t="s">
        <v>2759</v>
      </c>
      <c r="C1450" s="620" t="s">
        <v>3014</v>
      </c>
      <c r="D1450" s="620" t="s">
        <v>2767</v>
      </c>
      <c r="E1450" s="615">
        <v>403000</v>
      </c>
      <c r="F1450" s="616">
        <f t="shared" si="67"/>
        <v>255610887.5</v>
      </c>
      <c r="G1450" s="617">
        <f t="shared" si="66"/>
        <v>403000</v>
      </c>
      <c r="H1450" s="618">
        <f t="shared" si="68"/>
        <v>255610887.5</v>
      </c>
      <c r="I1450" s="662"/>
      <c r="J1450" s="619" t="s">
        <v>55</v>
      </c>
      <c r="K1450" s="619" t="s">
        <v>2750</v>
      </c>
    </row>
    <row r="1451" spans="2:11">
      <c r="B1451" s="620" t="s">
        <v>2759</v>
      </c>
      <c r="C1451" s="620" t="s">
        <v>3014</v>
      </c>
      <c r="D1451" s="620" t="s">
        <v>2799</v>
      </c>
      <c r="E1451" s="615">
        <v>133000</v>
      </c>
      <c r="F1451" s="616">
        <f t="shared" si="67"/>
        <v>255743887.5</v>
      </c>
      <c r="G1451" s="617">
        <f t="shared" si="66"/>
        <v>133000</v>
      </c>
      <c r="H1451" s="618">
        <f t="shared" si="68"/>
        <v>255743887.5</v>
      </c>
      <c r="I1451" s="662"/>
      <c r="J1451" s="619" t="s">
        <v>55</v>
      </c>
      <c r="K1451" s="619" t="s">
        <v>2750</v>
      </c>
    </row>
    <row r="1452" spans="2:11">
      <c r="B1452" s="620" t="s">
        <v>2759</v>
      </c>
      <c r="C1452" s="620" t="s">
        <v>3014</v>
      </c>
      <c r="D1452" s="620" t="s">
        <v>2800</v>
      </c>
      <c r="E1452" s="615">
        <v>305000</v>
      </c>
      <c r="F1452" s="616">
        <f t="shared" si="67"/>
        <v>256048887.5</v>
      </c>
      <c r="G1452" s="617">
        <f t="shared" si="66"/>
        <v>305000</v>
      </c>
      <c r="H1452" s="618">
        <f t="shared" si="68"/>
        <v>256048887.5</v>
      </c>
      <c r="I1452" s="662"/>
      <c r="J1452" s="619" t="s">
        <v>55</v>
      </c>
      <c r="K1452" s="619" t="s">
        <v>2750</v>
      </c>
    </row>
    <row r="1453" spans="2:11">
      <c r="B1453" s="620" t="s">
        <v>2759</v>
      </c>
      <c r="C1453" s="620" t="s">
        <v>3014</v>
      </c>
      <c r="D1453" s="620" t="s">
        <v>2809</v>
      </c>
      <c r="E1453" s="615">
        <v>152000</v>
      </c>
      <c r="F1453" s="616">
        <f t="shared" si="67"/>
        <v>256200887.5</v>
      </c>
      <c r="G1453" s="617">
        <f t="shared" si="66"/>
        <v>152000</v>
      </c>
      <c r="H1453" s="618">
        <f t="shared" si="68"/>
        <v>256200887.5</v>
      </c>
      <c r="I1453" s="662"/>
      <c r="J1453" s="619" t="s">
        <v>55</v>
      </c>
      <c r="K1453" s="619" t="s">
        <v>2750</v>
      </c>
    </row>
    <row r="1454" spans="2:11">
      <c r="B1454" s="620" t="s">
        <v>2759</v>
      </c>
      <c r="C1454" s="620" t="s">
        <v>3014</v>
      </c>
      <c r="D1454" s="620" t="s">
        <v>2771</v>
      </c>
      <c r="E1454" s="615">
        <v>376000</v>
      </c>
      <c r="F1454" s="616">
        <f t="shared" si="67"/>
        <v>256576887.5</v>
      </c>
      <c r="G1454" s="617">
        <f t="shared" si="66"/>
        <v>376000</v>
      </c>
      <c r="H1454" s="618">
        <f t="shared" si="68"/>
        <v>256576887.5</v>
      </c>
      <c r="I1454" s="662"/>
      <c r="J1454" s="619" t="s">
        <v>55</v>
      </c>
      <c r="K1454" s="619" t="s">
        <v>2750</v>
      </c>
    </row>
    <row r="1455" spans="2:11">
      <c r="B1455" s="620" t="s">
        <v>2759</v>
      </c>
      <c r="C1455" s="620" t="s">
        <v>3014</v>
      </c>
      <c r="D1455" s="620" t="s">
        <v>5102</v>
      </c>
      <c r="E1455" s="615">
        <v>11000</v>
      </c>
      <c r="F1455" s="616">
        <f t="shared" si="67"/>
        <v>256587887.5</v>
      </c>
      <c r="G1455" s="617">
        <f t="shared" si="66"/>
        <v>11000</v>
      </c>
      <c r="H1455" s="618">
        <f t="shared" si="68"/>
        <v>256587887.5</v>
      </c>
      <c r="I1455" s="662"/>
      <c r="J1455" s="619" t="s">
        <v>55</v>
      </c>
      <c r="K1455" s="619" t="s">
        <v>2750</v>
      </c>
    </row>
    <row r="1456" spans="2:11">
      <c r="B1456" s="620" t="s">
        <v>2759</v>
      </c>
      <c r="C1456" s="620" t="s">
        <v>3014</v>
      </c>
      <c r="D1456" s="620" t="s">
        <v>2853</v>
      </c>
      <c r="E1456" s="615">
        <v>15000</v>
      </c>
      <c r="F1456" s="616">
        <f t="shared" si="67"/>
        <v>256602887.5</v>
      </c>
      <c r="G1456" s="617">
        <f t="shared" si="66"/>
        <v>15000</v>
      </c>
      <c r="H1456" s="618">
        <f t="shared" si="68"/>
        <v>256602887.5</v>
      </c>
      <c r="I1456" s="662"/>
      <c r="J1456" s="619" t="s">
        <v>55</v>
      </c>
      <c r="K1456" s="619" t="s">
        <v>2750</v>
      </c>
    </row>
    <row r="1457" spans="2:11">
      <c r="B1457" s="620" t="s">
        <v>2759</v>
      </c>
      <c r="C1457" s="620" t="s">
        <v>3014</v>
      </c>
      <c r="D1457" s="620" t="s">
        <v>3022</v>
      </c>
      <c r="E1457" s="615">
        <v>2000</v>
      </c>
      <c r="F1457" s="616">
        <f t="shared" si="67"/>
        <v>256604887.5</v>
      </c>
      <c r="G1457" s="617">
        <f t="shared" si="66"/>
        <v>2000</v>
      </c>
      <c r="H1457" s="618">
        <f t="shared" si="68"/>
        <v>256604887.5</v>
      </c>
      <c r="I1457" s="662"/>
      <c r="J1457" s="619" t="s">
        <v>55</v>
      </c>
      <c r="K1457" s="619" t="s">
        <v>2750</v>
      </c>
    </row>
    <row r="1458" spans="2:11">
      <c r="B1458" s="620" t="s">
        <v>2759</v>
      </c>
      <c r="C1458" s="620" t="s">
        <v>3014</v>
      </c>
      <c r="D1458" s="620" t="s">
        <v>5310</v>
      </c>
      <c r="E1458" s="615">
        <v>23000</v>
      </c>
      <c r="F1458" s="616">
        <f t="shared" si="67"/>
        <v>256627887.5</v>
      </c>
      <c r="G1458" s="617">
        <f t="shared" si="66"/>
        <v>23000</v>
      </c>
      <c r="H1458" s="618">
        <f t="shared" si="68"/>
        <v>256627887.5</v>
      </c>
      <c r="I1458" s="662"/>
      <c r="J1458" s="619" t="s">
        <v>55</v>
      </c>
      <c r="K1458" s="619" t="s">
        <v>2750</v>
      </c>
    </row>
    <row r="1459" spans="2:11">
      <c r="B1459" s="620" t="s">
        <v>2759</v>
      </c>
      <c r="C1459" s="620" t="s">
        <v>3014</v>
      </c>
      <c r="D1459" s="620" t="s">
        <v>5280</v>
      </c>
      <c r="E1459" s="615">
        <v>78000</v>
      </c>
      <c r="F1459" s="616">
        <f t="shared" si="67"/>
        <v>256705887.5</v>
      </c>
      <c r="G1459" s="617">
        <f t="shared" si="66"/>
        <v>78000</v>
      </c>
      <c r="H1459" s="618">
        <f t="shared" si="68"/>
        <v>256705887.5</v>
      </c>
      <c r="I1459" s="662"/>
      <c r="J1459" s="619" t="s">
        <v>55</v>
      </c>
      <c r="K1459" s="619" t="s">
        <v>2750</v>
      </c>
    </row>
    <row r="1460" spans="2:11">
      <c r="B1460" s="620" t="s">
        <v>2759</v>
      </c>
      <c r="C1460" s="620" t="s">
        <v>3014</v>
      </c>
      <c r="D1460" s="620" t="s">
        <v>2780</v>
      </c>
      <c r="E1460" s="615">
        <v>645000</v>
      </c>
      <c r="F1460" s="616">
        <f t="shared" si="67"/>
        <v>257350887.5</v>
      </c>
      <c r="G1460" s="617">
        <f t="shared" si="66"/>
        <v>645000</v>
      </c>
      <c r="H1460" s="618">
        <f t="shared" si="68"/>
        <v>257350887.5</v>
      </c>
      <c r="I1460" s="662"/>
      <c r="J1460" s="619" t="s">
        <v>55</v>
      </c>
      <c r="K1460" s="619" t="s">
        <v>2750</v>
      </c>
    </row>
    <row r="1461" spans="2:11">
      <c r="B1461" s="620" t="s">
        <v>2759</v>
      </c>
      <c r="C1461" s="620" t="s">
        <v>3014</v>
      </c>
      <c r="D1461" s="620" t="s">
        <v>5309</v>
      </c>
      <c r="E1461" s="615">
        <v>5000</v>
      </c>
      <c r="F1461" s="616">
        <f t="shared" si="67"/>
        <v>257355887.5</v>
      </c>
      <c r="G1461" s="617">
        <f t="shared" si="66"/>
        <v>5000</v>
      </c>
      <c r="H1461" s="618">
        <f t="shared" si="68"/>
        <v>257355887.5</v>
      </c>
      <c r="I1461" s="662"/>
      <c r="J1461" s="619" t="s">
        <v>55</v>
      </c>
      <c r="K1461" s="619" t="s">
        <v>2750</v>
      </c>
    </row>
    <row r="1462" spans="2:11">
      <c r="B1462" s="620" t="s">
        <v>2759</v>
      </c>
      <c r="C1462" s="620" t="s">
        <v>3014</v>
      </c>
      <c r="D1462" s="620" t="s">
        <v>5308</v>
      </c>
      <c r="E1462" s="615">
        <v>78000</v>
      </c>
      <c r="F1462" s="616">
        <f t="shared" si="67"/>
        <v>257433887.5</v>
      </c>
      <c r="G1462" s="617">
        <f t="shared" si="66"/>
        <v>78000</v>
      </c>
      <c r="H1462" s="618">
        <f t="shared" si="68"/>
        <v>257433887.5</v>
      </c>
      <c r="I1462" s="662"/>
      <c r="J1462" s="619" t="s">
        <v>55</v>
      </c>
      <c r="K1462" s="619" t="s">
        <v>2750</v>
      </c>
    </row>
    <row r="1463" spans="2:11">
      <c r="B1463" s="620" t="s">
        <v>2759</v>
      </c>
      <c r="C1463" s="620" t="s">
        <v>3014</v>
      </c>
      <c r="D1463" s="620" t="s">
        <v>5307</v>
      </c>
      <c r="E1463" s="615">
        <v>539000</v>
      </c>
      <c r="F1463" s="616">
        <f t="shared" si="67"/>
        <v>257972887.5</v>
      </c>
      <c r="G1463" s="617">
        <f t="shared" si="66"/>
        <v>539000</v>
      </c>
      <c r="H1463" s="618">
        <f t="shared" si="68"/>
        <v>257972887.5</v>
      </c>
      <c r="I1463" s="662"/>
      <c r="J1463" s="619" t="s">
        <v>55</v>
      </c>
      <c r="K1463" s="619" t="s">
        <v>2750</v>
      </c>
    </row>
    <row r="1464" spans="2:11">
      <c r="B1464" s="620" t="s">
        <v>2759</v>
      </c>
      <c r="C1464" s="620" t="s">
        <v>3014</v>
      </c>
      <c r="D1464" s="620" t="s">
        <v>5306</v>
      </c>
      <c r="E1464" s="615">
        <v>8000</v>
      </c>
      <c r="F1464" s="616">
        <f t="shared" si="67"/>
        <v>257980887.5</v>
      </c>
      <c r="G1464" s="617">
        <f t="shared" si="66"/>
        <v>8000</v>
      </c>
      <c r="H1464" s="618">
        <f t="shared" si="68"/>
        <v>257980887.5</v>
      </c>
      <c r="I1464" s="662"/>
      <c r="J1464" s="619" t="s">
        <v>55</v>
      </c>
      <c r="K1464" s="619" t="s">
        <v>2750</v>
      </c>
    </row>
    <row r="1465" spans="2:11">
      <c r="B1465" s="620" t="s">
        <v>2759</v>
      </c>
      <c r="C1465" s="620" t="s">
        <v>3014</v>
      </c>
      <c r="D1465" s="620" t="s">
        <v>5305</v>
      </c>
      <c r="E1465" s="615">
        <v>8000</v>
      </c>
      <c r="F1465" s="616">
        <f t="shared" si="67"/>
        <v>257988887.5</v>
      </c>
      <c r="G1465" s="617">
        <f t="shared" si="66"/>
        <v>8000</v>
      </c>
      <c r="H1465" s="618">
        <f t="shared" si="68"/>
        <v>257988887.5</v>
      </c>
      <c r="I1465" s="662"/>
      <c r="J1465" s="619" t="s">
        <v>55</v>
      </c>
      <c r="K1465" s="619" t="s">
        <v>2750</v>
      </c>
    </row>
    <row r="1466" spans="2:11">
      <c r="B1466" s="620" t="s">
        <v>2759</v>
      </c>
      <c r="C1466" s="620" t="s">
        <v>3014</v>
      </c>
      <c r="D1466" s="620" t="s">
        <v>5304</v>
      </c>
      <c r="E1466" s="615">
        <v>25000</v>
      </c>
      <c r="F1466" s="616">
        <f t="shared" si="67"/>
        <v>258013887.5</v>
      </c>
      <c r="G1466" s="617">
        <f t="shared" si="66"/>
        <v>25000</v>
      </c>
      <c r="H1466" s="618">
        <f t="shared" si="68"/>
        <v>258013887.5</v>
      </c>
      <c r="I1466" s="662"/>
      <c r="J1466" s="619" t="s">
        <v>55</v>
      </c>
      <c r="K1466" s="619" t="s">
        <v>2750</v>
      </c>
    </row>
    <row r="1467" spans="2:11">
      <c r="B1467" s="620" t="s">
        <v>2759</v>
      </c>
      <c r="C1467" s="620" t="s">
        <v>3014</v>
      </c>
      <c r="D1467" s="620" t="s">
        <v>2815</v>
      </c>
      <c r="E1467" s="615">
        <v>594000</v>
      </c>
      <c r="F1467" s="616">
        <f t="shared" si="67"/>
        <v>258607887.5</v>
      </c>
      <c r="G1467" s="617">
        <f t="shared" si="66"/>
        <v>594000</v>
      </c>
      <c r="H1467" s="618">
        <f t="shared" si="68"/>
        <v>258607887.5</v>
      </c>
      <c r="I1467" s="662"/>
      <c r="J1467" s="619" t="s">
        <v>55</v>
      </c>
      <c r="K1467" s="619" t="s">
        <v>2750</v>
      </c>
    </row>
    <row r="1468" spans="2:11">
      <c r="B1468" s="620" t="s">
        <v>2759</v>
      </c>
      <c r="C1468" s="620" t="s">
        <v>3014</v>
      </c>
      <c r="D1468" s="620" t="s">
        <v>3063</v>
      </c>
      <c r="E1468" s="615">
        <v>234000</v>
      </c>
      <c r="F1468" s="616">
        <f t="shared" si="67"/>
        <v>258841887.5</v>
      </c>
      <c r="G1468" s="617">
        <f t="shared" si="66"/>
        <v>234000</v>
      </c>
      <c r="H1468" s="618">
        <f t="shared" si="68"/>
        <v>258841887.5</v>
      </c>
      <c r="I1468" s="662"/>
      <c r="J1468" s="619" t="s">
        <v>55</v>
      </c>
      <c r="K1468" s="619" t="s">
        <v>2750</v>
      </c>
    </row>
    <row r="1469" spans="2:11">
      <c r="B1469" s="620" t="s">
        <v>2759</v>
      </c>
      <c r="C1469" s="620" t="s">
        <v>3014</v>
      </c>
      <c r="D1469" s="620" t="s">
        <v>5303</v>
      </c>
      <c r="E1469" s="615">
        <v>13000</v>
      </c>
      <c r="F1469" s="616">
        <f t="shared" si="67"/>
        <v>258854887.5</v>
      </c>
      <c r="G1469" s="617">
        <f t="shared" si="66"/>
        <v>13000</v>
      </c>
      <c r="H1469" s="618">
        <f t="shared" si="68"/>
        <v>258854887.5</v>
      </c>
      <c r="I1469" s="662"/>
      <c r="J1469" s="619" t="s">
        <v>55</v>
      </c>
      <c r="K1469" s="619" t="s">
        <v>2750</v>
      </c>
    </row>
    <row r="1470" spans="2:11">
      <c r="B1470" s="620" t="s">
        <v>2759</v>
      </c>
      <c r="C1470" s="620" t="s">
        <v>3014</v>
      </c>
      <c r="D1470" s="620" t="s">
        <v>5302</v>
      </c>
      <c r="E1470" s="615">
        <v>13000</v>
      </c>
      <c r="F1470" s="616">
        <f t="shared" si="67"/>
        <v>258867887.5</v>
      </c>
      <c r="G1470" s="617">
        <f t="shared" si="66"/>
        <v>13000</v>
      </c>
      <c r="H1470" s="618">
        <f t="shared" si="68"/>
        <v>258867887.5</v>
      </c>
      <c r="I1470" s="662"/>
      <c r="J1470" s="619" t="s">
        <v>55</v>
      </c>
      <c r="K1470" s="619" t="s">
        <v>2750</v>
      </c>
    </row>
    <row r="1471" spans="2:11">
      <c r="B1471" s="620" t="s">
        <v>2759</v>
      </c>
      <c r="C1471" s="620" t="s">
        <v>3014</v>
      </c>
      <c r="D1471" s="620" t="s">
        <v>3141</v>
      </c>
      <c r="E1471" s="615">
        <v>18000</v>
      </c>
      <c r="F1471" s="616">
        <f t="shared" si="67"/>
        <v>258885887.5</v>
      </c>
      <c r="G1471" s="617">
        <f t="shared" si="66"/>
        <v>18000</v>
      </c>
      <c r="H1471" s="618">
        <f t="shared" si="68"/>
        <v>258885887.5</v>
      </c>
      <c r="I1471" s="662"/>
      <c r="J1471" s="619" t="s">
        <v>55</v>
      </c>
      <c r="K1471" s="619" t="s">
        <v>2750</v>
      </c>
    </row>
    <row r="1472" spans="2:11">
      <c r="B1472" s="620" t="s">
        <v>2759</v>
      </c>
      <c r="C1472" s="620" t="s">
        <v>3014</v>
      </c>
      <c r="D1472" s="620" t="s">
        <v>2821</v>
      </c>
      <c r="E1472" s="615">
        <v>609000</v>
      </c>
      <c r="F1472" s="616">
        <f t="shared" si="67"/>
        <v>259494887.5</v>
      </c>
      <c r="G1472" s="617">
        <f t="shared" si="66"/>
        <v>609000</v>
      </c>
      <c r="H1472" s="618">
        <f t="shared" si="68"/>
        <v>259494887.5</v>
      </c>
      <c r="I1472" s="662"/>
      <c r="J1472" s="619" t="s">
        <v>55</v>
      </c>
      <c r="K1472" s="619" t="s">
        <v>2750</v>
      </c>
    </row>
    <row r="1473" spans="2:11">
      <c r="B1473" s="620" t="s">
        <v>2759</v>
      </c>
      <c r="C1473" s="620" t="s">
        <v>3014</v>
      </c>
      <c r="D1473" s="620" t="s">
        <v>5301</v>
      </c>
      <c r="E1473" s="615">
        <v>8000</v>
      </c>
      <c r="F1473" s="616">
        <f t="shared" si="67"/>
        <v>259502887.5</v>
      </c>
      <c r="G1473" s="617">
        <f t="shared" si="66"/>
        <v>8000</v>
      </c>
      <c r="H1473" s="618">
        <f t="shared" si="68"/>
        <v>259502887.5</v>
      </c>
      <c r="I1473" s="662"/>
      <c r="J1473" s="619" t="s">
        <v>55</v>
      </c>
      <c r="K1473" s="619" t="s">
        <v>2750</v>
      </c>
    </row>
    <row r="1474" spans="2:11">
      <c r="B1474" s="620" t="s">
        <v>2759</v>
      </c>
      <c r="C1474" s="620" t="s">
        <v>3014</v>
      </c>
      <c r="D1474" s="620" t="s">
        <v>2919</v>
      </c>
      <c r="E1474" s="615">
        <v>703000</v>
      </c>
      <c r="F1474" s="616">
        <f t="shared" si="67"/>
        <v>260205887.5</v>
      </c>
      <c r="G1474" s="617">
        <f t="shared" si="66"/>
        <v>703000</v>
      </c>
      <c r="H1474" s="618">
        <f t="shared" si="68"/>
        <v>260205887.5</v>
      </c>
      <c r="I1474" s="662"/>
      <c r="J1474" s="619" t="s">
        <v>55</v>
      </c>
      <c r="K1474" s="619" t="s">
        <v>2750</v>
      </c>
    </row>
    <row r="1475" spans="2:11">
      <c r="B1475" s="620" t="s">
        <v>2759</v>
      </c>
      <c r="C1475" s="620" t="s">
        <v>3014</v>
      </c>
      <c r="D1475" s="620" t="s">
        <v>5086</v>
      </c>
      <c r="E1475" s="615">
        <v>195000</v>
      </c>
      <c r="F1475" s="616">
        <f t="shared" si="67"/>
        <v>260400887.5</v>
      </c>
      <c r="G1475" s="617">
        <f t="shared" si="66"/>
        <v>195000</v>
      </c>
      <c r="H1475" s="618">
        <f t="shared" si="68"/>
        <v>260400887.5</v>
      </c>
      <c r="I1475" s="662"/>
      <c r="J1475" s="619" t="s">
        <v>55</v>
      </c>
      <c r="K1475" s="619" t="s">
        <v>2750</v>
      </c>
    </row>
    <row r="1476" spans="2:11">
      <c r="B1476" s="620" t="s">
        <v>2759</v>
      </c>
      <c r="C1476" s="620" t="s">
        <v>3014</v>
      </c>
      <c r="D1476" s="620" t="s">
        <v>2823</v>
      </c>
      <c r="E1476" s="615">
        <v>435000</v>
      </c>
      <c r="F1476" s="616">
        <f t="shared" si="67"/>
        <v>260835887.5</v>
      </c>
      <c r="G1476" s="617">
        <f t="shared" si="66"/>
        <v>435000</v>
      </c>
      <c r="H1476" s="618">
        <f t="shared" si="68"/>
        <v>260835887.5</v>
      </c>
      <c r="I1476" s="662"/>
      <c r="J1476" s="619" t="s">
        <v>55</v>
      </c>
      <c r="K1476" s="619" t="s">
        <v>2750</v>
      </c>
    </row>
    <row r="1477" spans="2:11">
      <c r="B1477" s="620" t="s">
        <v>2759</v>
      </c>
      <c r="C1477" s="620" t="s">
        <v>3014</v>
      </c>
      <c r="D1477" s="620" t="s">
        <v>2830</v>
      </c>
      <c r="E1477" s="615">
        <v>27000</v>
      </c>
      <c r="F1477" s="616">
        <f t="shared" si="67"/>
        <v>260862887.5</v>
      </c>
      <c r="G1477" s="617">
        <f t="shared" si="66"/>
        <v>27000</v>
      </c>
      <c r="H1477" s="618">
        <f t="shared" si="68"/>
        <v>260862887.5</v>
      </c>
      <c r="I1477" s="662"/>
      <c r="J1477" s="619" t="s">
        <v>55</v>
      </c>
      <c r="K1477" s="619" t="s">
        <v>2750</v>
      </c>
    </row>
    <row r="1478" spans="2:11">
      <c r="B1478" s="620" t="s">
        <v>2759</v>
      </c>
      <c r="C1478" s="620" t="s">
        <v>3015</v>
      </c>
      <c r="D1478" s="620" t="s">
        <v>2790</v>
      </c>
      <c r="E1478" s="615">
        <v>315000</v>
      </c>
      <c r="F1478" s="616">
        <f t="shared" si="67"/>
        <v>261177887.5</v>
      </c>
      <c r="G1478" s="617">
        <f t="shared" si="66"/>
        <v>315000</v>
      </c>
      <c r="H1478" s="618">
        <f t="shared" si="68"/>
        <v>261177887.5</v>
      </c>
      <c r="I1478" s="662"/>
      <c r="J1478" s="619" t="s">
        <v>55</v>
      </c>
      <c r="K1478" s="619" t="s">
        <v>2750</v>
      </c>
    </row>
    <row r="1479" spans="2:11">
      <c r="B1479" s="620" t="s">
        <v>2759</v>
      </c>
      <c r="C1479" s="620" t="s">
        <v>3015</v>
      </c>
      <c r="D1479" s="620" t="s">
        <v>2791</v>
      </c>
      <c r="E1479" s="615">
        <v>47000</v>
      </c>
      <c r="F1479" s="616">
        <f t="shared" si="67"/>
        <v>261224887.5</v>
      </c>
      <c r="G1479" s="617">
        <f t="shared" ref="G1479:G1542" si="69">E1479</f>
        <v>47000</v>
      </c>
      <c r="H1479" s="618">
        <f t="shared" si="68"/>
        <v>261224887.5</v>
      </c>
      <c r="I1479" s="662"/>
      <c r="J1479" s="619" t="s">
        <v>55</v>
      </c>
      <c r="K1479" s="619" t="s">
        <v>2750</v>
      </c>
    </row>
    <row r="1480" spans="2:11">
      <c r="B1480" s="620" t="s">
        <v>2759</v>
      </c>
      <c r="C1480" s="620" t="s">
        <v>3015</v>
      </c>
      <c r="D1480" s="620" t="s">
        <v>2792</v>
      </c>
      <c r="E1480" s="615">
        <v>79000</v>
      </c>
      <c r="F1480" s="616">
        <f t="shared" ref="F1480:F1543" si="70">E1480+F1479</f>
        <v>261303887.5</v>
      </c>
      <c r="G1480" s="617">
        <f t="shared" si="69"/>
        <v>79000</v>
      </c>
      <c r="H1480" s="618">
        <f t="shared" ref="H1480:H1543" si="71">G1480+H1479</f>
        <v>261303887.5</v>
      </c>
      <c r="I1480" s="662"/>
      <c r="J1480" s="619" t="s">
        <v>55</v>
      </c>
      <c r="K1480" s="619" t="s">
        <v>2750</v>
      </c>
    </row>
    <row r="1481" spans="2:11">
      <c r="B1481" s="620" t="s">
        <v>2759</v>
      </c>
      <c r="C1481" s="620" t="s">
        <v>3015</v>
      </c>
      <c r="D1481" s="620" t="s">
        <v>2793</v>
      </c>
      <c r="E1481" s="615">
        <v>39000</v>
      </c>
      <c r="F1481" s="616">
        <f t="shared" si="70"/>
        <v>261342887.5</v>
      </c>
      <c r="G1481" s="617">
        <f t="shared" si="69"/>
        <v>39000</v>
      </c>
      <c r="H1481" s="618">
        <f t="shared" si="71"/>
        <v>261342887.5</v>
      </c>
      <c r="I1481" s="662"/>
      <c r="J1481" s="619" t="s">
        <v>55</v>
      </c>
      <c r="K1481" s="619" t="s">
        <v>2750</v>
      </c>
    </row>
    <row r="1482" spans="2:11">
      <c r="B1482" s="620" t="s">
        <v>2759</v>
      </c>
      <c r="C1482" s="620" t="s">
        <v>3015</v>
      </c>
      <c r="D1482" s="620" t="s">
        <v>2836</v>
      </c>
      <c r="E1482" s="615">
        <v>158000</v>
      </c>
      <c r="F1482" s="616">
        <f t="shared" si="70"/>
        <v>261500887.5</v>
      </c>
      <c r="G1482" s="617">
        <f t="shared" si="69"/>
        <v>158000</v>
      </c>
      <c r="H1482" s="618">
        <f t="shared" si="71"/>
        <v>261500887.5</v>
      </c>
      <c r="I1482" s="662"/>
      <c r="J1482" s="619" t="s">
        <v>55</v>
      </c>
      <c r="K1482" s="619" t="s">
        <v>2750</v>
      </c>
    </row>
    <row r="1483" spans="2:11">
      <c r="B1483" s="620" t="s">
        <v>2759</v>
      </c>
      <c r="C1483" s="620" t="s">
        <v>3015</v>
      </c>
      <c r="D1483" s="620" t="s">
        <v>2837</v>
      </c>
      <c r="E1483" s="615">
        <v>315000</v>
      </c>
      <c r="F1483" s="616">
        <f t="shared" si="70"/>
        <v>261815887.5</v>
      </c>
      <c r="G1483" s="617">
        <f t="shared" si="69"/>
        <v>315000</v>
      </c>
      <c r="H1483" s="618">
        <f t="shared" si="71"/>
        <v>261815887.5</v>
      </c>
      <c r="I1483" s="662"/>
      <c r="J1483" s="619" t="s">
        <v>55</v>
      </c>
      <c r="K1483" s="619" t="s">
        <v>2750</v>
      </c>
    </row>
    <row r="1484" spans="2:11">
      <c r="B1484" s="620" t="s">
        <v>2759</v>
      </c>
      <c r="C1484" s="620" t="s">
        <v>3015</v>
      </c>
      <c r="D1484" s="620" t="s">
        <v>5283</v>
      </c>
      <c r="E1484" s="615">
        <v>63000</v>
      </c>
      <c r="F1484" s="616">
        <f t="shared" si="70"/>
        <v>261878887.5</v>
      </c>
      <c r="G1484" s="617">
        <f t="shared" si="69"/>
        <v>63000</v>
      </c>
      <c r="H1484" s="618">
        <f t="shared" si="71"/>
        <v>261878887.5</v>
      </c>
      <c r="I1484" s="662"/>
      <c r="J1484" s="619" t="s">
        <v>55</v>
      </c>
      <c r="K1484" s="619" t="s">
        <v>2750</v>
      </c>
    </row>
    <row r="1485" spans="2:11">
      <c r="B1485" s="620" t="s">
        <v>2759</v>
      </c>
      <c r="C1485" s="620" t="s">
        <v>3015</v>
      </c>
      <c r="D1485" s="620" t="s">
        <v>2767</v>
      </c>
      <c r="E1485" s="615">
        <v>243000</v>
      </c>
      <c r="F1485" s="616">
        <f t="shared" si="70"/>
        <v>262121887.5</v>
      </c>
      <c r="G1485" s="617">
        <f t="shared" si="69"/>
        <v>243000</v>
      </c>
      <c r="H1485" s="618">
        <f t="shared" si="71"/>
        <v>262121887.5</v>
      </c>
      <c r="I1485" s="662"/>
      <c r="J1485" s="619" t="s">
        <v>55</v>
      </c>
      <c r="K1485" s="619" t="s">
        <v>2750</v>
      </c>
    </row>
    <row r="1486" spans="2:11">
      <c r="B1486" s="620" t="s">
        <v>2759</v>
      </c>
      <c r="C1486" s="620" t="s">
        <v>3015</v>
      </c>
      <c r="D1486" s="620" t="s">
        <v>5297</v>
      </c>
      <c r="E1486" s="615">
        <v>133000</v>
      </c>
      <c r="F1486" s="616">
        <f t="shared" si="70"/>
        <v>262254887.5</v>
      </c>
      <c r="G1486" s="617">
        <f t="shared" si="69"/>
        <v>133000</v>
      </c>
      <c r="H1486" s="618">
        <f t="shared" si="71"/>
        <v>262254887.5</v>
      </c>
      <c r="I1486" s="662"/>
      <c r="J1486" s="619" t="s">
        <v>55</v>
      </c>
      <c r="K1486" s="619" t="s">
        <v>2750</v>
      </c>
    </row>
    <row r="1487" spans="2:11">
      <c r="B1487" s="620" t="s">
        <v>2759</v>
      </c>
      <c r="C1487" s="620" t="s">
        <v>3015</v>
      </c>
      <c r="D1487" s="620" t="s">
        <v>2800</v>
      </c>
      <c r="E1487" s="615">
        <v>184000</v>
      </c>
      <c r="F1487" s="616">
        <f t="shared" si="70"/>
        <v>262438887.5</v>
      </c>
      <c r="G1487" s="617">
        <f t="shared" si="69"/>
        <v>184000</v>
      </c>
      <c r="H1487" s="618">
        <f t="shared" si="71"/>
        <v>262438887.5</v>
      </c>
      <c r="I1487" s="662"/>
      <c r="J1487" s="619" t="s">
        <v>55</v>
      </c>
      <c r="K1487" s="619" t="s">
        <v>2750</v>
      </c>
    </row>
    <row r="1488" spans="2:11">
      <c r="B1488" s="620" t="s">
        <v>2759</v>
      </c>
      <c r="C1488" s="620" t="s">
        <v>3015</v>
      </c>
      <c r="D1488" s="620" t="s">
        <v>2809</v>
      </c>
      <c r="E1488" s="615">
        <v>152000</v>
      </c>
      <c r="F1488" s="616">
        <f t="shared" si="70"/>
        <v>262590887.5</v>
      </c>
      <c r="G1488" s="617">
        <f t="shared" si="69"/>
        <v>152000</v>
      </c>
      <c r="H1488" s="618">
        <f t="shared" si="71"/>
        <v>262590887.5</v>
      </c>
      <c r="I1488" s="662"/>
      <c r="J1488" s="619" t="s">
        <v>55</v>
      </c>
      <c r="K1488" s="619" t="s">
        <v>2750</v>
      </c>
    </row>
    <row r="1489" spans="2:11">
      <c r="B1489" s="620" t="s">
        <v>2759</v>
      </c>
      <c r="C1489" s="620" t="s">
        <v>3015</v>
      </c>
      <c r="D1489" s="620" t="s">
        <v>2771</v>
      </c>
      <c r="E1489" s="615">
        <v>227000</v>
      </c>
      <c r="F1489" s="616">
        <f t="shared" si="70"/>
        <v>262817887.5</v>
      </c>
      <c r="G1489" s="617">
        <f t="shared" si="69"/>
        <v>227000</v>
      </c>
      <c r="H1489" s="618">
        <f t="shared" si="71"/>
        <v>262817887.5</v>
      </c>
      <c r="I1489" s="662"/>
      <c r="J1489" s="619" t="s">
        <v>55</v>
      </c>
      <c r="K1489" s="619" t="s">
        <v>2750</v>
      </c>
    </row>
    <row r="1490" spans="2:11">
      <c r="B1490" s="620" t="s">
        <v>2759</v>
      </c>
      <c r="C1490" s="620" t="s">
        <v>3015</v>
      </c>
      <c r="D1490" s="620" t="s">
        <v>5102</v>
      </c>
      <c r="E1490" s="615">
        <v>7000</v>
      </c>
      <c r="F1490" s="616">
        <f t="shared" si="70"/>
        <v>262824887.5</v>
      </c>
      <c r="G1490" s="617">
        <f t="shared" si="69"/>
        <v>7000</v>
      </c>
      <c r="H1490" s="618">
        <f t="shared" si="71"/>
        <v>262824887.5</v>
      </c>
      <c r="I1490" s="662"/>
      <c r="J1490" s="619" t="s">
        <v>55</v>
      </c>
      <c r="K1490" s="619" t="s">
        <v>2750</v>
      </c>
    </row>
    <row r="1491" spans="2:11">
      <c r="B1491" s="620" t="s">
        <v>2759</v>
      </c>
      <c r="C1491" s="620" t="s">
        <v>3015</v>
      </c>
      <c r="D1491" s="620" t="s">
        <v>2853</v>
      </c>
      <c r="E1491" s="615">
        <v>114000</v>
      </c>
      <c r="F1491" s="616">
        <f t="shared" si="70"/>
        <v>262938887.5</v>
      </c>
      <c r="G1491" s="617">
        <f t="shared" si="69"/>
        <v>114000</v>
      </c>
      <c r="H1491" s="618">
        <f t="shared" si="71"/>
        <v>262938887.5</v>
      </c>
      <c r="I1491" s="662"/>
      <c r="J1491" s="619" t="s">
        <v>55</v>
      </c>
      <c r="K1491" s="619" t="s">
        <v>2750</v>
      </c>
    </row>
    <row r="1492" spans="2:11">
      <c r="B1492" s="620" t="s">
        <v>2759</v>
      </c>
      <c r="C1492" s="620" t="s">
        <v>3015</v>
      </c>
      <c r="D1492" s="620" t="s">
        <v>5280</v>
      </c>
      <c r="E1492" s="615">
        <v>78000</v>
      </c>
      <c r="F1492" s="616">
        <f t="shared" si="70"/>
        <v>263016887.5</v>
      </c>
      <c r="G1492" s="617">
        <f t="shared" si="69"/>
        <v>78000</v>
      </c>
      <c r="H1492" s="618">
        <f t="shared" si="71"/>
        <v>263016887.5</v>
      </c>
      <c r="I1492" s="662"/>
      <c r="J1492" s="619" t="s">
        <v>55</v>
      </c>
      <c r="K1492" s="619" t="s">
        <v>2750</v>
      </c>
    </row>
    <row r="1493" spans="2:11">
      <c r="B1493" s="620" t="s">
        <v>2759</v>
      </c>
      <c r="C1493" s="620" t="s">
        <v>3015</v>
      </c>
      <c r="D1493" s="620" t="s">
        <v>5290</v>
      </c>
      <c r="E1493" s="615">
        <v>6000</v>
      </c>
      <c r="F1493" s="616">
        <f t="shared" si="70"/>
        <v>263022887.5</v>
      </c>
      <c r="G1493" s="617">
        <f t="shared" si="69"/>
        <v>6000</v>
      </c>
      <c r="H1493" s="618">
        <f t="shared" si="71"/>
        <v>263022887.5</v>
      </c>
      <c r="I1493" s="662"/>
      <c r="J1493" s="619" t="s">
        <v>55</v>
      </c>
      <c r="K1493" s="619" t="s">
        <v>2750</v>
      </c>
    </row>
    <row r="1494" spans="2:11">
      <c r="B1494" s="620" t="s">
        <v>2759</v>
      </c>
      <c r="C1494" s="620" t="s">
        <v>3015</v>
      </c>
      <c r="D1494" s="620" t="s">
        <v>2780</v>
      </c>
      <c r="E1494" s="615">
        <v>435000</v>
      </c>
      <c r="F1494" s="616">
        <f t="shared" si="70"/>
        <v>263457887.5</v>
      </c>
      <c r="G1494" s="617">
        <f t="shared" si="69"/>
        <v>435000</v>
      </c>
      <c r="H1494" s="618">
        <f t="shared" si="71"/>
        <v>263457887.5</v>
      </c>
      <c r="I1494" s="662"/>
      <c r="J1494" s="619" t="s">
        <v>55</v>
      </c>
      <c r="K1494" s="619" t="s">
        <v>2750</v>
      </c>
    </row>
    <row r="1495" spans="2:11">
      <c r="B1495" s="620" t="s">
        <v>2759</v>
      </c>
      <c r="C1495" s="620" t="s">
        <v>3015</v>
      </c>
      <c r="D1495" s="620" t="s">
        <v>5300</v>
      </c>
      <c r="E1495" s="615">
        <v>387000</v>
      </c>
      <c r="F1495" s="616">
        <f t="shared" si="70"/>
        <v>263844887.5</v>
      </c>
      <c r="G1495" s="617">
        <f t="shared" si="69"/>
        <v>387000</v>
      </c>
      <c r="H1495" s="618">
        <f t="shared" si="71"/>
        <v>263844887.5</v>
      </c>
      <c r="I1495" s="662"/>
      <c r="J1495" s="619" t="s">
        <v>55</v>
      </c>
      <c r="K1495" s="619" t="s">
        <v>2750</v>
      </c>
    </row>
    <row r="1496" spans="2:11">
      <c r="B1496" s="620" t="s">
        <v>2759</v>
      </c>
      <c r="C1496" s="620" t="s">
        <v>3015</v>
      </c>
      <c r="D1496" s="620" t="s">
        <v>5299</v>
      </c>
      <c r="E1496" s="615">
        <v>8000</v>
      </c>
      <c r="F1496" s="616">
        <f t="shared" si="70"/>
        <v>263852887.5</v>
      </c>
      <c r="G1496" s="617">
        <f t="shared" si="69"/>
        <v>8000</v>
      </c>
      <c r="H1496" s="618">
        <f t="shared" si="71"/>
        <v>263852887.5</v>
      </c>
      <c r="I1496" s="662"/>
      <c r="J1496" s="619" t="s">
        <v>55</v>
      </c>
      <c r="K1496" s="619" t="s">
        <v>2750</v>
      </c>
    </row>
    <row r="1497" spans="2:11">
      <c r="B1497" s="620" t="s">
        <v>2759</v>
      </c>
      <c r="C1497" s="620" t="s">
        <v>3015</v>
      </c>
      <c r="D1497" s="620" t="s">
        <v>5298</v>
      </c>
      <c r="E1497" s="615">
        <v>8000</v>
      </c>
      <c r="F1497" s="616">
        <f t="shared" si="70"/>
        <v>263860887.5</v>
      </c>
      <c r="G1497" s="617">
        <f t="shared" si="69"/>
        <v>8000</v>
      </c>
      <c r="H1497" s="618">
        <f t="shared" si="71"/>
        <v>263860887.5</v>
      </c>
      <c r="I1497" s="662"/>
      <c r="J1497" s="619" t="s">
        <v>55</v>
      </c>
      <c r="K1497" s="619" t="s">
        <v>2750</v>
      </c>
    </row>
    <row r="1498" spans="2:11">
      <c r="B1498" s="620" t="s">
        <v>2759</v>
      </c>
      <c r="C1498" s="620" t="s">
        <v>3015</v>
      </c>
      <c r="D1498" s="620" t="s">
        <v>2815</v>
      </c>
      <c r="E1498" s="615">
        <v>328000</v>
      </c>
      <c r="F1498" s="616">
        <f t="shared" si="70"/>
        <v>264188887.5</v>
      </c>
      <c r="G1498" s="617">
        <f t="shared" si="69"/>
        <v>328000</v>
      </c>
      <c r="H1498" s="618">
        <f t="shared" si="71"/>
        <v>264188887.5</v>
      </c>
      <c r="I1498" s="662"/>
      <c r="J1498" s="619" t="s">
        <v>55</v>
      </c>
      <c r="K1498" s="619" t="s">
        <v>2750</v>
      </c>
    </row>
    <row r="1499" spans="2:11">
      <c r="B1499" s="620" t="s">
        <v>2759</v>
      </c>
      <c r="C1499" s="620" t="s">
        <v>3015</v>
      </c>
      <c r="D1499" s="620" t="s">
        <v>3063</v>
      </c>
      <c r="E1499" s="615">
        <v>234000</v>
      </c>
      <c r="F1499" s="616">
        <f t="shared" si="70"/>
        <v>264422887.5</v>
      </c>
      <c r="G1499" s="617">
        <f t="shared" si="69"/>
        <v>234000</v>
      </c>
      <c r="H1499" s="618">
        <f t="shared" si="71"/>
        <v>264422887.5</v>
      </c>
      <c r="I1499" s="662"/>
      <c r="J1499" s="619" t="s">
        <v>55</v>
      </c>
      <c r="K1499" s="619" t="s">
        <v>2750</v>
      </c>
    </row>
    <row r="1500" spans="2:11">
      <c r="B1500" s="620" t="s">
        <v>2759</v>
      </c>
      <c r="C1500" s="620" t="s">
        <v>3015</v>
      </c>
      <c r="D1500" s="620" t="s">
        <v>3141</v>
      </c>
      <c r="E1500" s="615">
        <v>12000</v>
      </c>
      <c r="F1500" s="616">
        <f t="shared" si="70"/>
        <v>264434887.5</v>
      </c>
      <c r="G1500" s="617">
        <f t="shared" si="69"/>
        <v>12000</v>
      </c>
      <c r="H1500" s="618">
        <f t="shared" si="71"/>
        <v>264434887.5</v>
      </c>
      <c r="I1500" s="662"/>
      <c r="J1500" s="619" t="s">
        <v>55</v>
      </c>
      <c r="K1500" s="619" t="s">
        <v>2750</v>
      </c>
    </row>
    <row r="1501" spans="2:11">
      <c r="B1501" s="620" t="s">
        <v>2759</v>
      </c>
      <c r="C1501" s="620" t="s">
        <v>3015</v>
      </c>
      <c r="D1501" s="620" t="s">
        <v>2821</v>
      </c>
      <c r="E1501" s="615">
        <v>368000</v>
      </c>
      <c r="F1501" s="616">
        <f t="shared" si="70"/>
        <v>264802887.5</v>
      </c>
      <c r="G1501" s="617">
        <f t="shared" si="69"/>
        <v>368000</v>
      </c>
      <c r="H1501" s="618">
        <f t="shared" si="71"/>
        <v>264802887.5</v>
      </c>
      <c r="I1501" s="662"/>
      <c r="J1501" s="619" t="s">
        <v>55</v>
      </c>
      <c r="K1501" s="619" t="s">
        <v>2750</v>
      </c>
    </row>
    <row r="1502" spans="2:11">
      <c r="B1502" s="620" t="s">
        <v>2759</v>
      </c>
      <c r="C1502" s="620" t="s">
        <v>3015</v>
      </c>
      <c r="D1502" s="620" t="s">
        <v>2919</v>
      </c>
      <c r="E1502" s="615">
        <v>430000</v>
      </c>
      <c r="F1502" s="616">
        <f t="shared" si="70"/>
        <v>265232887.5</v>
      </c>
      <c r="G1502" s="617">
        <f t="shared" si="69"/>
        <v>430000</v>
      </c>
      <c r="H1502" s="618">
        <f t="shared" si="71"/>
        <v>265232887.5</v>
      </c>
      <c r="I1502" s="662"/>
      <c r="J1502" s="619" t="s">
        <v>55</v>
      </c>
      <c r="K1502" s="619" t="s">
        <v>2750</v>
      </c>
    </row>
    <row r="1503" spans="2:11">
      <c r="B1503" s="620" t="s">
        <v>2759</v>
      </c>
      <c r="C1503" s="620" t="s">
        <v>3015</v>
      </c>
      <c r="D1503" s="620" t="s">
        <v>5086</v>
      </c>
      <c r="E1503" s="615">
        <v>118000</v>
      </c>
      <c r="F1503" s="616">
        <f t="shared" si="70"/>
        <v>265350887.5</v>
      </c>
      <c r="G1503" s="617">
        <f t="shared" si="69"/>
        <v>118000</v>
      </c>
      <c r="H1503" s="618">
        <f t="shared" si="71"/>
        <v>265350887.5</v>
      </c>
      <c r="I1503" s="662"/>
      <c r="J1503" s="619" t="s">
        <v>55</v>
      </c>
      <c r="K1503" s="619" t="s">
        <v>2750</v>
      </c>
    </row>
    <row r="1504" spans="2:11">
      <c r="B1504" s="620" t="s">
        <v>2759</v>
      </c>
      <c r="C1504" s="620" t="s">
        <v>3015</v>
      </c>
      <c r="D1504" s="620" t="s">
        <v>2823</v>
      </c>
      <c r="E1504" s="615">
        <v>263000</v>
      </c>
      <c r="F1504" s="616">
        <f t="shared" si="70"/>
        <v>265613887.5</v>
      </c>
      <c r="G1504" s="617">
        <f t="shared" si="69"/>
        <v>263000</v>
      </c>
      <c r="H1504" s="618">
        <f t="shared" si="71"/>
        <v>265613887.5</v>
      </c>
      <c r="I1504" s="662"/>
      <c r="J1504" s="619" t="s">
        <v>55</v>
      </c>
      <c r="K1504" s="619" t="s">
        <v>2750</v>
      </c>
    </row>
    <row r="1505" spans="2:11">
      <c r="B1505" s="620" t="s">
        <v>2759</v>
      </c>
      <c r="C1505" s="620" t="s">
        <v>3015</v>
      </c>
      <c r="D1505" s="620" t="s">
        <v>2830</v>
      </c>
      <c r="E1505" s="615">
        <v>17000</v>
      </c>
      <c r="F1505" s="616">
        <f t="shared" si="70"/>
        <v>265630887.5</v>
      </c>
      <c r="G1505" s="617">
        <f t="shared" si="69"/>
        <v>17000</v>
      </c>
      <c r="H1505" s="618">
        <f t="shared" si="71"/>
        <v>265630887.5</v>
      </c>
      <c r="I1505" s="662"/>
      <c r="J1505" s="619" t="s">
        <v>55</v>
      </c>
      <c r="K1505" s="619" t="s">
        <v>2750</v>
      </c>
    </row>
    <row r="1506" spans="2:11">
      <c r="B1506" s="620" t="s">
        <v>2759</v>
      </c>
      <c r="C1506" s="620" t="s">
        <v>3016</v>
      </c>
      <c r="D1506" s="620" t="s">
        <v>2790</v>
      </c>
      <c r="E1506" s="615">
        <v>332000</v>
      </c>
      <c r="F1506" s="616">
        <f t="shared" si="70"/>
        <v>265962887.5</v>
      </c>
      <c r="G1506" s="617">
        <f t="shared" si="69"/>
        <v>332000</v>
      </c>
      <c r="H1506" s="618">
        <f t="shared" si="71"/>
        <v>265962887.5</v>
      </c>
      <c r="I1506" s="662"/>
      <c r="J1506" s="619" t="s">
        <v>55</v>
      </c>
      <c r="K1506" s="619" t="s">
        <v>2750</v>
      </c>
    </row>
    <row r="1507" spans="2:11">
      <c r="B1507" s="620" t="s">
        <v>2759</v>
      </c>
      <c r="C1507" s="620" t="s">
        <v>3016</v>
      </c>
      <c r="D1507" s="620" t="s">
        <v>2791</v>
      </c>
      <c r="E1507" s="615">
        <v>50000</v>
      </c>
      <c r="F1507" s="616">
        <f t="shared" si="70"/>
        <v>266012887.5</v>
      </c>
      <c r="G1507" s="617">
        <f t="shared" si="69"/>
        <v>50000</v>
      </c>
      <c r="H1507" s="618">
        <f t="shared" si="71"/>
        <v>266012887.5</v>
      </c>
      <c r="I1507" s="662"/>
      <c r="J1507" s="619" t="s">
        <v>55</v>
      </c>
      <c r="K1507" s="619" t="s">
        <v>2750</v>
      </c>
    </row>
    <row r="1508" spans="2:11">
      <c r="B1508" s="620" t="s">
        <v>2759</v>
      </c>
      <c r="C1508" s="620" t="s">
        <v>3016</v>
      </c>
      <c r="D1508" s="620" t="s">
        <v>2792</v>
      </c>
      <c r="E1508" s="615">
        <v>83000</v>
      </c>
      <c r="F1508" s="616">
        <f t="shared" si="70"/>
        <v>266095887.5</v>
      </c>
      <c r="G1508" s="617">
        <f t="shared" si="69"/>
        <v>83000</v>
      </c>
      <c r="H1508" s="618">
        <f t="shared" si="71"/>
        <v>266095887.5</v>
      </c>
      <c r="I1508" s="662"/>
      <c r="J1508" s="619" t="s">
        <v>55</v>
      </c>
      <c r="K1508" s="619" t="s">
        <v>2750</v>
      </c>
    </row>
    <row r="1509" spans="2:11">
      <c r="B1509" s="620" t="s">
        <v>2759</v>
      </c>
      <c r="C1509" s="620" t="s">
        <v>3016</v>
      </c>
      <c r="D1509" s="620" t="s">
        <v>2793</v>
      </c>
      <c r="E1509" s="615">
        <v>39000</v>
      </c>
      <c r="F1509" s="616">
        <f t="shared" si="70"/>
        <v>266134887.5</v>
      </c>
      <c r="G1509" s="617">
        <f t="shared" si="69"/>
        <v>39000</v>
      </c>
      <c r="H1509" s="618">
        <f t="shared" si="71"/>
        <v>266134887.5</v>
      </c>
      <c r="I1509" s="662"/>
      <c r="J1509" s="619" t="s">
        <v>55</v>
      </c>
      <c r="K1509" s="619" t="s">
        <v>2750</v>
      </c>
    </row>
    <row r="1510" spans="2:11">
      <c r="B1510" s="620" t="s">
        <v>2759</v>
      </c>
      <c r="C1510" s="620" t="s">
        <v>3016</v>
      </c>
      <c r="D1510" s="620" t="s">
        <v>2836</v>
      </c>
      <c r="E1510" s="615">
        <v>166000</v>
      </c>
      <c r="F1510" s="616">
        <f t="shared" si="70"/>
        <v>266300887.5</v>
      </c>
      <c r="G1510" s="617">
        <f t="shared" si="69"/>
        <v>166000</v>
      </c>
      <c r="H1510" s="618">
        <f t="shared" si="71"/>
        <v>266300887.5</v>
      </c>
      <c r="I1510" s="662"/>
      <c r="J1510" s="619" t="s">
        <v>55</v>
      </c>
      <c r="K1510" s="619" t="s">
        <v>2750</v>
      </c>
    </row>
    <row r="1511" spans="2:11">
      <c r="B1511" s="620" t="s">
        <v>2759</v>
      </c>
      <c r="C1511" s="620" t="s">
        <v>3016</v>
      </c>
      <c r="D1511" s="620" t="s">
        <v>2837</v>
      </c>
      <c r="E1511" s="615">
        <v>332000</v>
      </c>
      <c r="F1511" s="616">
        <f t="shared" si="70"/>
        <v>266632887.5</v>
      </c>
      <c r="G1511" s="617">
        <f t="shared" si="69"/>
        <v>332000</v>
      </c>
      <c r="H1511" s="618">
        <f t="shared" si="71"/>
        <v>266632887.5</v>
      </c>
      <c r="I1511" s="662"/>
      <c r="J1511" s="619" t="s">
        <v>55</v>
      </c>
      <c r="K1511" s="619" t="s">
        <v>2750</v>
      </c>
    </row>
    <row r="1512" spans="2:11">
      <c r="B1512" s="620" t="s">
        <v>2759</v>
      </c>
      <c r="C1512" s="620" t="s">
        <v>3016</v>
      </c>
      <c r="D1512" s="620" t="s">
        <v>5283</v>
      </c>
      <c r="E1512" s="615">
        <v>66000</v>
      </c>
      <c r="F1512" s="616">
        <f t="shared" si="70"/>
        <v>266698887.5</v>
      </c>
      <c r="G1512" s="617">
        <f t="shared" si="69"/>
        <v>66000</v>
      </c>
      <c r="H1512" s="618">
        <f t="shared" si="71"/>
        <v>266698887.5</v>
      </c>
      <c r="I1512" s="662"/>
      <c r="J1512" s="619" t="s">
        <v>55</v>
      </c>
      <c r="K1512" s="619" t="s">
        <v>2750</v>
      </c>
    </row>
    <row r="1513" spans="2:11">
      <c r="B1513" s="620" t="s">
        <v>2759</v>
      </c>
      <c r="C1513" s="620" t="s">
        <v>3016</v>
      </c>
      <c r="D1513" s="620" t="s">
        <v>2767</v>
      </c>
      <c r="E1513" s="615">
        <v>256000</v>
      </c>
      <c r="F1513" s="616">
        <f t="shared" si="70"/>
        <v>266954887.5</v>
      </c>
      <c r="G1513" s="617">
        <f t="shared" si="69"/>
        <v>256000</v>
      </c>
      <c r="H1513" s="618">
        <f t="shared" si="71"/>
        <v>266954887.5</v>
      </c>
      <c r="I1513" s="662"/>
      <c r="J1513" s="619" t="s">
        <v>55</v>
      </c>
      <c r="K1513" s="619" t="s">
        <v>2750</v>
      </c>
    </row>
    <row r="1514" spans="2:11">
      <c r="B1514" s="620" t="s">
        <v>2759</v>
      </c>
      <c r="C1514" s="620" t="s">
        <v>3016</v>
      </c>
      <c r="D1514" s="620" t="s">
        <v>5297</v>
      </c>
      <c r="E1514" s="615">
        <v>133000</v>
      </c>
      <c r="F1514" s="616">
        <f t="shared" si="70"/>
        <v>267087887.5</v>
      </c>
      <c r="G1514" s="617">
        <f t="shared" si="69"/>
        <v>133000</v>
      </c>
      <c r="H1514" s="618">
        <f t="shared" si="71"/>
        <v>267087887.5</v>
      </c>
      <c r="I1514" s="662"/>
      <c r="J1514" s="619" t="s">
        <v>55</v>
      </c>
      <c r="K1514" s="619" t="s">
        <v>2750</v>
      </c>
    </row>
    <row r="1515" spans="2:11">
      <c r="B1515" s="620" t="s">
        <v>2759</v>
      </c>
      <c r="C1515" s="620" t="s">
        <v>3016</v>
      </c>
      <c r="D1515" s="620" t="s">
        <v>2800</v>
      </c>
      <c r="E1515" s="615">
        <v>194000</v>
      </c>
      <c r="F1515" s="616">
        <f t="shared" si="70"/>
        <v>267281887.5</v>
      </c>
      <c r="G1515" s="617">
        <f t="shared" si="69"/>
        <v>194000</v>
      </c>
      <c r="H1515" s="618">
        <f t="shared" si="71"/>
        <v>267281887.5</v>
      </c>
      <c r="I1515" s="662"/>
      <c r="J1515" s="619" t="s">
        <v>55</v>
      </c>
      <c r="K1515" s="619" t="s">
        <v>2750</v>
      </c>
    </row>
    <row r="1516" spans="2:11">
      <c r="B1516" s="620" t="s">
        <v>2759</v>
      </c>
      <c r="C1516" s="620" t="s">
        <v>3016</v>
      </c>
      <c r="D1516" s="620" t="s">
        <v>2809</v>
      </c>
      <c r="E1516" s="615">
        <v>152000</v>
      </c>
      <c r="F1516" s="616">
        <f t="shared" si="70"/>
        <v>267433887.5</v>
      </c>
      <c r="G1516" s="617">
        <f t="shared" si="69"/>
        <v>152000</v>
      </c>
      <c r="H1516" s="618">
        <f t="shared" si="71"/>
        <v>267433887.5</v>
      </c>
      <c r="I1516" s="662"/>
      <c r="J1516" s="619" t="s">
        <v>55</v>
      </c>
      <c r="K1516" s="619" t="s">
        <v>2750</v>
      </c>
    </row>
    <row r="1517" spans="2:11">
      <c r="B1517" s="620" t="s">
        <v>2759</v>
      </c>
      <c r="C1517" s="620" t="s">
        <v>3016</v>
      </c>
      <c r="D1517" s="620" t="s">
        <v>2771</v>
      </c>
      <c r="E1517" s="615">
        <v>212000</v>
      </c>
      <c r="F1517" s="616">
        <f t="shared" si="70"/>
        <v>267645887.5</v>
      </c>
      <c r="G1517" s="617">
        <f t="shared" si="69"/>
        <v>212000</v>
      </c>
      <c r="H1517" s="618">
        <f t="shared" si="71"/>
        <v>267645887.5</v>
      </c>
      <c r="I1517" s="662"/>
      <c r="J1517" s="619" t="s">
        <v>55</v>
      </c>
      <c r="K1517" s="619" t="s">
        <v>2750</v>
      </c>
    </row>
    <row r="1518" spans="2:11">
      <c r="B1518" s="620" t="s">
        <v>2759</v>
      </c>
      <c r="C1518" s="620" t="s">
        <v>3016</v>
      </c>
      <c r="D1518" s="620" t="s">
        <v>5102</v>
      </c>
      <c r="E1518" s="615">
        <v>21000</v>
      </c>
      <c r="F1518" s="616">
        <f t="shared" si="70"/>
        <v>267666887.5</v>
      </c>
      <c r="G1518" s="617">
        <f t="shared" si="69"/>
        <v>21000</v>
      </c>
      <c r="H1518" s="618">
        <f t="shared" si="71"/>
        <v>267666887.5</v>
      </c>
      <c r="I1518" s="662"/>
      <c r="J1518" s="619" t="s">
        <v>55</v>
      </c>
      <c r="K1518" s="619" t="s">
        <v>2750</v>
      </c>
    </row>
    <row r="1519" spans="2:11">
      <c r="B1519" s="620" t="s">
        <v>2759</v>
      </c>
      <c r="C1519" s="620" t="s">
        <v>3016</v>
      </c>
      <c r="D1519" s="620" t="s">
        <v>2810</v>
      </c>
      <c r="E1519" s="615">
        <v>14000</v>
      </c>
      <c r="F1519" s="616">
        <f t="shared" si="70"/>
        <v>267680887.5</v>
      </c>
      <c r="G1519" s="617">
        <f t="shared" si="69"/>
        <v>14000</v>
      </c>
      <c r="H1519" s="618">
        <f t="shared" si="71"/>
        <v>267680887.5</v>
      </c>
      <c r="I1519" s="662"/>
      <c r="J1519" s="619" t="s">
        <v>55</v>
      </c>
      <c r="K1519" s="619" t="s">
        <v>2750</v>
      </c>
    </row>
    <row r="1520" spans="2:11">
      <c r="B1520" s="620" t="s">
        <v>2759</v>
      </c>
      <c r="C1520" s="620" t="s">
        <v>3016</v>
      </c>
      <c r="D1520" s="620" t="s">
        <v>5280</v>
      </c>
      <c r="E1520" s="615">
        <v>78000</v>
      </c>
      <c r="F1520" s="616">
        <f t="shared" si="70"/>
        <v>267758887.5</v>
      </c>
      <c r="G1520" s="617">
        <f t="shared" si="69"/>
        <v>78000</v>
      </c>
      <c r="H1520" s="618">
        <f t="shared" si="71"/>
        <v>267758887.5</v>
      </c>
      <c r="I1520" s="662"/>
      <c r="J1520" s="619" t="s">
        <v>55</v>
      </c>
      <c r="K1520" s="619" t="s">
        <v>2750</v>
      </c>
    </row>
    <row r="1521" spans="2:11">
      <c r="B1521" s="620" t="s">
        <v>2759</v>
      </c>
      <c r="C1521" s="620" t="s">
        <v>3016</v>
      </c>
      <c r="D1521" s="620" t="s">
        <v>5290</v>
      </c>
      <c r="E1521" s="615">
        <v>9000</v>
      </c>
      <c r="F1521" s="616">
        <f t="shared" si="70"/>
        <v>267767887.5</v>
      </c>
      <c r="G1521" s="617">
        <f t="shared" si="69"/>
        <v>9000</v>
      </c>
      <c r="H1521" s="618">
        <f t="shared" si="71"/>
        <v>267767887.5</v>
      </c>
      <c r="I1521" s="662"/>
      <c r="J1521" s="619" t="s">
        <v>55</v>
      </c>
      <c r="K1521" s="619" t="s">
        <v>2750</v>
      </c>
    </row>
    <row r="1522" spans="2:11">
      <c r="B1522" s="620" t="s">
        <v>2759</v>
      </c>
      <c r="C1522" s="620" t="s">
        <v>3016</v>
      </c>
      <c r="D1522" s="620" t="s">
        <v>2780</v>
      </c>
      <c r="E1522" s="615">
        <v>480000</v>
      </c>
      <c r="F1522" s="616">
        <f t="shared" si="70"/>
        <v>268247887.5</v>
      </c>
      <c r="G1522" s="617">
        <f t="shared" si="69"/>
        <v>480000</v>
      </c>
      <c r="H1522" s="618">
        <f t="shared" si="71"/>
        <v>268247887.5</v>
      </c>
      <c r="I1522" s="662"/>
      <c r="J1522" s="619" t="s">
        <v>55</v>
      </c>
      <c r="K1522" s="619" t="s">
        <v>2750</v>
      </c>
    </row>
    <row r="1523" spans="2:11">
      <c r="B1523" s="620" t="s">
        <v>2759</v>
      </c>
      <c r="C1523" s="620" t="s">
        <v>3016</v>
      </c>
      <c r="D1523" s="620" t="s">
        <v>5296</v>
      </c>
      <c r="E1523" s="615">
        <v>387000</v>
      </c>
      <c r="F1523" s="616">
        <f t="shared" si="70"/>
        <v>268634887.5</v>
      </c>
      <c r="G1523" s="617">
        <f t="shared" si="69"/>
        <v>387000</v>
      </c>
      <c r="H1523" s="618">
        <f t="shared" si="71"/>
        <v>268634887.5</v>
      </c>
      <c r="I1523" s="662"/>
      <c r="J1523" s="619" t="s">
        <v>55</v>
      </c>
      <c r="K1523" s="619" t="s">
        <v>2750</v>
      </c>
    </row>
    <row r="1524" spans="2:11">
      <c r="B1524" s="620" t="s">
        <v>2759</v>
      </c>
      <c r="C1524" s="620" t="s">
        <v>3016</v>
      </c>
      <c r="D1524" s="620" t="s">
        <v>5295</v>
      </c>
      <c r="E1524" s="615">
        <v>8000</v>
      </c>
      <c r="F1524" s="616">
        <f t="shared" si="70"/>
        <v>268642887.5</v>
      </c>
      <c r="G1524" s="617">
        <f t="shared" si="69"/>
        <v>8000</v>
      </c>
      <c r="H1524" s="618">
        <f t="shared" si="71"/>
        <v>268642887.5</v>
      </c>
      <c r="I1524" s="662"/>
      <c r="J1524" s="619" t="s">
        <v>55</v>
      </c>
      <c r="K1524" s="619" t="s">
        <v>2750</v>
      </c>
    </row>
    <row r="1525" spans="2:11">
      <c r="B1525" s="620" t="s">
        <v>2759</v>
      </c>
      <c r="C1525" s="620" t="s">
        <v>3016</v>
      </c>
      <c r="D1525" s="620" t="s">
        <v>5294</v>
      </c>
      <c r="E1525" s="615">
        <v>8000</v>
      </c>
      <c r="F1525" s="616">
        <f t="shared" si="70"/>
        <v>268650887.5</v>
      </c>
      <c r="G1525" s="617">
        <f t="shared" si="69"/>
        <v>8000</v>
      </c>
      <c r="H1525" s="618">
        <f t="shared" si="71"/>
        <v>268650887.5</v>
      </c>
      <c r="I1525" s="662"/>
      <c r="J1525" s="619" t="s">
        <v>55</v>
      </c>
      <c r="K1525" s="619" t="s">
        <v>2750</v>
      </c>
    </row>
    <row r="1526" spans="2:11">
      <c r="B1526" s="620" t="s">
        <v>2759</v>
      </c>
      <c r="C1526" s="620" t="s">
        <v>3016</v>
      </c>
      <c r="D1526" s="620" t="s">
        <v>2815</v>
      </c>
      <c r="E1526" s="615">
        <v>375000</v>
      </c>
      <c r="F1526" s="616">
        <f t="shared" si="70"/>
        <v>269025887.5</v>
      </c>
      <c r="G1526" s="617">
        <f t="shared" si="69"/>
        <v>375000</v>
      </c>
      <c r="H1526" s="618">
        <f t="shared" si="71"/>
        <v>269025887.5</v>
      </c>
      <c r="I1526" s="662"/>
      <c r="J1526" s="619" t="s">
        <v>55</v>
      </c>
      <c r="K1526" s="619" t="s">
        <v>2750</v>
      </c>
    </row>
    <row r="1527" spans="2:11">
      <c r="B1527" s="620" t="s">
        <v>2759</v>
      </c>
      <c r="C1527" s="620" t="s">
        <v>3016</v>
      </c>
      <c r="D1527" s="620" t="s">
        <v>3063</v>
      </c>
      <c r="E1527" s="615">
        <v>234000</v>
      </c>
      <c r="F1527" s="616">
        <f t="shared" si="70"/>
        <v>269259887.5</v>
      </c>
      <c r="G1527" s="617">
        <f t="shared" si="69"/>
        <v>234000</v>
      </c>
      <c r="H1527" s="618">
        <f t="shared" si="71"/>
        <v>269259887.5</v>
      </c>
      <c r="I1527" s="662"/>
      <c r="J1527" s="619" t="s">
        <v>55</v>
      </c>
      <c r="K1527" s="619" t="s">
        <v>2750</v>
      </c>
    </row>
    <row r="1528" spans="2:11">
      <c r="B1528" s="620" t="s">
        <v>2759</v>
      </c>
      <c r="C1528" s="620" t="s">
        <v>3016</v>
      </c>
      <c r="D1528" s="620" t="s">
        <v>3141</v>
      </c>
      <c r="E1528" s="615">
        <v>13000</v>
      </c>
      <c r="F1528" s="616">
        <f t="shared" si="70"/>
        <v>269272887.5</v>
      </c>
      <c r="G1528" s="617">
        <f t="shared" si="69"/>
        <v>13000</v>
      </c>
      <c r="H1528" s="618">
        <f t="shared" si="71"/>
        <v>269272887.5</v>
      </c>
      <c r="I1528" s="662"/>
      <c r="J1528" s="619" t="s">
        <v>55</v>
      </c>
      <c r="K1528" s="619" t="s">
        <v>2750</v>
      </c>
    </row>
    <row r="1529" spans="2:11">
      <c r="B1529" s="620" t="s">
        <v>2759</v>
      </c>
      <c r="C1529" s="620" t="s">
        <v>3016</v>
      </c>
      <c r="D1529" s="620" t="s">
        <v>2821</v>
      </c>
      <c r="E1529" s="615">
        <v>387000</v>
      </c>
      <c r="F1529" s="616">
        <f t="shared" si="70"/>
        <v>269659887.5</v>
      </c>
      <c r="G1529" s="617">
        <f t="shared" si="69"/>
        <v>387000</v>
      </c>
      <c r="H1529" s="618">
        <f t="shared" si="71"/>
        <v>269659887.5</v>
      </c>
      <c r="I1529" s="662"/>
      <c r="J1529" s="619" t="s">
        <v>55</v>
      </c>
      <c r="K1529" s="619" t="s">
        <v>2750</v>
      </c>
    </row>
    <row r="1530" spans="2:11">
      <c r="B1530" s="620" t="s">
        <v>2759</v>
      </c>
      <c r="C1530" s="620" t="s">
        <v>3016</v>
      </c>
      <c r="D1530" s="620" t="s">
        <v>5086</v>
      </c>
      <c r="E1530" s="615">
        <v>124000</v>
      </c>
      <c r="F1530" s="616">
        <f t="shared" si="70"/>
        <v>269783887.5</v>
      </c>
      <c r="G1530" s="617">
        <f t="shared" si="69"/>
        <v>124000</v>
      </c>
      <c r="H1530" s="618">
        <f t="shared" si="71"/>
        <v>269783887.5</v>
      </c>
      <c r="I1530" s="662"/>
      <c r="J1530" s="619" t="s">
        <v>55</v>
      </c>
      <c r="K1530" s="619" t="s">
        <v>2750</v>
      </c>
    </row>
    <row r="1531" spans="2:11">
      <c r="B1531" s="620" t="s">
        <v>2759</v>
      </c>
      <c r="C1531" s="620" t="s">
        <v>3016</v>
      </c>
      <c r="D1531" s="620" t="s">
        <v>2823</v>
      </c>
      <c r="E1531" s="615">
        <v>277000</v>
      </c>
      <c r="F1531" s="616">
        <f t="shared" si="70"/>
        <v>270060887.5</v>
      </c>
      <c r="G1531" s="617">
        <f t="shared" si="69"/>
        <v>277000</v>
      </c>
      <c r="H1531" s="618">
        <f t="shared" si="71"/>
        <v>270060887.5</v>
      </c>
      <c r="I1531" s="662"/>
      <c r="J1531" s="619" t="s">
        <v>55</v>
      </c>
      <c r="K1531" s="619" t="s">
        <v>2750</v>
      </c>
    </row>
    <row r="1532" spans="2:11">
      <c r="B1532" s="620" t="s">
        <v>2759</v>
      </c>
      <c r="C1532" s="620" t="s">
        <v>3016</v>
      </c>
      <c r="D1532" s="620" t="s">
        <v>2830</v>
      </c>
      <c r="E1532" s="615">
        <v>17000</v>
      </c>
      <c r="F1532" s="616">
        <f t="shared" si="70"/>
        <v>270077887.5</v>
      </c>
      <c r="G1532" s="617">
        <f t="shared" si="69"/>
        <v>17000</v>
      </c>
      <c r="H1532" s="618">
        <f t="shared" si="71"/>
        <v>270077887.5</v>
      </c>
      <c r="I1532" s="662"/>
      <c r="J1532" s="619" t="s">
        <v>55</v>
      </c>
      <c r="K1532" s="619" t="s">
        <v>2750</v>
      </c>
    </row>
    <row r="1533" spans="2:11">
      <c r="B1533" s="620" t="s">
        <v>2759</v>
      </c>
      <c r="C1533" s="620" t="s">
        <v>3017</v>
      </c>
      <c r="D1533" s="620" t="s">
        <v>2790</v>
      </c>
      <c r="E1533" s="615">
        <v>338000</v>
      </c>
      <c r="F1533" s="616">
        <f t="shared" si="70"/>
        <v>270415887.5</v>
      </c>
      <c r="G1533" s="617">
        <f t="shared" si="69"/>
        <v>338000</v>
      </c>
      <c r="H1533" s="618">
        <f t="shared" si="71"/>
        <v>270415887.5</v>
      </c>
      <c r="I1533" s="662"/>
      <c r="J1533" s="619" t="s">
        <v>55</v>
      </c>
      <c r="K1533" s="619" t="s">
        <v>2750</v>
      </c>
    </row>
    <row r="1534" spans="2:11">
      <c r="B1534" s="620" t="s">
        <v>2759</v>
      </c>
      <c r="C1534" s="620" t="s">
        <v>3017</v>
      </c>
      <c r="D1534" s="620" t="s">
        <v>2791</v>
      </c>
      <c r="E1534" s="615">
        <v>51000</v>
      </c>
      <c r="F1534" s="616">
        <f t="shared" si="70"/>
        <v>270466887.5</v>
      </c>
      <c r="G1534" s="617">
        <f t="shared" si="69"/>
        <v>51000</v>
      </c>
      <c r="H1534" s="618">
        <f t="shared" si="71"/>
        <v>270466887.5</v>
      </c>
      <c r="I1534" s="662"/>
      <c r="J1534" s="619" t="s">
        <v>55</v>
      </c>
      <c r="K1534" s="619" t="s">
        <v>2750</v>
      </c>
    </row>
    <row r="1535" spans="2:11">
      <c r="B1535" s="620" t="s">
        <v>2759</v>
      </c>
      <c r="C1535" s="620" t="s">
        <v>3017</v>
      </c>
      <c r="D1535" s="620" t="s">
        <v>2792</v>
      </c>
      <c r="E1535" s="615">
        <v>84000</v>
      </c>
      <c r="F1535" s="616">
        <f t="shared" si="70"/>
        <v>270550887.5</v>
      </c>
      <c r="G1535" s="617">
        <f t="shared" si="69"/>
        <v>84000</v>
      </c>
      <c r="H1535" s="618">
        <f t="shared" si="71"/>
        <v>270550887.5</v>
      </c>
      <c r="I1535" s="662"/>
      <c r="J1535" s="619" t="s">
        <v>55</v>
      </c>
      <c r="K1535" s="619" t="s">
        <v>2750</v>
      </c>
    </row>
    <row r="1536" spans="2:11">
      <c r="B1536" s="620" t="s">
        <v>2759</v>
      </c>
      <c r="C1536" s="620" t="s">
        <v>3017</v>
      </c>
      <c r="D1536" s="620" t="s">
        <v>2793</v>
      </c>
      <c r="E1536" s="615">
        <v>39000</v>
      </c>
      <c r="F1536" s="616">
        <f t="shared" si="70"/>
        <v>270589887.5</v>
      </c>
      <c r="G1536" s="617">
        <f t="shared" si="69"/>
        <v>39000</v>
      </c>
      <c r="H1536" s="618">
        <f t="shared" si="71"/>
        <v>270589887.5</v>
      </c>
      <c r="I1536" s="662"/>
      <c r="J1536" s="619" t="s">
        <v>55</v>
      </c>
      <c r="K1536" s="619" t="s">
        <v>2750</v>
      </c>
    </row>
    <row r="1537" spans="2:11">
      <c r="B1537" s="620" t="s">
        <v>2759</v>
      </c>
      <c r="C1537" s="620" t="s">
        <v>3017</v>
      </c>
      <c r="D1537" s="620" t="s">
        <v>2836</v>
      </c>
      <c r="E1537" s="615">
        <v>169000</v>
      </c>
      <c r="F1537" s="616">
        <f t="shared" si="70"/>
        <v>270758887.5</v>
      </c>
      <c r="G1537" s="617">
        <f t="shared" si="69"/>
        <v>169000</v>
      </c>
      <c r="H1537" s="618">
        <f t="shared" si="71"/>
        <v>270758887.5</v>
      </c>
      <c r="I1537" s="662"/>
      <c r="J1537" s="619" t="s">
        <v>55</v>
      </c>
      <c r="K1537" s="619" t="s">
        <v>2750</v>
      </c>
    </row>
    <row r="1538" spans="2:11">
      <c r="B1538" s="620" t="s">
        <v>2759</v>
      </c>
      <c r="C1538" s="620" t="s">
        <v>3017</v>
      </c>
      <c r="D1538" s="620" t="s">
        <v>2837</v>
      </c>
      <c r="E1538" s="615">
        <v>338000</v>
      </c>
      <c r="F1538" s="616">
        <f t="shared" si="70"/>
        <v>271096887.5</v>
      </c>
      <c r="G1538" s="617">
        <f t="shared" si="69"/>
        <v>338000</v>
      </c>
      <c r="H1538" s="618">
        <f t="shared" si="71"/>
        <v>271096887.5</v>
      </c>
      <c r="I1538" s="662"/>
      <c r="J1538" s="619" t="s">
        <v>55</v>
      </c>
      <c r="K1538" s="619" t="s">
        <v>2750</v>
      </c>
    </row>
    <row r="1539" spans="2:11">
      <c r="B1539" s="620" t="s">
        <v>2759</v>
      </c>
      <c r="C1539" s="620" t="s">
        <v>3017</v>
      </c>
      <c r="D1539" s="620" t="s">
        <v>5283</v>
      </c>
      <c r="E1539" s="615">
        <v>68000</v>
      </c>
      <c r="F1539" s="616">
        <f t="shared" si="70"/>
        <v>271164887.5</v>
      </c>
      <c r="G1539" s="617">
        <f t="shared" si="69"/>
        <v>68000</v>
      </c>
      <c r="H1539" s="618">
        <f t="shared" si="71"/>
        <v>271164887.5</v>
      </c>
      <c r="I1539" s="662"/>
      <c r="J1539" s="619" t="s">
        <v>55</v>
      </c>
      <c r="K1539" s="619" t="s">
        <v>2750</v>
      </c>
    </row>
    <row r="1540" spans="2:11">
      <c r="B1540" s="620" t="s">
        <v>2759</v>
      </c>
      <c r="C1540" s="620" t="s">
        <v>3017</v>
      </c>
      <c r="D1540" s="620" t="s">
        <v>2767</v>
      </c>
      <c r="E1540" s="615">
        <v>260000</v>
      </c>
      <c r="F1540" s="616">
        <f t="shared" si="70"/>
        <v>271424887.5</v>
      </c>
      <c r="G1540" s="617">
        <f t="shared" si="69"/>
        <v>260000</v>
      </c>
      <c r="H1540" s="618">
        <f t="shared" si="71"/>
        <v>271424887.5</v>
      </c>
      <c r="I1540" s="662"/>
      <c r="J1540" s="619" t="s">
        <v>55</v>
      </c>
      <c r="K1540" s="619" t="s">
        <v>2750</v>
      </c>
    </row>
    <row r="1541" spans="2:11">
      <c r="B1541" s="620" t="s">
        <v>2759</v>
      </c>
      <c r="C1541" s="620" t="s">
        <v>3017</v>
      </c>
      <c r="D1541" s="620" t="s">
        <v>2799</v>
      </c>
      <c r="E1541" s="615">
        <v>133000</v>
      </c>
      <c r="F1541" s="616">
        <f t="shared" si="70"/>
        <v>271557887.5</v>
      </c>
      <c r="G1541" s="617">
        <f t="shared" si="69"/>
        <v>133000</v>
      </c>
      <c r="H1541" s="618">
        <f t="shared" si="71"/>
        <v>271557887.5</v>
      </c>
      <c r="I1541" s="662"/>
      <c r="J1541" s="619" t="s">
        <v>55</v>
      </c>
      <c r="K1541" s="619" t="s">
        <v>2750</v>
      </c>
    </row>
    <row r="1542" spans="2:11">
      <c r="B1542" s="620" t="s">
        <v>2759</v>
      </c>
      <c r="C1542" s="620" t="s">
        <v>3017</v>
      </c>
      <c r="D1542" s="620" t="s">
        <v>2800</v>
      </c>
      <c r="E1542" s="615">
        <v>197000</v>
      </c>
      <c r="F1542" s="616">
        <f t="shared" si="70"/>
        <v>271754887.5</v>
      </c>
      <c r="G1542" s="617">
        <f t="shared" si="69"/>
        <v>197000</v>
      </c>
      <c r="H1542" s="618">
        <f t="shared" si="71"/>
        <v>271754887.5</v>
      </c>
      <c r="I1542" s="662"/>
      <c r="J1542" s="619" t="s">
        <v>55</v>
      </c>
      <c r="K1542" s="619" t="s">
        <v>2750</v>
      </c>
    </row>
    <row r="1543" spans="2:11">
      <c r="B1543" s="620" t="s">
        <v>2759</v>
      </c>
      <c r="C1543" s="620" t="s">
        <v>3017</v>
      </c>
      <c r="D1543" s="620" t="s">
        <v>2809</v>
      </c>
      <c r="E1543" s="615">
        <v>152000</v>
      </c>
      <c r="F1543" s="616">
        <f t="shared" si="70"/>
        <v>271906887.5</v>
      </c>
      <c r="G1543" s="617">
        <f t="shared" ref="G1543:G1606" si="72">E1543</f>
        <v>152000</v>
      </c>
      <c r="H1543" s="618">
        <f t="shared" si="71"/>
        <v>271906887.5</v>
      </c>
      <c r="I1543" s="662"/>
      <c r="J1543" s="619" t="s">
        <v>55</v>
      </c>
      <c r="K1543" s="619" t="s">
        <v>2750</v>
      </c>
    </row>
    <row r="1544" spans="2:11">
      <c r="B1544" s="620" t="s">
        <v>2759</v>
      </c>
      <c r="C1544" s="620" t="s">
        <v>3017</v>
      </c>
      <c r="D1544" s="620" t="s">
        <v>2771</v>
      </c>
      <c r="E1544" s="615">
        <v>216000</v>
      </c>
      <c r="F1544" s="616">
        <f t="shared" ref="F1544:F1607" si="73">E1544+F1543</f>
        <v>272122887.5</v>
      </c>
      <c r="G1544" s="617">
        <f t="shared" si="72"/>
        <v>216000</v>
      </c>
      <c r="H1544" s="618">
        <f t="shared" ref="H1544:H1607" si="74">G1544+H1543</f>
        <v>272122887.5</v>
      </c>
      <c r="I1544" s="662"/>
      <c r="J1544" s="619" t="s">
        <v>55</v>
      </c>
      <c r="K1544" s="619" t="s">
        <v>2750</v>
      </c>
    </row>
    <row r="1545" spans="2:11">
      <c r="B1545" s="620" t="s">
        <v>2759</v>
      </c>
      <c r="C1545" s="620" t="s">
        <v>3017</v>
      </c>
      <c r="D1545" s="620" t="s">
        <v>5102</v>
      </c>
      <c r="E1545" s="615">
        <v>22000</v>
      </c>
      <c r="F1545" s="616">
        <f t="shared" si="73"/>
        <v>272144887.5</v>
      </c>
      <c r="G1545" s="617">
        <f t="shared" si="72"/>
        <v>22000</v>
      </c>
      <c r="H1545" s="618">
        <f t="shared" si="74"/>
        <v>272144887.5</v>
      </c>
      <c r="I1545" s="662"/>
      <c r="J1545" s="619" t="s">
        <v>55</v>
      </c>
      <c r="K1545" s="619" t="s">
        <v>2750</v>
      </c>
    </row>
    <row r="1546" spans="2:11">
      <c r="B1546" s="620" t="s">
        <v>2759</v>
      </c>
      <c r="C1546" s="620" t="s">
        <v>3017</v>
      </c>
      <c r="D1546" s="620" t="s">
        <v>2810</v>
      </c>
      <c r="E1546" s="615">
        <v>14000</v>
      </c>
      <c r="F1546" s="616">
        <f t="shared" si="73"/>
        <v>272158887.5</v>
      </c>
      <c r="G1546" s="617">
        <f t="shared" si="72"/>
        <v>14000</v>
      </c>
      <c r="H1546" s="618">
        <f t="shared" si="74"/>
        <v>272158887.5</v>
      </c>
      <c r="I1546" s="662"/>
      <c r="J1546" s="619" t="s">
        <v>55</v>
      </c>
      <c r="K1546" s="619" t="s">
        <v>2750</v>
      </c>
    </row>
    <row r="1547" spans="2:11">
      <c r="B1547" s="620" t="s">
        <v>2759</v>
      </c>
      <c r="C1547" s="620" t="s">
        <v>3017</v>
      </c>
      <c r="D1547" s="620" t="s">
        <v>5280</v>
      </c>
      <c r="E1547" s="615">
        <v>78000</v>
      </c>
      <c r="F1547" s="616">
        <f t="shared" si="73"/>
        <v>272236887.5</v>
      </c>
      <c r="G1547" s="617">
        <f t="shared" si="72"/>
        <v>78000</v>
      </c>
      <c r="H1547" s="618">
        <f t="shared" si="74"/>
        <v>272236887.5</v>
      </c>
      <c r="I1547" s="662"/>
      <c r="J1547" s="619" t="s">
        <v>55</v>
      </c>
      <c r="K1547" s="619" t="s">
        <v>2750</v>
      </c>
    </row>
    <row r="1548" spans="2:11">
      <c r="B1548" s="620" t="s">
        <v>2759</v>
      </c>
      <c r="C1548" s="620" t="s">
        <v>3017</v>
      </c>
      <c r="D1548" s="620" t="s">
        <v>5290</v>
      </c>
      <c r="E1548" s="615">
        <v>6000</v>
      </c>
      <c r="F1548" s="616">
        <f t="shared" si="73"/>
        <v>272242887.5</v>
      </c>
      <c r="G1548" s="617">
        <f t="shared" si="72"/>
        <v>6000</v>
      </c>
      <c r="H1548" s="618">
        <f t="shared" si="74"/>
        <v>272242887.5</v>
      </c>
      <c r="I1548" s="662"/>
      <c r="J1548" s="619" t="s">
        <v>55</v>
      </c>
      <c r="K1548" s="619" t="s">
        <v>2750</v>
      </c>
    </row>
    <row r="1549" spans="2:11">
      <c r="B1549" s="620" t="s">
        <v>2759</v>
      </c>
      <c r="C1549" s="620" t="s">
        <v>3017</v>
      </c>
      <c r="D1549" s="620" t="s">
        <v>2780</v>
      </c>
      <c r="E1549" s="615">
        <v>480000</v>
      </c>
      <c r="F1549" s="616">
        <f t="shared" si="73"/>
        <v>272722887.5</v>
      </c>
      <c r="G1549" s="617">
        <f t="shared" si="72"/>
        <v>480000</v>
      </c>
      <c r="H1549" s="618">
        <f t="shared" si="74"/>
        <v>272722887.5</v>
      </c>
      <c r="I1549" s="662"/>
      <c r="J1549" s="619" t="s">
        <v>55</v>
      </c>
      <c r="K1549" s="619" t="s">
        <v>2750</v>
      </c>
    </row>
    <row r="1550" spans="2:11">
      <c r="B1550" s="620" t="s">
        <v>2759</v>
      </c>
      <c r="C1550" s="620" t="s">
        <v>3017</v>
      </c>
      <c r="D1550" s="620" t="s">
        <v>5293</v>
      </c>
      <c r="E1550" s="615">
        <v>387000</v>
      </c>
      <c r="F1550" s="616">
        <f t="shared" si="73"/>
        <v>273109887.5</v>
      </c>
      <c r="G1550" s="617">
        <f t="shared" si="72"/>
        <v>387000</v>
      </c>
      <c r="H1550" s="618">
        <f t="shared" si="74"/>
        <v>273109887.5</v>
      </c>
      <c r="I1550" s="662"/>
      <c r="J1550" s="619" t="s">
        <v>55</v>
      </c>
      <c r="K1550" s="619" t="s">
        <v>2750</v>
      </c>
    </row>
    <row r="1551" spans="2:11">
      <c r="B1551" s="620" t="s">
        <v>2759</v>
      </c>
      <c r="C1551" s="620" t="s">
        <v>3017</v>
      </c>
      <c r="D1551" s="620" t="s">
        <v>5292</v>
      </c>
      <c r="E1551" s="615">
        <v>8000</v>
      </c>
      <c r="F1551" s="616">
        <f t="shared" si="73"/>
        <v>273117887.5</v>
      </c>
      <c r="G1551" s="617">
        <f t="shared" si="72"/>
        <v>8000</v>
      </c>
      <c r="H1551" s="618">
        <f t="shared" si="74"/>
        <v>273117887.5</v>
      </c>
      <c r="I1551" s="662"/>
      <c r="J1551" s="619" t="s">
        <v>55</v>
      </c>
      <c r="K1551" s="619" t="s">
        <v>2750</v>
      </c>
    </row>
    <row r="1552" spans="2:11">
      <c r="B1552" s="620" t="s">
        <v>2759</v>
      </c>
      <c r="C1552" s="620" t="s">
        <v>3017</v>
      </c>
      <c r="D1552" s="620" t="s">
        <v>5291</v>
      </c>
      <c r="E1552" s="615">
        <v>8000</v>
      </c>
      <c r="F1552" s="616">
        <f t="shared" si="73"/>
        <v>273125887.5</v>
      </c>
      <c r="G1552" s="617">
        <f t="shared" si="72"/>
        <v>8000</v>
      </c>
      <c r="H1552" s="618">
        <f t="shared" si="74"/>
        <v>273125887.5</v>
      </c>
      <c r="I1552" s="662"/>
      <c r="J1552" s="619" t="s">
        <v>55</v>
      </c>
      <c r="K1552" s="619" t="s">
        <v>2750</v>
      </c>
    </row>
    <row r="1553" spans="2:11">
      <c r="B1553" s="620" t="s">
        <v>2759</v>
      </c>
      <c r="C1553" s="620" t="s">
        <v>3017</v>
      </c>
      <c r="D1553" s="620" t="s">
        <v>2815</v>
      </c>
      <c r="E1553" s="615">
        <v>344000</v>
      </c>
      <c r="F1553" s="616">
        <f t="shared" si="73"/>
        <v>273469887.5</v>
      </c>
      <c r="G1553" s="617">
        <f t="shared" si="72"/>
        <v>344000</v>
      </c>
      <c r="H1553" s="618">
        <f t="shared" si="74"/>
        <v>273469887.5</v>
      </c>
      <c r="I1553" s="662"/>
      <c r="J1553" s="619" t="s">
        <v>55</v>
      </c>
      <c r="K1553" s="619" t="s">
        <v>2750</v>
      </c>
    </row>
    <row r="1554" spans="2:11">
      <c r="B1554" s="620" t="s">
        <v>2759</v>
      </c>
      <c r="C1554" s="620" t="s">
        <v>3017</v>
      </c>
      <c r="D1554" s="620" t="s">
        <v>3063</v>
      </c>
      <c r="E1554" s="615">
        <v>234000</v>
      </c>
      <c r="F1554" s="616">
        <f t="shared" si="73"/>
        <v>273703887.5</v>
      </c>
      <c r="G1554" s="617">
        <f t="shared" si="72"/>
        <v>234000</v>
      </c>
      <c r="H1554" s="618">
        <f t="shared" si="74"/>
        <v>273703887.5</v>
      </c>
      <c r="I1554" s="662"/>
      <c r="J1554" s="619" t="s">
        <v>55</v>
      </c>
      <c r="K1554" s="619" t="s">
        <v>2750</v>
      </c>
    </row>
    <row r="1555" spans="2:11">
      <c r="B1555" s="620" t="s">
        <v>2759</v>
      </c>
      <c r="C1555" s="620" t="s">
        <v>3017</v>
      </c>
      <c r="D1555" s="620" t="s">
        <v>3141</v>
      </c>
      <c r="E1555" s="615">
        <v>13000</v>
      </c>
      <c r="F1555" s="616">
        <f t="shared" si="73"/>
        <v>273716887.5</v>
      </c>
      <c r="G1555" s="617">
        <f t="shared" si="72"/>
        <v>13000</v>
      </c>
      <c r="H1555" s="618">
        <f t="shared" si="74"/>
        <v>273716887.5</v>
      </c>
      <c r="I1555" s="662"/>
      <c r="J1555" s="619" t="s">
        <v>55</v>
      </c>
      <c r="K1555" s="619" t="s">
        <v>2750</v>
      </c>
    </row>
    <row r="1556" spans="2:11">
      <c r="B1556" s="620" t="s">
        <v>2759</v>
      </c>
      <c r="C1556" s="620" t="s">
        <v>3017</v>
      </c>
      <c r="D1556" s="620" t="s">
        <v>2821</v>
      </c>
      <c r="E1556" s="615">
        <v>394000</v>
      </c>
      <c r="F1556" s="616">
        <f t="shared" si="73"/>
        <v>274110887.5</v>
      </c>
      <c r="G1556" s="617">
        <f t="shared" si="72"/>
        <v>394000</v>
      </c>
      <c r="H1556" s="618">
        <f t="shared" si="74"/>
        <v>274110887.5</v>
      </c>
      <c r="I1556" s="662"/>
      <c r="J1556" s="619" t="s">
        <v>55</v>
      </c>
      <c r="K1556" s="619" t="s">
        <v>2750</v>
      </c>
    </row>
    <row r="1557" spans="2:11">
      <c r="B1557" s="620" t="s">
        <v>2759</v>
      </c>
      <c r="C1557" s="620" t="s">
        <v>3017</v>
      </c>
      <c r="D1557" s="620" t="s">
        <v>2919</v>
      </c>
      <c r="E1557" s="615">
        <v>469000</v>
      </c>
      <c r="F1557" s="616">
        <f t="shared" si="73"/>
        <v>274579887.5</v>
      </c>
      <c r="G1557" s="617">
        <f t="shared" si="72"/>
        <v>469000</v>
      </c>
      <c r="H1557" s="618">
        <f t="shared" si="74"/>
        <v>274579887.5</v>
      </c>
      <c r="I1557" s="662"/>
      <c r="J1557" s="619" t="s">
        <v>55</v>
      </c>
      <c r="K1557" s="619" t="s">
        <v>2750</v>
      </c>
    </row>
    <row r="1558" spans="2:11">
      <c r="B1558" s="620" t="s">
        <v>2759</v>
      </c>
      <c r="C1558" s="620" t="s">
        <v>3017</v>
      </c>
      <c r="D1558" s="620" t="s">
        <v>5086</v>
      </c>
      <c r="E1558" s="615">
        <v>126000</v>
      </c>
      <c r="F1558" s="616">
        <f t="shared" si="73"/>
        <v>274705887.5</v>
      </c>
      <c r="G1558" s="617">
        <f t="shared" si="72"/>
        <v>126000</v>
      </c>
      <c r="H1558" s="618">
        <f t="shared" si="74"/>
        <v>274705887.5</v>
      </c>
      <c r="I1558" s="662"/>
      <c r="J1558" s="619" t="s">
        <v>55</v>
      </c>
      <c r="K1558" s="619" t="s">
        <v>2750</v>
      </c>
    </row>
    <row r="1559" spans="2:11">
      <c r="B1559" s="620" t="s">
        <v>2759</v>
      </c>
      <c r="C1559" s="620" t="s">
        <v>3017</v>
      </c>
      <c r="D1559" s="620" t="s">
        <v>2823</v>
      </c>
      <c r="E1559" s="615">
        <v>281000</v>
      </c>
      <c r="F1559" s="616">
        <f t="shared" si="73"/>
        <v>274986887.5</v>
      </c>
      <c r="G1559" s="617">
        <f t="shared" si="72"/>
        <v>281000</v>
      </c>
      <c r="H1559" s="618">
        <f t="shared" si="74"/>
        <v>274986887.5</v>
      </c>
      <c r="I1559" s="662"/>
      <c r="J1559" s="619" t="s">
        <v>55</v>
      </c>
      <c r="K1559" s="619" t="s">
        <v>2750</v>
      </c>
    </row>
    <row r="1560" spans="2:11">
      <c r="B1560" s="620" t="s">
        <v>2759</v>
      </c>
      <c r="C1560" s="620" t="s">
        <v>3017</v>
      </c>
      <c r="D1560" s="620" t="s">
        <v>2830</v>
      </c>
      <c r="E1560" s="615">
        <v>17000</v>
      </c>
      <c r="F1560" s="616">
        <f t="shared" si="73"/>
        <v>275003887.5</v>
      </c>
      <c r="G1560" s="617">
        <f t="shared" si="72"/>
        <v>17000</v>
      </c>
      <c r="H1560" s="618">
        <f t="shared" si="74"/>
        <v>275003887.5</v>
      </c>
      <c r="I1560" s="662"/>
      <c r="J1560" s="619" t="s">
        <v>55</v>
      </c>
      <c r="K1560" s="619" t="s">
        <v>2750</v>
      </c>
    </row>
    <row r="1561" spans="2:11">
      <c r="B1561" s="620" t="s">
        <v>2759</v>
      </c>
      <c r="C1561" s="620" t="s">
        <v>3018</v>
      </c>
      <c r="D1561" s="620" t="s">
        <v>2790</v>
      </c>
      <c r="E1561" s="615">
        <v>314000</v>
      </c>
      <c r="F1561" s="616">
        <f t="shared" si="73"/>
        <v>275317887.5</v>
      </c>
      <c r="G1561" s="617">
        <f t="shared" si="72"/>
        <v>314000</v>
      </c>
      <c r="H1561" s="618">
        <f t="shared" si="74"/>
        <v>275317887.5</v>
      </c>
      <c r="I1561" s="662"/>
      <c r="J1561" s="619" t="s">
        <v>55</v>
      </c>
      <c r="K1561" s="619" t="s">
        <v>2750</v>
      </c>
    </row>
    <row r="1562" spans="2:11">
      <c r="B1562" s="620" t="s">
        <v>2759</v>
      </c>
      <c r="C1562" s="620" t="s">
        <v>3018</v>
      </c>
      <c r="D1562" s="620" t="s">
        <v>2791</v>
      </c>
      <c r="E1562" s="615">
        <v>47000</v>
      </c>
      <c r="F1562" s="616">
        <f t="shared" si="73"/>
        <v>275364887.5</v>
      </c>
      <c r="G1562" s="617">
        <f t="shared" si="72"/>
        <v>47000</v>
      </c>
      <c r="H1562" s="618">
        <f t="shared" si="74"/>
        <v>275364887.5</v>
      </c>
      <c r="I1562" s="662"/>
      <c r="J1562" s="619" t="s">
        <v>55</v>
      </c>
      <c r="K1562" s="619" t="s">
        <v>2750</v>
      </c>
    </row>
    <row r="1563" spans="2:11">
      <c r="B1563" s="620" t="s">
        <v>2759</v>
      </c>
      <c r="C1563" s="620" t="s">
        <v>3018</v>
      </c>
      <c r="D1563" s="620" t="s">
        <v>2792</v>
      </c>
      <c r="E1563" s="615">
        <v>78000</v>
      </c>
      <c r="F1563" s="616">
        <f t="shared" si="73"/>
        <v>275442887.5</v>
      </c>
      <c r="G1563" s="617">
        <f t="shared" si="72"/>
        <v>78000</v>
      </c>
      <c r="H1563" s="618">
        <f t="shared" si="74"/>
        <v>275442887.5</v>
      </c>
      <c r="I1563" s="662"/>
      <c r="J1563" s="619" t="s">
        <v>55</v>
      </c>
      <c r="K1563" s="619" t="s">
        <v>2750</v>
      </c>
    </row>
    <row r="1564" spans="2:11">
      <c r="B1564" s="620" t="s">
        <v>2759</v>
      </c>
      <c r="C1564" s="620" t="s">
        <v>3018</v>
      </c>
      <c r="D1564" s="620" t="s">
        <v>2793</v>
      </c>
      <c r="E1564" s="615">
        <v>39000</v>
      </c>
      <c r="F1564" s="616">
        <f t="shared" si="73"/>
        <v>275481887.5</v>
      </c>
      <c r="G1564" s="617">
        <f t="shared" si="72"/>
        <v>39000</v>
      </c>
      <c r="H1564" s="618">
        <f t="shared" si="74"/>
        <v>275481887.5</v>
      </c>
      <c r="I1564" s="662"/>
      <c r="J1564" s="619" t="s">
        <v>55</v>
      </c>
      <c r="K1564" s="619" t="s">
        <v>2750</v>
      </c>
    </row>
    <row r="1565" spans="2:11">
      <c r="B1565" s="620" t="s">
        <v>2759</v>
      </c>
      <c r="C1565" s="620" t="s">
        <v>3018</v>
      </c>
      <c r="D1565" s="620" t="s">
        <v>2836</v>
      </c>
      <c r="E1565" s="615">
        <v>157000</v>
      </c>
      <c r="F1565" s="616">
        <f t="shared" si="73"/>
        <v>275638887.5</v>
      </c>
      <c r="G1565" s="617">
        <f t="shared" si="72"/>
        <v>157000</v>
      </c>
      <c r="H1565" s="618">
        <f t="shared" si="74"/>
        <v>275638887.5</v>
      </c>
      <c r="I1565" s="662"/>
      <c r="J1565" s="619" t="s">
        <v>55</v>
      </c>
      <c r="K1565" s="619" t="s">
        <v>2750</v>
      </c>
    </row>
    <row r="1566" spans="2:11">
      <c r="B1566" s="620" t="s">
        <v>2759</v>
      </c>
      <c r="C1566" s="620" t="s">
        <v>3018</v>
      </c>
      <c r="D1566" s="620" t="s">
        <v>2837</v>
      </c>
      <c r="E1566" s="615">
        <v>314000</v>
      </c>
      <c r="F1566" s="616">
        <f t="shared" si="73"/>
        <v>275952887.5</v>
      </c>
      <c r="G1566" s="617">
        <f t="shared" si="72"/>
        <v>314000</v>
      </c>
      <c r="H1566" s="618">
        <f t="shared" si="74"/>
        <v>275952887.5</v>
      </c>
      <c r="I1566" s="662"/>
      <c r="J1566" s="619" t="s">
        <v>55</v>
      </c>
      <c r="K1566" s="619" t="s">
        <v>2750</v>
      </c>
    </row>
    <row r="1567" spans="2:11">
      <c r="B1567" s="620" t="s">
        <v>2759</v>
      </c>
      <c r="C1567" s="620" t="s">
        <v>3018</v>
      </c>
      <c r="D1567" s="620" t="s">
        <v>5283</v>
      </c>
      <c r="E1567" s="615">
        <v>63000</v>
      </c>
      <c r="F1567" s="616">
        <f t="shared" si="73"/>
        <v>276015887.5</v>
      </c>
      <c r="G1567" s="617">
        <f t="shared" si="72"/>
        <v>63000</v>
      </c>
      <c r="H1567" s="618">
        <f t="shared" si="74"/>
        <v>276015887.5</v>
      </c>
      <c r="I1567" s="662"/>
      <c r="J1567" s="619" t="s">
        <v>55</v>
      </c>
      <c r="K1567" s="619" t="s">
        <v>2750</v>
      </c>
    </row>
    <row r="1568" spans="2:11">
      <c r="B1568" s="620" t="s">
        <v>2759</v>
      </c>
      <c r="C1568" s="620" t="s">
        <v>3018</v>
      </c>
      <c r="D1568" s="620" t="s">
        <v>2767</v>
      </c>
      <c r="E1568" s="615">
        <v>242000</v>
      </c>
      <c r="F1568" s="616">
        <f t="shared" si="73"/>
        <v>276257887.5</v>
      </c>
      <c r="G1568" s="617">
        <f t="shared" si="72"/>
        <v>242000</v>
      </c>
      <c r="H1568" s="618">
        <f t="shared" si="74"/>
        <v>276257887.5</v>
      </c>
      <c r="I1568" s="662"/>
      <c r="J1568" s="619" t="s">
        <v>55</v>
      </c>
      <c r="K1568" s="619" t="s">
        <v>2750</v>
      </c>
    </row>
    <row r="1569" spans="2:11">
      <c r="B1569" s="620" t="s">
        <v>2759</v>
      </c>
      <c r="C1569" s="620" t="s">
        <v>3018</v>
      </c>
      <c r="D1569" s="620" t="s">
        <v>2799</v>
      </c>
      <c r="E1569" s="615">
        <v>133000</v>
      </c>
      <c r="F1569" s="616">
        <f t="shared" si="73"/>
        <v>276390887.5</v>
      </c>
      <c r="G1569" s="617">
        <f t="shared" si="72"/>
        <v>133000</v>
      </c>
      <c r="H1569" s="618">
        <f t="shared" si="74"/>
        <v>276390887.5</v>
      </c>
      <c r="I1569" s="662"/>
      <c r="J1569" s="619" t="s">
        <v>55</v>
      </c>
      <c r="K1569" s="619" t="s">
        <v>2750</v>
      </c>
    </row>
    <row r="1570" spans="2:11">
      <c r="B1570" s="620" t="s">
        <v>2759</v>
      </c>
      <c r="C1570" s="620" t="s">
        <v>3018</v>
      </c>
      <c r="D1570" s="620" t="s">
        <v>2800</v>
      </c>
      <c r="E1570" s="615">
        <v>183000</v>
      </c>
      <c r="F1570" s="616">
        <f t="shared" si="73"/>
        <v>276573887.5</v>
      </c>
      <c r="G1570" s="617">
        <f t="shared" si="72"/>
        <v>183000</v>
      </c>
      <c r="H1570" s="618">
        <f t="shared" si="74"/>
        <v>276573887.5</v>
      </c>
      <c r="I1570" s="662"/>
      <c r="J1570" s="619" t="s">
        <v>55</v>
      </c>
      <c r="K1570" s="619" t="s">
        <v>2750</v>
      </c>
    </row>
    <row r="1571" spans="2:11">
      <c r="B1571" s="620" t="s">
        <v>2759</v>
      </c>
      <c r="C1571" s="620" t="s">
        <v>3018</v>
      </c>
      <c r="D1571" s="620" t="s">
        <v>2807</v>
      </c>
      <c r="E1571" s="615">
        <v>167000</v>
      </c>
      <c r="F1571" s="616">
        <f t="shared" si="73"/>
        <v>276740887.5</v>
      </c>
      <c r="G1571" s="617">
        <f t="shared" si="72"/>
        <v>167000</v>
      </c>
      <c r="H1571" s="618">
        <f t="shared" si="74"/>
        <v>276740887.5</v>
      </c>
      <c r="I1571" s="662"/>
      <c r="J1571" s="619" t="s">
        <v>55</v>
      </c>
      <c r="K1571" s="619" t="s">
        <v>2750</v>
      </c>
    </row>
    <row r="1572" spans="2:11">
      <c r="B1572" s="620" t="s">
        <v>2759</v>
      </c>
      <c r="C1572" s="620" t="s">
        <v>3018</v>
      </c>
      <c r="D1572" s="620" t="s">
        <v>2809</v>
      </c>
      <c r="E1572" s="615">
        <v>152000</v>
      </c>
      <c r="F1572" s="616">
        <f t="shared" si="73"/>
        <v>276892887.5</v>
      </c>
      <c r="G1572" s="617">
        <f t="shared" si="72"/>
        <v>152000</v>
      </c>
      <c r="H1572" s="618">
        <f t="shared" si="74"/>
        <v>276892887.5</v>
      </c>
      <c r="I1572" s="662"/>
      <c r="J1572" s="619" t="s">
        <v>55</v>
      </c>
      <c r="K1572" s="619" t="s">
        <v>2750</v>
      </c>
    </row>
    <row r="1573" spans="2:11">
      <c r="B1573" s="620" t="s">
        <v>2759</v>
      </c>
      <c r="C1573" s="620" t="s">
        <v>3018</v>
      </c>
      <c r="D1573" s="620" t="s">
        <v>2771</v>
      </c>
      <c r="E1573" s="615">
        <v>201000</v>
      </c>
      <c r="F1573" s="616">
        <f t="shared" si="73"/>
        <v>277093887.5</v>
      </c>
      <c r="G1573" s="617">
        <f t="shared" si="72"/>
        <v>201000</v>
      </c>
      <c r="H1573" s="618">
        <f t="shared" si="74"/>
        <v>277093887.5</v>
      </c>
      <c r="I1573" s="662"/>
      <c r="J1573" s="619" t="s">
        <v>55</v>
      </c>
      <c r="K1573" s="619" t="s">
        <v>2750</v>
      </c>
    </row>
    <row r="1574" spans="2:11">
      <c r="B1574" s="620" t="s">
        <v>2759</v>
      </c>
      <c r="C1574" s="620" t="s">
        <v>3018</v>
      </c>
      <c r="D1574" s="620" t="s">
        <v>5102</v>
      </c>
      <c r="E1574" s="615">
        <v>20000</v>
      </c>
      <c r="F1574" s="616">
        <f t="shared" si="73"/>
        <v>277113887.5</v>
      </c>
      <c r="G1574" s="617">
        <f t="shared" si="72"/>
        <v>20000</v>
      </c>
      <c r="H1574" s="618">
        <f t="shared" si="74"/>
        <v>277113887.5</v>
      </c>
      <c r="I1574" s="662"/>
      <c r="J1574" s="619" t="s">
        <v>55</v>
      </c>
      <c r="K1574" s="619" t="s">
        <v>2750</v>
      </c>
    </row>
    <row r="1575" spans="2:11">
      <c r="B1575" s="620" t="s">
        <v>2759</v>
      </c>
      <c r="C1575" s="620" t="s">
        <v>3018</v>
      </c>
      <c r="D1575" s="620" t="s">
        <v>2810</v>
      </c>
      <c r="E1575" s="615">
        <v>13000</v>
      </c>
      <c r="F1575" s="616">
        <f t="shared" si="73"/>
        <v>277126887.5</v>
      </c>
      <c r="G1575" s="617">
        <f t="shared" si="72"/>
        <v>13000</v>
      </c>
      <c r="H1575" s="618">
        <f t="shared" si="74"/>
        <v>277126887.5</v>
      </c>
      <c r="I1575" s="662"/>
      <c r="J1575" s="619" t="s">
        <v>55</v>
      </c>
      <c r="K1575" s="619" t="s">
        <v>2750</v>
      </c>
    </row>
    <row r="1576" spans="2:11">
      <c r="B1576" s="620" t="s">
        <v>2759</v>
      </c>
      <c r="C1576" s="620" t="s">
        <v>3018</v>
      </c>
      <c r="D1576" s="620" t="s">
        <v>5280</v>
      </c>
      <c r="E1576" s="615">
        <v>78000</v>
      </c>
      <c r="F1576" s="616">
        <f t="shared" si="73"/>
        <v>277204887.5</v>
      </c>
      <c r="G1576" s="617">
        <f t="shared" si="72"/>
        <v>78000</v>
      </c>
      <c r="H1576" s="618">
        <f t="shared" si="74"/>
        <v>277204887.5</v>
      </c>
      <c r="I1576" s="662"/>
      <c r="J1576" s="619" t="s">
        <v>55</v>
      </c>
      <c r="K1576" s="619" t="s">
        <v>2750</v>
      </c>
    </row>
    <row r="1577" spans="2:11">
      <c r="B1577" s="620" t="s">
        <v>2759</v>
      </c>
      <c r="C1577" s="620" t="s">
        <v>3018</v>
      </c>
      <c r="D1577" s="620" t="s">
        <v>5290</v>
      </c>
      <c r="E1577" s="615">
        <v>6000</v>
      </c>
      <c r="F1577" s="616">
        <f t="shared" si="73"/>
        <v>277210887.5</v>
      </c>
      <c r="G1577" s="617">
        <f t="shared" si="72"/>
        <v>6000</v>
      </c>
      <c r="H1577" s="618">
        <f t="shared" si="74"/>
        <v>277210887.5</v>
      </c>
      <c r="I1577" s="662"/>
      <c r="J1577" s="619" t="s">
        <v>55</v>
      </c>
      <c r="K1577" s="619" t="s">
        <v>2750</v>
      </c>
    </row>
    <row r="1578" spans="2:11">
      <c r="B1578" s="620" t="s">
        <v>2759</v>
      </c>
      <c r="C1578" s="620" t="s">
        <v>3018</v>
      </c>
      <c r="D1578" s="620" t="s">
        <v>2780</v>
      </c>
      <c r="E1578" s="615">
        <v>435000</v>
      </c>
      <c r="F1578" s="616">
        <f t="shared" si="73"/>
        <v>277645887.5</v>
      </c>
      <c r="G1578" s="617">
        <f t="shared" si="72"/>
        <v>435000</v>
      </c>
      <c r="H1578" s="618">
        <f t="shared" si="74"/>
        <v>277645887.5</v>
      </c>
      <c r="I1578" s="662"/>
      <c r="J1578" s="619" t="s">
        <v>55</v>
      </c>
      <c r="K1578" s="619" t="s">
        <v>2750</v>
      </c>
    </row>
    <row r="1579" spans="2:11">
      <c r="B1579" s="620" t="s">
        <v>2759</v>
      </c>
      <c r="C1579" s="620" t="s">
        <v>3018</v>
      </c>
      <c r="D1579" s="620" t="s">
        <v>5289</v>
      </c>
      <c r="E1579" s="615">
        <v>387000</v>
      </c>
      <c r="F1579" s="616">
        <f t="shared" si="73"/>
        <v>278032887.5</v>
      </c>
      <c r="G1579" s="617">
        <f t="shared" si="72"/>
        <v>387000</v>
      </c>
      <c r="H1579" s="618">
        <f t="shared" si="74"/>
        <v>278032887.5</v>
      </c>
      <c r="I1579" s="662"/>
      <c r="J1579" s="619" t="s">
        <v>55</v>
      </c>
      <c r="K1579" s="619" t="s">
        <v>2750</v>
      </c>
    </row>
    <row r="1580" spans="2:11">
      <c r="B1580" s="620" t="s">
        <v>2759</v>
      </c>
      <c r="C1580" s="620" t="s">
        <v>3018</v>
      </c>
      <c r="D1580" s="620" t="s">
        <v>5288</v>
      </c>
      <c r="E1580" s="615">
        <v>8000</v>
      </c>
      <c r="F1580" s="616">
        <f t="shared" si="73"/>
        <v>278040887.5</v>
      </c>
      <c r="G1580" s="617">
        <f t="shared" si="72"/>
        <v>8000</v>
      </c>
      <c r="H1580" s="618">
        <f t="shared" si="74"/>
        <v>278040887.5</v>
      </c>
      <c r="I1580" s="662"/>
      <c r="J1580" s="619" t="s">
        <v>55</v>
      </c>
      <c r="K1580" s="619" t="s">
        <v>2750</v>
      </c>
    </row>
    <row r="1581" spans="2:11">
      <c r="B1581" s="620" t="s">
        <v>2759</v>
      </c>
      <c r="C1581" s="620" t="s">
        <v>3018</v>
      </c>
      <c r="D1581" s="620" t="s">
        <v>5287</v>
      </c>
      <c r="E1581" s="615">
        <v>8000</v>
      </c>
      <c r="F1581" s="616">
        <f t="shared" si="73"/>
        <v>278048887.5</v>
      </c>
      <c r="G1581" s="617">
        <f t="shared" si="72"/>
        <v>8000</v>
      </c>
      <c r="H1581" s="618">
        <f t="shared" si="74"/>
        <v>278048887.5</v>
      </c>
      <c r="I1581" s="662"/>
      <c r="J1581" s="619" t="s">
        <v>55</v>
      </c>
      <c r="K1581" s="619" t="s">
        <v>2750</v>
      </c>
    </row>
    <row r="1582" spans="2:11">
      <c r="B1582" s="620" t="s">
        <v>2759</v>
      </c>
      <c r="C1582" s="620" t="s">
        <v>3018</v>
      </c>
      <c r="D1582" s="620" t="s">
        <v>2815</v>
      </c>
      <c r="E1582" s="615">
        <v>297000</v>
      </c>
      <c r="F1582" s="616">
        <f t="shared" si="73"/>
        <v>278345887.5</v>
      </c>
      <c r="G1582" s="617">
        <f t="shared" si="72"/>
        <v>297000</v>
      </c>
      <c r="H1582" s="618">
        <f t="shared" si="74"/>
        <v>278345887.5</v>
      </c>
      <c r="I1582" s="662"/>
      <c r="J1582" s="619" t="s">
        <v>55</v>
      </c>
      <c r="K1582" s="619" t="s">
        <v>2750</v>
      </c>
    </row>
    <row r="1583" spans="2:11">
      <c r="B1583" s="620" t="s">
        <v>2759</v>
      </c>
      <c r="C1583" s="620" t="s">
        <v>3018</v>
      </c>
      <c r="D1583" s="620" t="s">
        <v>3063</v>
      </c>
      <c r="E1583" s="615">
        <v>234000</v>
      </c>
      <c r="F1583" s="616">
        <f t="shared" si="73"/>
        <v>278579887.5</v>
      </c>
      <c r="G1583" s="617">
        <f t="shared" si="72"/>
        <v>234000</v>
      </c>
      <c r="H1583" s="618">
        <f t="shared" si="74"/>
        <v>278579887.5</v>
      </c>
      <c r="I1583" s="662"/>
      <c r="J1583" s="619" t="s">
        <v>55</v>
      </c>
      <c r="K1583" s="619" t="s">
        <v>2750</v>
      </c>
    </row>
    <row r="1584" spans="2:11">
      <c r="B1584" s="620" t="s">
        <v>2759</v>
      </c>
      <c r="C1584" s="620" t="s">
        <v>3018</v>
      </c>
      <c r="D1584" s="620" t="s">
        <v>3141</v>
      </c>
      <c r="E1584" s="615">
        <v>13000</v>
      </c>
      <c r="F1584" s="616">
        <f t="shared" si="73"/>
        <v>278592887.5</v>
      </c>
      <c r="G1584" s="617">
        <f t="shared" si="72"/>
        <v>13000</v>
      </c>
      <c r="H1584" s="618">
        <f t="shared" si="74"/>
        <v>278592887.5</v>
      </c>
      <c r="I1584" s="662"/>
      <c r="J1584" s="619" t="s">
        <v>55</v>
      </c>
      <c r="K1584" s="619" t="s">
        <v>2750</v>
      </c>
    </row>
    <row r="1585" spans="2:11">
      <c r="B1585" s="620" t="s">
        <v>2759</v>
      </c>
      <c r="C1585" s="620" t="s">
        <v>3018</v>
      </c>
      <c r="D1585" s="620" t="s">
        <v>2821</v>
      </c>
      <c r="E1585" s="615">
        <v>366000</v>
      </c>
      <c r="F1585" s="616">
        <f t="shared" si="73"/>
        <v>278958887.5</v>
      </c>
      <c r="G1585" s="617">
        <f t="shared" si="72"/>
        <v>366000</v>
      </c>
      <c r="H1585" s="618">
        <f t="shared" si="74"/>
        <v>278958887.5</v>
      </c>
      <c r="I1585" s="662"/>
      <c r="J1585" s="619" t="s">
        <v>55</v>
      </c>
      <c r="K1585" s="619" t="s">
        <v>2750</v>
      </c>
    </row>
    <row r="1586" spans="2:11">
      <c r="B1586" s="620" t="s">
        <v>2759</v>
      </c>
      <c r="C1586" s="620" t="s">
        <v>3018</v>
      </c>
      <c r="D1586" s="620" t="s">
        <v>2919</v>
      </c>
      <c r="E1586" s="615">
        <v>430000</v>
      </c>
      <c r="F1586" s="616">
        <f t="shared" si="73"/>
        <v>279388887.5</v>
      </c>
      <c r="G1586" s="617">
        <f t="shared" si="72"/>
        <v>430000</v>
      </c>
      <c r="H1586" s="618">
        <f t="shared" si="74"/>
        <v>279388887.5</v>
      </c>
      <c r="I1586" s="662"/>
      <c r="J1586" s="619" t="s">
        <v>55</v>
      </c>
      <c r="K1586" s="619" t="s">
        <v>2750</v>
      </c>
    </row>
    <row r="1587" spans="2:11">
      <c r="B1587" s="620" t="s">
        <v>2759</v>
      </c>
      <c r="C1587" s="620" t="s">
        <v>3018</v>
      </c>
      <c r="D1587" s="620" t="s">
        <v>5086</v>
      </c>
      <c r="E1587" s="615">
        <v>117000</v>
      </c>
      <c r="F1587" s="616">
        <f t="shared" si="73"/>
        <v>279505887.5</v>
      </c>
      <c r="G1587" s="617">
        <f t="shared" si="72"/>
        <v>117000</v>
      </c>
      <c r="H1587" s="618">
        <f t="shared" si="74"/>
        <v>279505887.5</v>
      </c>
      <c r="I1587" s="662"/>
      <c r="J1587" s="619" t="s">
        <v>55</v>
      </c>
      <c r="K1587" s="619" t="s">
        <v>2750</v>
      </c>
    </row>
    <row r="1588" spans="2:11">
      <c r="B1588" s="620" t="s">
        <v>2759</v>
      </c>
      <c r="C1588" s="620" t="s">
        <v>3018</v>
      </c>
      <c r="D1588" s="620" t="s">
        <v>2823</v>
      </c>
      <c r="E1588" s="615">
        <v>261000</v>
      </c>
      <c r="F1588" s="616">
        <f t="shared" si="73"/>
        <v>279766887.5</v>
      </c>
      <c r="G1588" s="617">
        <f t="shared" si="72"/>
        <v>261000</v>
      </c>
      <c r="H1588" s="618">
        <f t="shared" si="74"/>
        <v>279766887.5</v>
      </c>
      <c r="I1588" s="662"/>
      <c r="J1588" s="619" t="s">
        <v>55</v>
      </c>
      <c r="K1588" s="619" t="s">
        <v>2750</v>
      </c>
    </row>
    <row r="1589" spans="2:11">
      <c r="B1589" s="620" t="s">
        <v>2759</v>
      </c>
      <c r="C1589" s="620" t="s">
        <v>3018</v>
      </c>
      <c r="D1589" s="620" t="s">
        <v>2830</v>
      </c>
      <c r="E1589" s="615">
        <v>17000</v>
      </c>
      <c r="F1589" s="616">
        <f t="shared" si="73"/>
        <v>279783887.5</v>
      </c>
      <c r="G1589" s="617">
        <f t="shared" si="72"/>
        <v>17000</v>
      </c>
      <c r="H1589" s="618">
        <f t="shared" si="74"/>
        <v>279783887.5</v>
      </c>
      <c r="I1589" s="662"/>
      <c r="J1589" s="619" t="s">
        <v>55</v>
      </c>
      <c r="K1589" s="619" t="s">
        <v>2750</v>
      </c>
    </row>
    <row r="1590" spans="2:11">
      <c r="B1590" s="620" t="s">
        <v>2759</v>
      </c>
      <c r="C1590" s="620" t="s">
        <v>3019</v>
      </c>
      <c r="D1590" s="620" t="s">
        <v>5170</v>
      </c>
      <c r="E1590" s="615">
        <v>664000</v>
      </c>
      <c r="F1590" s="616">
        <f t="shared" si="73"/>
        <v>280447887.5</v>
      </c>
      <c r="G1590" s="617">
        <f t="shared" si="72"/>
        <v>664000</v>
      </c>
      <c r="H1590" s="618">
        <f t="shared" si="74"/>
        <v>280447887.5</v>
      </c>
      <c r="I1590" s="662"/>
      <c r="J1590" s="619" t="s">
        <v>55</v>
      </c>
      <c r="K1590" s="619" t="s">
        <v>2750</v>
      </c>
    </row>
    <row r="1591" spans="2:11">
      <c r="B1591" s="620" t="s">
        <v>2759</v>
      </c>
      <c r="C1591" s="620" t="s">
        <v>3019</v>
      </c>
      <c r="D1591" s="620" t="s">
        <v>5286</v>
      </c>
      <c r="E1591" s="615">
        <v>78000</v>
      </c>
      <c r="F1591" s="616">
        <f t="shared" si="73"/>
        <v>280525887.5</v>
      </c>
      <c r="G1591" s="617">
        <f t="shared" si="72"/>
        <v>78000</v>
      </c>
      <c r="H1591" s="618">
        <f t="shared" si="74"/>
        <v>280525887.5</v>
      </c>
      <c r="I1591" s="662"/>
      <c r="J1591" s="619" t="s">
        <v>55</v>
      </c>
      <c r="K1591" s="619" t="s">
        <v>2750</v>
      </c>
    </row>
    <row r="1592" spans="2:11">
      <c r="B1592" s="620" t="s">
        <v>2759</v>
      </c>
      <c r="C1592" s="620" t="s">
        <v>3019</v>
      </c>
      <c r="D1592" s="620" t="s">
        <v>2789</v>
      </c>
      <c r="E1592" s="615">
        <v>25000</v>
      </c>
      <c r="F1592" s="616">
        <f t="shared" si="73"/>
        <v>280550887.5</v>
      </c>
      <c r="G1592" s="617">
        <f t="shared" si="72"/>
        <v>25000</v>
      </c>
      <c r="H1592" s="618">
        <f t="shared" si="74"/>
        <v>280550887.5</v>
      </c>
      <c r="I1592" s="662"/>
      <c r="J1592" s="619" t="s">
        <v>55</v>
      </c>
      <c r="K1592" s="619" t="s">
        <v>2750</v>
      </c>
    </row>
    <row r="1593" spans="2:11">
      <c r="B1593" s="620" t="s">
        <v>2759</v>
      </c>
      <c r="C1593" s="620" t="s">
        <v>3019</v>
      </c>
      <c r="D1593" s="620" t="s">
        <v>2790</v>
      </c>
      <c r="E1593" s="615">
        <v>483000</v>
      </c>
      <c r="F1593" s="616">
        <f t="shared" si="73"/>
        <v>281033887.5</v>
      </c>
      <c r="G1593" s="617">
        <f t="shared" si="72"/>
        <v>483000</v>
      </c>
      <c r="H1593" s="618">
        <f t="shared" si="74"/>
        <v>281033887.5</v>
      </c>
      <c r="I1593" s="662"/>
      <c r="J1593" s="619" t="s">
        <v>55</v>
      </c>
      <c r="K1593" s="619" t="s">
        <v>2750</v>
      </c>
    </row>
    <row r="1594" spans="2:11">
      <c r="B1594" s="620" t="s">
        <v>2759</v>
      </c>
      <c r="C1594" s="620" t="s">
        <v>3019</v>
      </c>
      <c r="D1594" s="620" t="s">
        <v>2791</v>
      </c>
      <c r="E1594" s="615">
        <v>72000</v>
      </c>
      <c r="F1594" s="616">
        <f t="shared" si="73"/>
        <v>281105887.5</v>
      </c>
      <c r="G1594" s="617">
        <f t="shared" si="72"/>
        <v>72000</v>
      </c>
      <c r="H1594" s="618">
        <f t="shared" si="74"/>
        <v>281105887.5</v>
      </c>
      <c r="I1594" s="662"/>
      <c r="J1594" s="619" t="s">
        <v>55</v>
      </c>
      <c r="K1594" s="619" t="s">
        <v>2750</v>
      </c>
    </row>
    <row r="1595" spans="2:11">
      <c r="B1595" s="620" t="s">
        <v>2759</v>
      </c>
      <c r="C1595" s="620" t="s">
        <v>3019</v>
      </c>
      <c r="D1595" s="620" t="s">
        <v>2792</v>
      </c>
      <c r="E1595" s="615">
        <v>121000</v>
      </c>
      <c r="F1595" s="616">
        <f t="shared" si="73"/>
        <v>281226887.5</v>
      </c>
      <c r="G1595" s="617">
        <f t="shared" si="72"/>
        <v>121000</v>
      </c>
      <c r="H1595" s="618">
        <f t="shared" si="74"/>
        <v>281226887.5</v>
      </c>
      <c r="I1595" s="662"/>
      <c r="J1595" s="619" t="s">
        <v>55</v>
      </c>
      <c r="K1595" s="619" t="s">
        <v>2750</v>
      </c>
    </row>
    <row r="1596" spans="2:11">
      <c r="B1596" s="620" t="s">
        <v>2759</v>
      </c>
      <c r="C1596" s="620" t="s">
        <v>3019</v>
      </c>
      <c r="D1596" s="620" t="s">
        <v>2793</v>
      </c>
      <c r="E1596" s="615">
        <v>39000</v>
      </c>
      <c r="F1596" s="616">
        <f t="shared" si="73"/>
        <v>281265887.5</v>
      </c>
      <c r="G1596" s="617">
        <f t="shared" si="72"/>
        <v>39000</v>
      </c>
      <c r="H1596" s="618">
        <f t="shared" si="74"/>
        <v>281265887.5</v>
      </c>
      <c r="I1596" s="662"/>
      <c r="J1596" s="619" t="s">
        <v>55</v>
      </c>
      <c r="K1596" s="619" t="s">
        <v>2750</v>
      </c>
    </row>
    <row r="1597" spans="2:11">
      <c r="B1597" s="620" t="s">
        <v>2759</v>
      </c>
      <c r="C1597" s="620" t="s">
        <v>3019</v>
      </c>
      <c r="D1597" s="620" t="s">
        <v>2836</v>
      </c>
      <c r="E1597" s="615">
        <v>241000</v>
      </c>
      <c r="F1597" s="616">
        <f t="shared" si="73"/>
        <v>281506887.5</v>
      </c>
      <c r="G1597" s="617">
        <f t="shared" si="72"/>
        <v>241000</v>
      </c>
      <c r="H1597" s="618">
        <f t="shared" si="74"/>
        <v>281506887.5</v>
      </c>
      <c r="I1597" s="662"/>
      <c r="J1597" s="619" t="s">
        <v>55</v>
      </c>
      <c r="K1597" s="619" t="s">
        <v>2750</v>
      </c>
    </row>
    <row r="1598" spans="2:11">
      <c r="B1598" s="620" t="s">
        <v>2759</v>
      </c>
      <c r="C1598" s="620" t="s">
        <v>3019</v>
      </c>
      <c r="D1598" s="620" t="s">
        <v>5285</v>
      </c>
      <c r="E1598" s="615">
        <v>386000</v>
      </c>
      <c r="F1598" s="616">
        <f t="shared" si="73"/>
        <v>281892887.5</v>
      </c>
      <c r="G1598" s="617">
        <f t="shared" si="72"/>
        <v>386000</v>
      </c>
      <c r="H1598" s="618">
        <f t="shared" si="74"/>
        <v>281892887.5</v>
      </c>
      <c r="I1598" s="662"/>
      <c r="J1598" s="619" t="s">
        <v>55</v>
      </c>
      <c r="K1598" s="619" t="s">
        <v>2750</v>
      </c>
    </row>
    <row r="1599" spans="2:11">
      <c r="B1599" s="620" t="s">
        <v>2759</v>
      </c>
      <c r="C1599" s="620" t="s">
        <v>3019</v>
      </c>
      <c r="D1599" s="620" t="s">
        <v>5284</v>
      </c>
      <c r="E1599" s="615">
        <v>386000</v>
      </c>
      <c r="F1599" s="616">
        <f t="shared" si="73"/>
        <v>282278887.5</v>
      </c>
      <c r="G1599" s="617">
        <f t="shared" si="72"/>
        <v>386000</v>
      </c>
      <c r="H1599" s="618">
        <f t="shared" si="74"/>
        <v>282278887.5</v>
      </c>
      <c r="I1599" s="662"/>
      <c r="J1599" s="619" t="s">
        <v>55</v>
      </c>
      <c r="K1599" s="619" t="s">
        <v>2750</v>
      </c>
    </row>
    <row r="1600" spans="2:11">
      <c r="B1600" s="620" t="s">
        <v>2759</v>
      </c>
      <c r="C1600" s="620" t="s">
        <v>3019</v>
      </c>
      <c r="D1600" s="620" t="s">
        <v>2837</v>
      </c>
      <c r="E1600" s="615">
        <v>483000</v>
      </c>
      <c r="F1600" s="616">
        <f t="shared" si="73"/>
        <v>282761887.5</v>
      </c>
      <c r="G1600" s="617">
        <f t="shared" si="72"/>
        <v>483000</v>
      </c>
      <c r="H1600" s="618">
        <f t="shared" si="74"/>
        <v>282761887.5</v>
      </c>
      <c r="I1600" s="662"/>
      <c r="J1600" s="619" t="s">
        <v>55</v>
      </c>
      <c r="K1600" s="619" t="s">
        <v>2750</v>
      </c>
    </row>
    <row r="1601" spans="2:11">
      <c r="B1601" s="620" t="s">
        <v>2759</v>
      </c>
      <c r="C1601" s="620" t="s">
        <v>3019</v>
      </c>
      <c r="D1601" s="620" t="s">
        <v>5283</v>
      </c>
      <c r="E1601" s="615">
        <v>97000</v>
      </c>
      <c r="F1601" s="616">
        <f t="shared" si="73"/>
        <v>282858887.5</v>
      </c>
      <c r="G1601" s="617">
        <f t="shared" si="72"/>
        <v>97000</v>
      </c>
      <c r="H1601" s="618">
        <f t="shared" si="74"/>
        <v>282858887.5</v>
      </c>
      <c r="I1601" s="662"/>
      <c r="J1601" s="619" t="s">
        <v>55</v>
      </c>
      <c r="K1601" s="619" t="s">
        <v>2750</v>
      </c>
    </row>
    <row r="1602" spans="2:11">
      <c r="B1602" s="620" t="s">
        <v>2759</v>
      </c>
      <c r="C1602" s="620" t="s">
        <v>3019</v>
      </c>
      <c r="D1602" s="620" t="s">
        <v>3043</v>
      </c>
      <c r="E1602" s="615">
        <v>58000</v>
      </c>
      <c r="F1602" s="616">
        <f t="shared" si="73"/>
        <v>282916887.5</v>
      </c>
      <c r="G1602" s="617">
        <f t="shared" si="72"/>
        <v>58000</v>
      </c>
      <c r="H1602" s="618">
        <f t="shared" si="74"/>
        <v>282916887.5</v>
      </c>
      <c r="I1602" s="662"/>
      <c r="J1602" s="619" t="s">
        <v>55</v>
      </c>
      <c r="K1602" s="619" t="s">
        <v>2750</v>
      </c>
    </row>
    <row r="1603" spans="2:11">
      <c r="B1603" s="620" t="s">
        <v>2759</v>
      </c>
      <c r="C1603" s="620" t="s">
        <v>3019</v>
      </c>
      <c r="D1603" s="620" t="s">
        <v>5282</v>
      </c>
      <c r="E1603" s="615">
        <v>23000</v>
      </c>
      <c r="F1603" s="616">
        <f t="shared" si="73"/>
        <v>282939887.5</v>
      </c>
      <c r="G1603" s="617">
        <f t="shared" si="72"/>
        <v>23000</v>
      </c>
      <c r="H1603" s="618">
        <f t="shared" si="74"/>
        <v>282939887.5</v>
      </c>
      <c r="I1603" s="662"/>
      <c r="J1603" s="619" t="s">
        <v>55</v>
      </c>
      <c r="K1603" s="619" t="s">
        <v>2750</v>
      </c>
    </row>
    <row r="1604" spans="2:11">
      <c r="B1604" s="620" t="s">
        <v>2759</v>
      </c>
      <c r="C1604" s="620" t="s">
        <v>3019</v>
      </c>
      <c r="D1604" s="620" t="s">
        <v>2767</v>
      </c>
      <c r="E1604" s="615">
        <v>372000</v>
      </c>
      <c r="F1604" s="616">
        <f t="shared" si="73"/>
        <v>283311887.5</v>
      </c>
      <c r="G1604" s="617">
        <f t="shared" si="72"/>
        <v>372000</v>
      </c>
      <c r="H1604" s="618">
        <f t="shared" si="74"/>
        <v>283311887.5</v>
      </c>
      <c r="I1604" s="662"/>
      <c r="J1604" s="619" t="s">
        <v>55</v>
      </c>
      <c r="K1604" s="619" t="s">
        <v>2750</v>
      </c>
    </row>
    <row r="1605" spans="2:11">
      <c r="B1605" s="620" t="s">
        <v>2759</v>
      </c>
      <c r="C1605" s="620" t="s">
        <v>3019</v>
      </c>
      <c r="D1605" s="620" t="s">
        <v>2799</v>
      </c>
      <c r="E1605" s="615">
        <v>133000</v>
      </c>
      <c r="F1605" s="616">
        <f t="shared" si="73"/>
        <v>283444887.5</v>
      </c>
      <c r="G1605" s="617">
        <f t="shared" si="72"/>
        <v>133000</v>
      </c>
      <c r="H1605" s="618">
        <f t="shared" si="74"/>
        <v>283444887.5</v>
      </c>
      <c r="I1605" s="662"/>
      <c r="J1605" s="619" t="s">
        <v>55</v>
      </c>
      <c r="K1605" s="619" t="s">
        <v>2750</v>
      </c>
    </row>
    <row r="1606" spans="2:11">
      <c r="B1606" s="620" t="s">
        <v>2759</v>
      </c>
      <c r="C1606" s="620" t="s">
        <v>3019</v>
      </c>
      <c r="D1606" s="620" t="s">
        <v>2800</v>
      </c>
      <c r="E1606" s="615">
        <v>282000</v>
      </c>
      <c r="F1606" s="616">
        <f t="shared" si="73"/>
        <v>283726887.5</v>
      </c>
      <c r="G1606" s="617">
        <f t="shared" si="72"/>
        <v>282000</v>
      </c>
      <c r="H1606" s="618">
        <f t="shared" si="74"/>
        <v>283726887.5</v>
      </c>
      <c r="I1606" s="662"/>
      <c r="J1606" s="619" t="s">
        <v>55</v>
      </c>
      <c r="K1606" s="619" t="s">
        <v>2750</v>
      </c>
    </row>
    <row r="1607" spans="2:11">
      <c r="B1607" s="620" t="s">
        <v>2759</v>
      </c>
      <c r="C1607" s="620" t="s">
        <v>3019</v>
      </c>
      <c r="D1607" s="620" t="s">
        <v>2806</v>
      </c>
      <c r="E1607" s="615">
        <v>68000</v>
      </c>
      <c r="F1607" s="616">
        <f t="shared" si="73"/>
        <v>283794887.5</v>
      </c>
      <c r="G1607" s="617">
        <f t="shared" ref="G1607:G1670" si="75">E1607</f>
        <v>68000</v>
      </c>
      <c r="H1607" s="618">
        <f t="shared" si="74"/>
        <v>283794887.5</v>
      </c>
      <c r="I1607" s="662"/>
      <c r="J1607" s="619" t="s">
        <v>55</v>
      </c>
      <c r="K1607" s="619" t="s">
        <v>2750</v>
      </c>
    </row>
    <row r="1608" spans="2:11">
      <c r="B1608" s="620" t="s">
        <v>2759</v>
      </c>
      <c r="C1608" s="620" t="s">
        <v>3019</v>
      </c>
      <c r="D1608" s="620" t="s">
        <v>2809</v>
      </c>
      <c r="E1608" s="615">
        <v>152000</v>
      </c>
      <c r="F1608" s="616">
        <f t="shared" ref="F1608:F1671" si="76">E1608+F1607</f>
        <v>283946887.5</v>
      </c>
      <c r="G1608" s="617">
        <f t="shared" si="75"/>
        <v>152000</v>
      </c>
      <c r="H1608" s="618">
        <f t="shared" ref="H1608:H1671" si="77">G1608+H1607</f>
        <v>283946887.5</v>
      </c>
      <c r="I1608" s="662"/>
      <c r="J1608" s="619" t="s">
        <v>55</v>
      </c>
      <c r="K1608" s="619" t="s">
        <v>2750</v>
      </c>
    </row>
    <row r="1609" spans="2:11">
      <c r="B1609" s="620" t="s">
        <v>2759</v>
      </c>
      <c r="C1609" s="620" t="s">
        <v>3019</v>
      </c>
      <c r="D1609" s="620" t="s">
        <v>2771</v>
      </c>
      <c r="E1609" s="615">
        <v>348000</v>
      </c>
      <c r="F1609" s="616">
        <f t="shared" si="76"/>
        <v>284294887.5</v>
      </c>
      <c r="G1609" s="617">
        <f t="shared" si="75"/>
        <v>348000</v>
      </c>
      <c r="H1609" s="618">
        <f t="shared" si="77"/>
        <v>284294887.5</v>
      </c>
      <c r="I1609" s="662"/>
      <c r="J1609" s="619" t="s">
        <v>55</v>
      </c>
      <c r="K1609" s="619" t="s">
        <v>2750</v>
      </c>
    </row>
    <row r="1610" spans="2:11">
      <c r="B1610" s="620" t="s">
        <v>2759</v>
      </c>
      <c r="C1610" s="620" t="s">
        <v>3019</v>
      </c>
      <c r="D1610" s="620" t="s">
        <v>5102</v>
      </c>
      <c r="E1610" s="615">
        <v>31000</v>
      </c>
      <c r="F1610" s="616">
        <f t="shared" si="76"/>
        <v>284325887.5</v>
      </c>
      <c r="G1610" s="617">
        <f t="shared" si="75"/>
        <v>31000</v>
      </c>
      <c r="H1610" s="618">
        <f t="shared" si="77"/>
        <v>284325887.5</v>
      </c>
      <c r="I1610" s="662"/>
      <c r="J1610" s="619" t="s">
        <v>55</v>
      </c>
      <c r="K1610" s="619" t="s">
        <v>2750</v>
      </c>
    </row>
    <row r="1611" spans="2:11">
      <c r="B1611" s="620" t="s">
        <v>2759</v>
      </c>
      <c r="C1611" s="620" t="s">
        <v>3019</v>
      </c>
      <c r="D1611" s="620" t="s">
        <v>5281</v>
      </c>
      <c r="E1611" s="615">
        <v>23000</v>
      </c>
      <c r="F1611" s="616">
        <f t="shared" si="76"/>
        <v>284348887.5</v>
      </c>
      <c r="G1611" s="617">
        <f t="shared" si="75"/>
        <v>23000</v>
      </c>
      <c r="H1611" s="618">
        <f t="shared" si="77"/>
        <v>284348887.5</v>
      </c>
      <c r="I1611" s="662"/>
      <c r="J1611" s="619" t="s">
        <v>55</v>
      </c>
      <c r="K1611" s="619" t="s">
        <v>2750</v>
      </c>
    </row>
    <row r="1612" spans="2:11">
      <c r="B1612" s="620" t="s">
        <v>2759</v>
      </c>
      <c r="C1612" s="620" t="s">
        <v>3019</v>
      </c>
      <c r="D1612" s="620" t="s">
        <v>3022</v>
      </c>
      <c r="E1612" s="615">
        <v>2000</v>
      </c>
      <c r="F1612" s="616">
        <f t="shared" si="76"/>
        <v>284350887.5</v>
      </c>
      <c r="G1612" s="617">
        <f t="shared" si="75"/>
        <v>2000</v>
      </c>
      <c r="H1612" s="618">
        <f t="shared" si="77"/>
        <v>284350887.5</v>
      </c>
      <c r="I1612" s="662"/>
      <c r="J1612" s="619" t="s">
        <v>55</v>
      </c>
      <c r="K1612" s="619" t="s">
        <v>2750</v>
      </c>
    </row>
    <row r="1613" spans="2:11">
      <c r="B1613" s="620" t="s">
        <v>2759</v>
      </c>
      <c r="C1613" s="620" t="s">
        <v>3019</v>
      </c>
      <c r="D1613" s="620" t="s">
        <v>5280</v>
      </c>
      <c r="E1613" s="615">
        <v>78000</v>
      </c>
      <c r="F1613" s="616">
        <f t="shared" si="76"/>
        <v>284428887.5</v>
      </c>
      <c r="G1613" s="617">
        <f t="shared" si="75"/>
        <v>78000</v>
      </c>
      <c r="H1613" s="618">
        <f t="shared" si="77"/>
        <v>284428887.5</v>
      </c>
      <c r="I1613" s="662"/>
      <c r="J1613" s="619" t="s">
        <v>55</v>
      </c>
      <c r="K1613" s="619" t="s">
        <v>2750</v>
      </c>
    </row>
    <row r="1614" spans="2:11">
      <c r="B1614" s="620" t="s">
        <v>2759</v>
      </c>
      <c r="C1614" s="620" t="s">
        <v>3019</v>
      </c>
      <c r="D1614" s="620" t="s">
        <v>2780</v>
      </c>
      <c r="E1614" s="615">
        <v>670000</v>
      </c>
      <c r="F1614" s="616">
        <f t="shared" si="76"/>
        <v>285098887.5</v>
      </c>
      <c r="G1614" s="617">
        <f t="shared" si="75"/>
        <v>670000</v>
      </c>
      <c r="H1614" s="618">
        <f t="shared" si="77"/>
        <v>285098887.5</v>
      </c>
      <c r="I1614" s="662"/>
      <c r="J1614" s="619" t="s">
        <v>55</v>
      </c>
      <c r="K1614" s="619" t="s">
        <v>2750</v>
      </c>
    </row>
    <row r="1615" spans="2:11">
      <c r="B1615" s="620" t="s">
        <v>2759</v>
      </c>
      <c r="C1615" s="620" t="s">
        <v>3019</v>
      </c>
      <c r="D1615" s="620" t="s">
        <v>5279</v>
      </c>
      <c r="E1615" s="615">
        <v>516000</v>
      </c>
      <c r="F1615" s="616">
        <f t="shared" si="76"/>
        <v>285614887.5</v>
      </c>
      <c r="G1615" s="617">
        <f t="shared" si="75"/>
        <v>516000</v>
      </c>
      <c r="H1615" s="618">
        <f t="shared" si="77"/>
        <v>285614887.5</v>
      </c>
      <c r="I1615" s="662"/>
      <c r="J1615" s="619" t="s">
        <v>55</v>
      </c>
      <c r="K1615" s="619" t="s">
        <v>2750</v>
      </c>
    </row>
    <row r="1616" spans="2:11">
      <c r="B1616" s="620" t="s">
        <v>2759</v>
      </c>
      <c r="C1616" s="620" t="s">
        <v>3019</v>
      </c>
      <c r="D1616" s="620" t="s">
        <v>2815</v>
      </c>
      <c r="E1616" s="615">
        <v>484000</v>
      </c>
      <c r="F1616" s="616">
        <f t="shared" si="76"/>
        <v>286098887.5</v>
      </c>
      <c r="G1616" s="617">
        <f t="shared" si="75"/>
        <v>484000</v>
      </c>
      <c r="H1616" s="618">
        <f t="shared" si="77"/>
        <v>286098887.5</v>
      </c>
      <c r="I1616" s="662"/>
      <c r="J1616" s="619" t="s">
        <v>55</v>
      </c>
      <c r="K1616" s="619" t="s">
        <v>2750</v>
      </c>
    </row>
    <row r="1617" spans="2:11">
      <c r="B1617" s="620" t="s">
        <v>2759</v>
      </c>
      <c r="C1617" s="620" t="s">
        <v>3019</v>
      </c>
      <c r="D1617" s="620" t="s">
        <v>3063</v>
      </c>
      <c r="E1617" s="615">
        <v>234000</v>
      </c>
      <c r="F1617" s="616">
        <f t="shared" si="76"/>
        <v>286332887.5</v>
      </c>
      <c r="G1617" s="617">
        <f t="shared" si="75"/>
        <v>234000</v>
      </c>
      <c r="H1617" s="618">
        <f t="shared" si="77"/>
        <v>286332887.5</v>
      </c>
      <c r="I1617" s="662"/>
      <c r="J1617" s="619" t="s">
        <v>55</v>
      </c>
      <c r="K1617" s="619" t="s">
        <v>2750</v>
      </c>
    </row>
    <row r="1618" spans="2:11">
      <c r="B1618" s="620" t="s">
        <v>2759</v>
      </c>
      <c r="C1618" s="620" t="s">
        <v>3019</v>
      </c>
      <c r="D1618" s="620" t="s">
        <v>3141</v>
      </c>
      <c r="E1618" s="615">
        <v>20000</v>
      </c>
      <c r="F1618" s="616">
        <f t="shared" si="76"/>
        <v>286352887.5</v>
      </c>
      <c r="G1618" s="617">
        <f t="shared" si="75"/>
        <v>20000</v>
      </c>
      <c r="H1618" s="618">
        <f t="shared" si="77"/>
        <v>286352887.5</v>
      </c>
      <c r="I1618" s="662"/>
      <c r="J1618" s="619" t="s">
        <v>55</v>
      </c>
      <c r="K1618" s="619" t="s">
        <v>2750</v>
      </c>
    </row>
    <row r="1619" spans="2:11">
      <c r="B1619" s="620" t="s">
        <v>2759</v>
      </c>
      <c r="C1619" s="620" t="s">
        <v>3019</v>
      </c>
      <c r="D1619" s="620" t="s">
        <v>2821</v>
      </c>
      <c r="E1619" s="615">
        <v>563000</v>
      </c>
      <c r="F1619" s="616">
        <f t="shared" si="76"/>
        <v>286915887.5</v>
      </c>
      <c r="G1619" s="617">
        <f t="shared" si="75"/>
        <v>563000</v>
      </c>
      <c r="H1619" s="618">
        <f t="shared" si="77"/>
        <v>286915887.5</v>
      </c>
      <c r="I1619" s="662"/>
      <c r="J1619" s="619" t="s">
        <v>55</v>
      </c>
      <c r="K1619" s="619" t="s">
        <v>2750</v>
      </c>
    </row>
    <row r="1620" spans="2:11">
      <c r="B1620" s="620" t="s">
        <v>2759</v>
      </c>
      <c r="C1620" s="620" t="s">
        <v>3019</v>
      </c>
      <c r="D1620" s="620" t="s">
        <v>2919</v>
      </c>
      <c r="E1620" s="615">
        <v>664000</v>
      </c>
      <c r="F1620" s="616">
        <f t="shared" si="76"/>
        <v>287579887.5</v>
      </c>
      <c r="G1620" s="617">
        <f t="shared" si="75"/>
        <v>664000</v>
      </c>
      <c r="H1620" s="618">
        <f t="shared" si="77"/>
        <v>287579887.5</v>
      </c>
      <c r="I1620" s="662"/>
      <c r="J1620" s="619" t="s">
        <v>55</v>
      </c>
      <c r="K1620" s="619" t="s">
        <v>2750</v>
      </c>
    </row>
    <row r="1621" spans="2:11">
      <c r="B1621" s="620" t="s">
        <v>2759</v>
      </c>
      <c r="C1621" s="620" t="s">
        <v>3019</v>
      </c>
      <c r="D1621" s="620" t="s">
        <v>5086</v>
      </c>
      <c r="E1621" s="615">
        <v>180000</v>
      </c>
      <c r="F1621" s="616">
        <f t="shared" si="76"/>
        <v>287759887.5</v>
      </c>
      <c r="G1621" s="617">
        <f t="shared" si="75"/>
        <v>180000</v>
      </c>
      <c r="H1621" s="618">
        <f t="shared" si="77"/>
        <v>287759887.5</v>
      </c>
      <c r="I1621" s="662"/>
      <c r="J1621" s="619" t="s">
        <v>55</v>
      </c>
      <c r="K1621" s="619" t="s">
        <v>2750</v>
      </c>
    </row>
    <row r="1622" spans="2:11">
      <c r="B1622" s="620" t="s">
        <v>2759</v>
      </c>
      <c r="C1622" s="620" t="s">
        <v>3019</v>
      </c>
      <c r="D1622" s="620" t="s">
        <v>2823</v>
      </c>
      <c r="E1622" s="615">
        <v>402000</v>
      </c>
      <c r="F1622" s="616">
        <f t="shared" si="76"/>
        <v>288161887.5</v>
      </c>
      <c r="G1622" s="617">
        <f t="shared" si="75"/>
        <v>402000</v>
      </c>
      <c r="H1622" s="618">
        <f t="shared" si="77"/>
        <v>288161887.5</v>
      </c>
      <c r="I1622" s="662"/>
      <c r="J1622" s="619" t="s">
        <v>55</v>
      </c>
      <c r="K1622" s="619" t="s">
        <v>2750</v>
      </c>
    </row>
    <row r="1623" spans="2:11">
      <c r="B1623" s="620" t="s">
        <v>2759</v>
      </c>
      <c r="C1623" s="620" t="s">
        <v>3019</v>
      </c>
      <c r="D1623" s="620" t="s">
        <v>2830</v>
      </c>
      <c r="E1623" s="615">
        <v>25000</v>
      </c>
      <c r="F1623" s="616">
        <f t="shared" si="76"/>
        <v>288186887.5</v>
      </c>
      <c r="G1623" s="617">
        <f t="shared" si="75"/>
        <v>25000</v>
      </c>
      <c r="H1623" s="618">
        <f t="shared" si="77"/>
        <v>288186887.5</v>
      </c>
      <c r="I1623" s="662"/>
      <c r="J1623" s="619" t="s">
        <v>55</v>
      </c>
      <c r="K1623" s="619" t="s">
        <v>2750</v>
      </c>
    </row>
    <row r="1624" spans="2:11">
      <c r="B1624" s="620" t="s">
        <v>2759</v>
      </c>
      <c r="C1624" s="620" t="s">
        <v>3020</v>
      </c>
      <c r="D1624" s="620" t="s">
        <v>5278</v>
      </c>
      <c r="E1624" s="615">
        <v>252000</v>
      </c>
      <c r="F1624" s="616">
        <f t="shared" si="76"/>
        <v>288438887.5</v>
      </c>
      <c r="G1624" s="617">
        <f t="shared" si="75"/>
        <v>252000</v>
      </c>
      <c r="H1624" s="618">
        <f t="shared" si="77"/>
        <v>288438887.5</v>
      </c>
      <c r="I1624" s="662"/>
      <c r="J1624" s="619" t="s">
        <v>55</v>
      </c>
      <c r="K1624" s="619" t="s">
        <v>2750</v>
      </c>
    </row>
    <row r="1625" spans="2:11">
      <c r="B1625" s="620" t="s">
        <v>2759</v>
      </c>
      <c r="C1625" s="620" t="s">
        <v>3020</v>
      </c>
      <c r="D1625" s="620" t="s">
        <v>5277</v>
      </c>
      <c r="E1625" s="615">
        <v>220000</v>
      </c>
      <c r="F1625" s="616">
        <f t="shared" si="76"/>
        <v>288658887.5</v>
      </c>
      <c r="G1625" s="617">
        <f t="shared" si="75"/>
        <v>220000</v>
      </c>
      <c r="H1625" s="618">
        <f t="shared" si="77"/>
        <v>288658887.5</v>
      </c>
      <c r="I1625" s="662"/>
      <c r="J1625" s="619" t="s">
        <v>55</v>
      </c>
      <c r="K1625" s="619" t="s">
        <v>2750</v>
      </c>
    </row>
    <row r="1626" spans="2:11">
      <c r="B1626" s="620" t="s">
        <v>2759</v>
      </c>
      <c r="C1626" s="620" t="s">
        <v>3020</v>
      </c>
      <c r="D1626" s="620" t="s">
        <v>5276</v>
      </c>
      <c r="E1626" s="615">
        <v>427000</v>
      </c>
      <c r="F1626" s="616">
        <f t="shared" si="76"/>
        <v>289085887.5</v>
      </c>
      <c r="G1626" s="617">
        <f t="shared" si="75"/>
        <v>427000</v>
      </c>
      <c r="H1626" s="618">
        <f t="shared" si="77"/>
        <v>289085887.5</v>
      </c>
      <c r="I1626" s="662"/>
      <c r="J1626" s="619" t="s">
        <v>55</v>
      </c>
      <c r="K1626" s="619" t="s">
        <v>2750</v>
      </c>
    </row>
    <row r="1627" spans="2:11">
      <c r="B1627" s="620" t="s">
        <v>2759</v>
      </c>
      <c r="C1627" s="620" t="s">
        <v>3020</v>
      </c>
      <c r="D1627" s="620" t="s">
        <v>5194</v>
      </c>
      <c r="E1627" s="615">
        <v>121000</v>
      </c>
      <c r="F1627" s="616">
        <f t="shared" si="76"/>
        <v>289206887.5</v>
      </c>
      <c r="G1627" s="617">
        <f t="shared" si="75"/>
        <v>121000</v>
      </c>
      <c r="H1627" s="618">
        <f t="shared" si="77"/>
        <v>289206887.5</v>
      </c>
      <c r="I1627" s="662"/>
      <c r="J1627" s="619" t="s">
        <v>55</v>
      </c>
      <c r="K1627" s="619" t="s">
        <v>2750</v>
      </c>
    </row>
    <row r="1628" spans="2:11">
      <c r="B1628" s="620" t="s">
        <v>2759</v>
      </c>
      <c r="C1628" s="620" t="s">
        <v>3020</v>
      </c>
      <c r="D1628" s="620" t="s">
        <v>5135</v>
      </c>
      <c r="E1628" s="615">
        <v>18000</v>
      </c>
      <c r="F1628" s="616">
        <f t="shared" si="76"/>
        <v>289224887.5</v>
      </c>
      <c r="G1628" s="617">
        <f t="shared" si="75"/>
        <v>18000</v>
      </c>
      <c r="H1628" s="618">
        <f t="shared" si="77"/>
        <v>289224887.5</v>
      </c>
      <c r="I1628" s="662"/>
      <c r="J1628" s="619" t="s">
        <v>55</v>
      </c>
      <c r="K1628" s="619" t="s">
        <v>2750</v>
      </c>
    </row>
    <row r="1629" spans="2:11">
      <c r="B1629" s="620" t="s">
        <v>2759</v>
      </c>
      <c r="C1629" s="620" t="s">
        <v>3020</v>
      </c>
      <c r="D1629" s="620" t="s">
        <v>5262</v>
      </c>
      <c r="E1629" s="615">
        <v>101000</v>
      </c>
      <c r="F1629" s="616">
        <f t="shared" si="76"/>
        <v>289325887.5</v>
      </c>
      <c r="G1629" s="617">
        <f t="shared" si="75"/>
        <v>101000</v>
      </c>
      <c r="H1629" s="618">
        <f t="shared" si="77"/>
        <v>289325887.5</v>
      </c>
      <c r="I1629" s="662"/>
      <c r="J1629" s="619" t="s">
        <v>55</v>
      </c>
      <c r="K1629" s="619" t="s">
        <v>2750</v>
      </c>
    </row>
    <row r="1630" spans="2:11">
      <c r="B1630" s="620" t="s">
        <v>2759</v>
      </c>
      <c r="C1630" s="620" t="s">
        <v>3027</v>
      </c>
      <c r="D1630" s="620" t="s">
        <v>5275</v>
      </c>
      <c r="E1630" s="615">
        <v>47000</v>
      </c>
      <c r="F1630" s="616">
        <f t="shared" si="76"/>
        <v>289372887.5</v>
      </c>
      <c r="G1630" s="617">
        <f t="shared" si="75"/>
        <v>47000</v>
      </c>
      <c r="H1630" s="618">
        <f t="shared" si="77"/>
        <v>289372887.5</v>
      </c>
      <c r="I1630" s="662"/>
      <c r="J1630" s="619" t="s">
        <v>55</v>
      </c>
      <c r="K1630" s="619" t="s">
        <v>2750</v>
      </c>
    </row>
    <row r="1631" spans="2:11">
      <c r="B1631" s="620" t="s">
        <v>2759</v>
      </c>
      <c r="C1631" s="620" t="s">
        <v>3027</v>
      </c>
      <c r="D1631" s="620" t="s">
        <v>2878</v>
      </c>
      <c r="E1631" s="615">
        <v>17000</v>
      </c>
      <c r="F1631" s="616">
        <f t="shared" si="76"/>
        <v>289389887.5</v>
      </c>
      <c r="G1631" s="617">
        <f t="shared" si="75"/>
        <v>17000</v>
      </c>
      <c r="H1631" s="618">
        <f t="shared" si="77"/>
        <v>289389887.5</v>
      </c>
      <c r="I1631" s="662"/>
      <c r="J1631" s="619" t="s">
        <v>55</v>
      </c>
      <c r="K1631" s="619" t="s">
        <v>2750</v>
      </c>
    </row>
    <row r="1632" spans="2:11">
      <c r="B1632" s="620" t="s">
        <v>2759</v>
      </c>
      <c r="C1632" s="620" t="s">
        <v>3027</v>
      </c>
      <c r="D1632" s="620" t="s">
        <v>5274</v>
      </c>
      <c r="E1632" s="615">
        <v>193000</v>
      </c>
      <c r="F1632" s="616">
        <f t="shared" si="76"/>
        <v>289582887.5</v>
      </c>
      <c r="G1632" s="617">
        <f t="shared" si="75"/>
        <v>193000</v>
      </c>
      <c r="H1632" s="618">
        <f t="shared" si="77"/>
        <v>289582887.5</v>
      </c>
      <c r="I1632" s="662"/>
      <c r="J1632" s="619" t="s">
        <v>55</v>
      </c>
      <c r="K1632" s="619" t="s">
        <v>2750</v>
      </c>
    </row>
    <row r="1633" spans="2:11">
      <c r="B1633" s="620" t="s">
        <v>2759</v>
      </c>
      <c r="C1633" s="620" t="s">
        <v>3027</v>
      </c>
      <c r="D1633" s="620" t="s">
        <v>5121</v>
      </c>
      <c r="E1633" s="615">
        <v>30000</v>
      </c>
      <c r="F1633" s="616">
        <f t="shared" si="76"/>
        <v>289612887.5</v>
      </c>
      <c r="G1633" s="617">
        <f t="shared" si="75"/>
        <v>30000</v>
      </c>
      <c r="H1633" s="618">
        <f t="shared" si="77"/>
        <v>289612887.5</v>
      </c>
      <c r="I1633" s="662"/>
      <c r="J1633" s="619" t="s">
        <v>55</v>
      </c>
      <c r="K1633" s="619" t="s">
        <v>2750</v>
      </c>
    </row>
    <row r="1634" spans="2:11">
      <c r="B1634" s="620" t="s">
        <v>2759</v>
      </c>
      <c r="C1634" s="620" t="s">
        <v>3027</v>
      </c>
      <c r="D1634" s="620" t="s">
        <v>3028</v>
      </c>
      <c r="E1634" s="615">
        <v>449000</v>
      </c>
      <c r="F1634" s="616">
        <f t="shared" si="76"/>
        <v>290061887.5</v>
      </c>
      <c r="G1634" s="617">
        <f t="shared" si="75"/>
        <v>449000</v>
      </c>
      <c r="H1634" s="618">
        <f t="shared" si="77"/>
        <v>290061887.5</v>
      </c>
      <c r="I1634" s="662"/>
      <c r="J1634" s="619" t="s">
        <v>55</v>
      </c>
      <c r="K1634" s="619" t="s">
        <v>2750</v>
      </c>
    </row>
    <row r="1635" spans="2:11">
      <c r="B1635" s="620" t="s">
        <v>2759</v>
      </c>
      <c r="C1635" s="620" t="s">
        <v>3027</v>
      </c>
      <c r="D1635" s="620" t="s">
        <v>2787</v>
      </c>
      <c r="E1635" s="615">
        <v>156000</v>
      </c>
      <c r="F1635" s="616">
        <f t="shared" si="76"/>
        <v>290217887.5</v>
      </c>
      <c r="G1635" s="617">
        <f t="shared" si="75"/>
        <v>156000</v>
      </c>
      <c r="H1635" s="618">
        <f t="shared" si="77"/>
        <v>290217887.5</v>
      </c>
      <c r="I1635" s="662"/>
      <c r="J1635" s="619" t="s">
        <v>55</v>
      </c>
      <c r="K1635" s="619" t="s">
        <v>2750</v>
      </c>
    </row>
    <row r="1636" spans="2:11">
      <c r="B1636" s="620" t="s">
        <v>2759</v>
      </c>
      <c r="C1636" s="620" t="s">
        <v>3027</v>
      </c>
      <c r="D1636" s="620" t="s">
        <v>5273</v>
      </c>
      <c r="E1636" s="615">
        <v>331000</v>
      </c>
      <c r="F1636" s="616">
        <f t="shared" si="76"/>
        <v>290548887.5</v>
      </c>
      <c r="G1636" s="617">
        <f t="shared" si="75"/>
        <v>331000</v>
      </c>
      <c r="H1636" s="618">
        <f t="shared" si="77"/>
        <v>290548887.5</v>
      </c>
      <c r="I1636" s="662"/>
      <c r="J1636" s="619" t="s">
        <v>55</v>
      </c>
      <c r="K1636" s="619" t="s">
        <v>2750</v>
      </c>
    </row>
    <row r="1637" spans="2:11">
      <c r="B1637" s="620" t="s">
        <v>2759</v>
      </c>
      <c r="C1637" s="620" t="s">
        <v>3027</v>
      </c>
      <c r="D1637" s="620" t="s">
        <v>2890</v>
      </c>
      <c r="E1637" s="615">
        <v>331000</v>
      </c>
      <c r="F1637" s="616">
        <f t="shared" si="76"/>
        <v>290879887.5</v>
      </c>
      <c r="G1637" s="617">
        <f t="shared" si="75"/>
        <v>331000</v>
      </c>
      <c r="H1637" s="618">
        <f t="shared" si="77"/>
        <v>290879887.5</v>
      </c>
      <c r="I1637" s="662"/>
      <c r="J1637" s="619" t="s">
        <v>55</v>
      </c>
      <c r="K1637" s="619" t="s">
        <v>2750</v>
      </c>
    </row>
    <row r="1638" spans="2:11">
      <c r="B1638" s="620" t="s">
        <v>2759</v>
      </c>
      <c r="C1638" s="620" t="s">
        <v>3027</v>
      </c>
      <c r="D1638" s="620" t="s">
        <v>2891</v>
      </c>
      <c r="E1638" s="615">
        <v>331000</v>
      </c>
      <c r="F1638" s="616">
        <f t="shared" si="76"/>
        <v>291210887.5</v>
      </c>
      <c r="G1638" s="617">
        <f t="shared" si="75"/>
        <v>331000</v>
      </c>
      <c r="H1638" s="618">
        <f t="shared" si="77"/>
        <v>291210887.5</v>
      </c>
      <c r="I1638" s="662"/>
      <c r="J1638" s="619" t="s">
        <v>55</v>
      </c>
      <c r="K1638" s="619" t="s">
        <v>2750</v>
      </c>
    </row>
    <row r="1639" spans="2:11">
      <c r="B1639" s="620" t="s">
        <v>2759</v>
      </c>
      <c r="C1639" s="620" t="s">
        <v>3027</v>
      </c>
      <c r="D1639" s="620" t="s">
        <v>3029</v>
      </c>
      <c r="E1639" s="615">
        <v>8000</v>
      </c>
      <c r="F1639" s="616">
        <f t="shared" si="76"/>
        <v>291218887.5</v>
      </c>
      <c r="G1639" s="617">
        <f t="shared" si="75"/>
        <v>8000</v>
      </c>
      <c r="H1639" s="618">
        <f t="shared" si="77"/>
        <v>291218887.5</v>
      </c>
      <c r="I1639" s="662"/>
      <c r="J1639" s="619" t="s">
        <v>55</v>
      </c>
      <c r="K1639" s="619" t="s">
        <v>2750</v>
      </c>
    </row>
    <row r="1640" spans="2:11">
      <c r="B1640" s="620" t="s">
        <v>2759</v>
      </c>
      <c r="C1640" s="620" t="s">
        <v>3027</v>
      </c>
      <c r="D1640" s="620" t="s">
        <v>3030</v>
      </c>
      <c r="E1640" s="615">
        <v>78000</v>
      </c>
      <c r="F1640" s="616">
        <f t="shared" si="76"/>
        <v>291296887.5</v>
      </c>
      <c r="G1640" s="617">
        <f t="shared" si="75"/>
        <v>78000</v>
      </c>
      <c r="H1640" s="618">
        <f t="shared" si="77"/>
        <v>291296887.5</v>
      </c>
      <c r="I1640" s="662"/>
      <c r="J1640" s="619" t="s">
        <v>55</v>
      </c>
      <c r="K1640" s="619" t="s">
        <v>2750</v>
      </c>
    </row>
    <row r="1641" spans="2:11">
      <c r="B1641" s="620" t="s">
        <v>2759</v>
      </c>
      <c r="C1641" s="620" t="s">
        <v>3027</v>
      </c>
      <c r="D1641" s="620" t="s">
        <v>2789</v>
      </c>
      <c r="E1641" s="615">
        <v>25000</v>
      </c>
      <c r="F1641" s="616">
        <f t="shared" si="76"/>
        <v>291321887.5</v>
      </c>
      <c r="G1641" s="617">
        <f t="shared" si="75"/>
        <v>25000</v>
      </c>
      <c r="H1641" s="618">
        <f t="shared" si="77"/>
        <v>291321887.5</v>
      </c>
      <c r="I1641" s="662"/>
      <c r="J1641" s="619" t="s">
        <v>55</v>
      </c>
      <c r="K1641" s="619" t="s">
        <v>2750</v>
      </c>
    </row>
    <row r="1642" spans="2:11">
      <c r="B1642" s="620" t="s">
        <v>2759</v>
      </c>
      <c r="C1642" s="620" t="s">
        <v>3027</v>
      </c>
      <c r="D1642" s="620" t="s">
        <v>3031</v>
      </c>
      <c r="E1642" s="615">
        <v>414000</v>
      </c>
      <c r="F1642" s="616">
        <f t="shared" si="76"/>
        <v>291735887.5</v>
      </c>
      <c r="G1642" s="617">
        <f t="shared" si="75"/>
        <v>414000</v>
      </c>
      <c r="H1642" s="618">
        <f t="shared" si="77"/>
        <v>291735887.5</v>
      </c>
      <c r="I1642" s="662"/>
      <c r="J1642" s="619" t="s">
        <v>55</v>
      </c>
      <c r="K1642" s="619" t="s">
        <v>2750</v>
      </c>
    </row>
    <row r="1643" spans="2:11">
      <c r="B1643" s="620" t="s">
        <v>2759</v>
      </c>
      <c r="C1643" s="620" t="s">
        <v>3027</v>
      </c>
      <c r="D1643" s="620" t="s">
        <v>2790</v>
      </c>
      <c r="E1643" s="615">
        <v>414000</v>
      </c>
      <c r="F1643" s="616">
        <f t="shared" si="76"/>
        <v>292149887.5</v>
      </c>
      <c r="G1643" s="617">
        <f t="shared" si="75"/>
        <v>414000</v>
      </c>
      <c r="H1643" s="618">
        <f t="shared" si="77"/>
        <v>292149887.5</v>
      </c>
      <c r="I1643" s="662"/>
      <c r="J1643" s="619" t="s">
        <v>55</v>
      </c>
      <c r="K1643" s="619" t="s">
        <v>2750</v>
      </c>
    </row>
    <row r="1644" spans="2:11">
      <c r="B1644" s="620" t="s">
        <v>2759</v>
      </c>
      <c r="C1644" s="620" t="s">
        <v>3027</v>
      </c>
      <c r="D1644" s="620" t="s">
        <v>2791</v>
      </c>
      <c r="E1644" s="615">
        <v>62000</v>
      </c>
      <c r="F1644" s="616">
        <f t="shared" si="76"/>
        <v>292211887.5</v>
      </c>
      <c r="G1644" s="617">
        <f t="shared" si="75"/>
        <v>62000</v>
      </c>
      <c r="H1644" s="618">
        <f t="shared" si="77"/>
        <v>292211887.5</v>
      </c>
      <c r="I1644" s="662"/>
      <c r="J1644" s="619" t="s">
        <v>55</v>
      </c>
      <c r="K1644" s="619" t="s">
        <v>2750</v>
      </c>
    </row>
    <row r="1645" spans="2:11">
      <c r="B1645" s="620" t="s">
        <v>2759</v>
      </c>
      <c r="C1645" s="620" t="s">
        <v>3027</v>
      </c>
      <c r="D1645" s="620" t="s">
        <v>2792</v>
      </c>
      <c r="E1645" s="615">
        <v>103000</v>
      </c>
      <c r="F1645" s="616">
        <f t="shared" si="76"/>
        <v>292314887.5</v>
      </c>
      <c r="G1645" s="617">
        <f t="shared" si="75"/>
        <v>103000</v>
      </c>
      <c r="H1645" s="618">
        <f t="shared" si="77"/>
        <v>292314887.5</v>
      </c>
      <c r="I1645" s="662"/>
      <c r="J1645" s="619" t="s">
        <v>55</v>
      </c>
      <c r="K1645" s="619" t="s">
        <v>2750</v>
      </c>
    </row>
    <row r="1646" spans="2:11">
      <c r="B1646" s="620" t="s">
        <v>2759</v>
      </c>
      <c r="C1646" s="620" t="s">
        <v>3027</v>
      </c>
      <c r="D1646" s="620" t="s">
        <v>2793</v>
      </c>
      <c r="E1646" s="615">
        <v>39000</v>
      </c>
      <c r="F1646" s="616">
        <f t="shared" si="76"/>
        <v>292353887.5</v>
      </c>
      <c r="G1646" s="617">
        <f t="shared" si="75"/>
        <v>39000</v>
      </c>
      <c r="H1646" s="618">
        <f t="shared" si="77"/>
        <v>292353887.5</v>
      </c>
      <c r="I1646" s="662"/>
      <c r="J1646" s="619" t="s">
        <v>55</v>
      </c>
      <c r="K1646" s="619" t="s">
        <v>2750</v>
      </c>
    </row>
    <row r="1647" spans="2:11">
      <c r="B1647" s="620" t="s">
        <v>2759</v>
      </c>
      <c r="C1647" s="620" t="s">
        <v>3027</v>
      </c>
      <c r="D1647" s="620" t="s">
        <v>2836</v>
      </c>
      <c r="E1647" s="615">
        <v>207000</v>
      </c>
      <c r="F1647" s="616">
        <f t="shared" si="76"/>
        <v>292560887.5</v>
      </c>
      <c r="G1647" s="617">
        <f t="shared" si="75"/>
        <v>207000</v>
      </c>
      <c r="H1647" s="618">
        <f t="shared" si="77"/>
        <v>292560887.5</v>
      </c>
      <c r="I1647" s="662"/>
      <c r="J1647" s="619" t="s">
        <v>55</v>
      </c>
      <c r="K1647" s="619" t="s">
        <v>2750</v>
      </c>
    </row>
    <row r="1648" spans="2:11">
      <c r="B1648" s="620" t="s">
        <v>2759</v>
      </c>
      <c r="C1648" s="620" t="s">
        <v>3027</v>
      </c>
      <c r="D1648" s="620" t="s">
        <v>5272</v>
      </c>
      <c r="E1648" s="615">
        <v>600000</v>
      </c>
      <c r="F1648" s="616">
        <f t="shared" si="76"/>
        <v>293160887.5</v>
      </c>
      <c r="G1648" s="617">
        <f t="shared" si="75"/>
        <v>600000</v>
      </c>
      <c r="H1648" s="618">
        <f t="shared" si="77"/>
        <v>293160887.5</v>
      </c>
      <c r="I1648" s="662"/>
      <c r="J1648" s="619" t="s">
        <v>55</v>
      </c>
      <c r="K1648" s="619" t="s">
        <v>2750</v>
      </c>
    </row>
    <row r="1649" spans="2:11">
      <c r="B1649" s="620" t="s">
        <v>2759</v>
      </c>
      <c r="C1649" s="620" t="s">
        <v>3027</v>
      </c>
      <c r="D1649" s="620" t="s">
        <v>2794</v>
      </c>
      <c r="E1649" s="615">
        <v>276000</v>
      </c>
      <c r="F1649" s="616">
        <f t="shared" si="76"/>
        <v>293436887.5</v>
      </c>
      <c r="G1649" s="617">
        <f t="shared" si="75"/>
        <v>276000</v>
      </c>
      <c r="H1649" s="618">
        <f t="shared" si="77"/>
        <v>293436887.5</v>
      </c>
      <c r="I1649" s="662"/>
      <c r="J1649" s="619" t="s">
        <v>55</v>
      </c>
      <c r="K1649" s="619" t="s">
        <v>2750</v>
      </c>
    </row>
    <row r="1650" spans="2:11">
      <c r="B1650" s="620" t="s">
        <v>2759</v>
      </c>
      <c r="C1650" s="620" t="s">
        <v>3027</v>
      </c>
      <c r="D1650" s="620" t="s">
        <v>3032</v>
      </c>
      <c r="E1650" s="615">
        <v>8000</v>
      </c>
      <c r="F1650" s="616">
        <f t="shared" si="76"/>
        <v>293444887.5</v>
      </c>
      <c r="G1650" s="617">
        <f t="shared" si="75"/>
        <v>8000</v>
      </c>
      <c r="H1650" s="618">
        <f t="shared" si="77"/>
        <v>293444887.5</v>
      </c>
      <c r="I1650" s="662"/>
      <c r="J1650" s="619" t="s">
        <v>55</v>
      </c>
      <c r="K1650" s="619" t="s">
        <v>2750</v>
      </c>
    </row>
    <row r="1651" spans="2:11">
      <c r="B1651" s="620" t="s">
        <v>2759</v>
      </c>
      <c r="C1651" s="620" t="s">
        <v>3027</v>
      </c>
      <c r="D1651" s="620" t="s">
        <v>2767</v>
      </c>
      <c r="E1651" s="615">
        <v>319000</v>
      </c>
      <c r="F1651" s="616">
        <f t="shared" si="76"/>
        <v>293763887.5</v>
      </c>
      <c r="G1651" s="617">
        <f t="shared" si="75"/>
        <v>319000</v>
      </c>
      <c r="H1651" s="618">
        <f t="shared" si="77"/>
        <v>293763887.5</v>
      </c>
      <c r="I1651" s="662"/>
      <c r="J1651" s="619" t="s">
        <v>55</v>
      </c>
      <c r="K1651" s="619" t="s">
        <v>2750</v>
      </c>
    </row>
    <row r="1652" spans="2:11">
      <c r="B1652" s="620" t="s">
        <v>2759</v>
      </c>
      <c r="C1652" s="620" t="s">
        <v>3027</v>
      </c>
      <c r="D1652" s="620" t="s">
        <v>3033</v>
      </c>
      <c r="E1652" s="615">
        <v>6000</v>
      </c>
      <c r="F1652" s="616">
        <f t="shared" si="76"/>
        <v>293769887.5</v>
      </c>
      <c r="G1652" s="617">
        <f t="shared" si="75"/>
        <v>6000</v>
      </c>
      <c r="H1652" s="618">
        <f t="shared" si="77"/>
        <v>293769887.5</v>
      </c>
      <c r="I1652" s="662"/>
      <c r="J1652" s="619" t="s">
        <v>55</v>
      </c>
      <c r="K1652" s="619" t="s">
        <v>2750</v>
      </c>
    </row>
    <row r="1653" spans="2:11">
      <c r="B1653" s="620" t="s">
        <v>2759</v>
      </c>
      <c r="C1653" s="620" t="s">
        <v>3027</v>
      </c>
      <c r="D1653" s="620" t="s">
        <v>2799</v>
      </c>
      <c r="E1653" s="615">
        <v>133000</v>
      </c>
      <c r="F1653" s="616">
        <f t="shared" si="76"/>
        <v>293902887.5</v>
      </c>
      <c r="G1653" s="617">
        <f t="shared" si="75"/>
        <v>133000</v>
      </c>
      <c r="H1653" s="618">
        <f t="shared" si="77"/>
        <v>293902887.5</v>
      </c>
      <c r="I1653" s="662"/>
      <c r="J1653" s="619" t="s">
        <v>55</v>
      </c>
      <c r="K1653" s="619" t="s">
        <v>2750</v>
      </c>
    </row>
    <row r="1654" spans="2:11">
      <c r="B1654" s="620" t="s">
        <v>2759</v>
      </c>
      <c r="C1654" s="620" t="s">
        <v>3027</v>
      </c>
      <c r="D1654" s="620" t="s">
        <v>2801</v>
      </c>
      <c r="E1654" s="615">
        <v>39000</v>
      </c>
      <c r="F1654" s="616">
        <f t="shared" si="76"/>
        <v>293941887.5</v>
      </c>
      <c r="G1654" s="617">
        <f t="shared" si="75"/>
        <v>39000</v>
      </c>
      <c r="H1654" s="618">
        <f t="shared" si="77"/>
        <v>293941887.5</v>
      </c>
      <c r="I1654" s="662"/>
      <c r="J1654" s="619" t="s">
        <v>55</v>
      </c>
      <c r="K1654" s="619" t="s">
        <v>2750</v>
      </c>
    </row>
    <row r="1655" spans="2:11">
      <c r="B1655" s="620" t="s">
        <v>2759</v>
      </c>
      <c r="C1655" s="620" t="s">
        <v>3027</v>
      </c>
      <c r="D1655" s="620" t="s">
        <v>2804</v>
      </c>
      <c r="E1655" s="615">
        <v>399000</v>
      </c>
      <c r="F1655" s="616">
        <f t="shared" si="76"/>
        <v>294340887.5</v>
      </c>
      <c r="G1655" s="617">
        <f t="shared" si="75"/>
        <v>399000</v>
      </c>
      <c r="H1655" s="618">
        <f t="shared" si="77"/>
        <v>294340887.5</v>
      </c>
      <c r="I1655" s="662"/>
      <c r="J1655" s="619" t="s">
        <v>55</v>
      </c>
      <c r="K1655" s="619" t="s">
        <v>2750</v>
      </c>
    </row>
    <row r="1656" spans="2:11">
      <c r="B1656" s="620" t="s">
        <v>2759</v>
      </c>
      <c r="C1656" s="620" t="s">
        <v>3027</v>
      </c>
      <c r="D1656" s="620" t="s">
        <v>2805</v>
      </c>
      <c r="E1656" s="615">
        <v>43000</v>
      </c>
      <c r="F1656" s="616">
        <f t="shared" si="76"/>
        <v>294383887.5</v>
      </c>
      <c r="G1656" s="617">
        <f t="shared" si="75"/>
        <v>43000</v>
      </c>
      <c r="H1656" s="618">
        <f t="shared" si="77"/>
        <v>294383887.5</v>
      </c>
      <c r="I1656" s="662"/>
      <c r="J1656" s="619" t="s">
        <v>55</v>
      </c>
      <c r="K1656" s="619" t="s">
        <v>2750</v>
      </c>
    </row>
    <row r="1657" spans="2:11">
      <c r="B1657" s="620" t="s">
        <v>2759</v>
      </c>
      <c r="C1657" s="620" t="s">
        <v>3027</v>
      </c>
      <c r="D1657" s="620" t="s">
        <v>2806</v>
      </c>
      <c r="E1657" s="615">
        <v>4000</v>
      </c>
      <c r="F1657" s="616">
        <f t="shared" si="76"/>
        <v>294387887.5</v>
      </c>
      <c r="G1657" s="617">
        <f t="shared" si="75"/>
        <v>4000</v>
      </c>
      <c r="H1657" s="618">
        <f t="shared" si="77"/>
        <v>294387887.5</v>
      </c>
      <c r="I1657" s="662"/>
      <c r="J1657" s="619" t="s">
        <v>55</v>
      </c>
      <c r="K1657" s="619" t="s">
        <v>2750</v>
      </c>
    </row>
    <row r="1658" spans="2:11">
      <c r="B1658" s="620" t="s">
        <v>2759</v>
      </c>
      <c r="C1658" s="620" t="s">
        <v>3027</v>
      </c>
      <c r="D1658" s="620" t="s">
        <v>2807</v>
      </c>
      <c r="E1658" s="615">
        <v>221000</v>
      </c>
      <c r="F1658" s="616">
        <f t="shared" si="76"/>
        <v>294608887.5</v>
      </c>
      <c r="G1658" s="617">
        <f t="shared" si="75"/>
        <v>221000</v>
      </c>
      <c r="H1658" s="618">
        <f t="shared" si="77"/>
        <v>294608887.5</v>
      </c>
      <c r="I1658" s="662"/>
      <c r="J1658" s="619" t="s">
        <v>55</v>
      </c>
      <c r="K1658" s="619" t="s">
        <v>2750</v>
      </c>
    </row>
    <row r="1659" spans="2:11">
      <c r="B1659" s="620" t="s">
        <v>2759</v>
      </c>
      <c r="C1659" s="620" t="s">
        <v>3027</v>
      </c>
      <c r="D1659" s="620" t="s">
        <v>2808</v>
      </c>
      <c r="E1659" s="615">
        <v>9000</v>
      </c>
      <c r="F1659" s="616">
        <f t="shared" si="76"/>
        <v>294617887.5</v>
      </c>
      <c r="G1659" s="617">
        <f t="shared" si="75"/>
        <v>9000</v>
      </c>
      <c r="H1659" s="618">
        <f t="shared" si="77"/>
        <v>294617887.5</v>
      </c>
      <c r="I1659" s="662"/>
      <c r="J1659" s="619" t="s">
        <v>55</v>
      </c>
      <c r="K1659" s="619" t="s">
        <v>2750</v>
      </c>
    </row>
    <row r="1660" spans="2:11">
      <c r="B1660" s="620" t="s">
        <v>2759</v>
      </c>
      <c r="C1660" s="620" t="s">
        <v>3027</v>
      </c>
      <c r="D1660" s="620" t="s">
        <v>2809</v>
      </c>
      <c r="E1660" s="615">
        <v>60000</v>
      </c>
      <c r="F1660" s="616">
        <f t="shared" si="76"/>
        <v>294677887.5</v>
      </c>
      <c r="G1660" s="617">
        <f t="shared" si="75"/>
        <v>60000</v>
      </c>
      <c r="H1660" s="618">
        <f t="shared" si="77"/>
        <v>294677887.5</v>
      </c>
      <c r="I1660" s="662"/>
      <c r="J1660" s="619" t="s">
        <v>55</v>
      </c>
      <c r="K1660" s="619" t="s">
        <v>2750</v>
      </c>
    </row>
    <row r="1661" spans="2:11">
      <c r="B1661" s="620" t="s">
        <v>2759</v>
      </c>
      <c r="C1661" s="620" t="s">
        <v>3027</v>
      </c>
      <c r="D1661" s="620" t="s">
        <v>2853</v>
      </c>
      <c r="E1661" s="615">
        <v>4000</v>
      </c>
      <c r="F1661" s="616">
        <f t="shared" si="76"/>
        <v>294681887.5</v>
      </c>
      <c r="G1661" s="617">
        <f t="shared" si="75"/>
        <v>4000</v>
      </c>
      <c r="H1661" s="618">
        <f t="shared" si="77"/>
        <v>294681887.5</v>
      </c>
      <c r="I1661" s="662"/>
      <c r="J1661" s="619" t="s">
        <v>55</v>
      </c>
      <c r="K1661" s="619" t="s">
        <v>2750</v>
      </c>
    </row>
    <row r="1662" spans="2:11">
      <c r="B1662" s="620" t="s">
        <v>2759</v>
      </c>
      <c r="C1662" s="620" t="s">
        <v>3027</v>
      </c>
      <c r="D1662" s="620" t="s">
        <v>5081</v>
      </c>
      <c r="E1662" s="615">
        <v>950000</v>
      </c>
      <c r="F1662" s="616">
        <f t="shared" si="76"/>
        <v>295631887.5</v>
      </c>
      <c r="G1662" s="617">
        <f t="shared" si="75"/>
        <v>950000</v>
      </c>
      <c r="H1662" s="618">
        <f t="shared" si="77"/>
        <v>295631887.5</v>
      </c>
      <c r="I1662" s="662"/>
      <c r="J1662" s="619" t="s">
        <v>55</v>
      </c>
      <c r="K1662" s="619" t="s">
        <v>2750</v>
      </c>
    </row>
    <row r="1663" spans="2:11">
      <c r="B1663" s="620" t="s">
        <v>2759</v>
      </c>
      <c r="C1663" s="620" t="s">
        <v>3027</v>
      </c>
      <c r="D1663" s="620" t="s">
        <v>2908</v>
      </c>
      <c r="E1663" s="615">
        <v>8000</v>
      </c>
      <c r="F1663" s="616">
        <f t="shared" si="76"/>
        <v>295639887.5</v>
      </c>
      <c r="G1663" s="617">
        <f t="shared" si="75"/>
        <v>8000</v>
      </c>
      <c r="H1663" s="618">
        <f t="shared" si="77"/>
        <v>295639887.5</v>
      </c>
      <c r="I1663" s="662"/>
      <c r="J1663" s="619" t="s">
        <v>55</v>
      </c>
      <c r="K1663" s="619" t="s">
        <v>2750</v>
      </c>
    </row>
    <row r="1664" spans="2:11">
      <c r="B1664" s="620" t="s">
        <v>2759</v>
      </c>
      <c r="C1664" s="620" t="s">
        <v>3027</v>
      </c>
      <c r="D1664" s="620" t="s">
        <v>2909</v>
      </c>
      <c r="E1664" s="615">
        <v>8000</v>
      </c>
      <c r="F1664" s="616">
        <f t="shared" si="76"/>
        <v>295647887.5</v>
      </c>
      <c r="G1664" s="617">
        <f t="shared" si="75"/>
        <v>8000</v>
      </c>
      <c r="H1664" s="618">
        <f t="shared" si="77"/>
        <v>295647887.5</v>
      </c>
      <c r="I1664" s="662"/>
      <c r="J1664" s="619" t="s">
        <v>55</v>
      </c>
      <c r="K1664" s="619" t="s">
        <v>2750</v>
      </c>
    </row>
    <row r="1665" spans="2:11">
      <c r="B1665" s="620" t="s">
        <v>2759</v>
      </c>
      <c r="C1665" s="620" t="s">
        <v>3027</v>
      </c>
      <c r="D1665" s="620" t="s">
        <v>2811</v>
      </c>
      <c r="E1665" s="615">
        <v>2000</v>
      </c>
      <c r="F1665" s="616">
        <f t="shared" si="76"/>
        <v>295649887.5</v>
      </c>
      <c r="G1665" s="617">
        <f t="shared" si="75"/>
        <v>2000</v>
      </c>
      <c r="H1665" s="618">
        <f t="shared" si="77"/>
        <v>295649887.5</v>
      </c>
      <c r="I1665" s="662"/>
      <c r="J1665" s="619" t="s">
        <v>55</v>
      </c>
      <c r="K1665" s="619" t="s">
        <v>2750</v>
      </c>
    </row>
    <row r="1666" spans="2:11">
      <c r="B1666" s="620" t="s">
        <v>2759</v>
      </c>
      <c r="C1666" s="620" t="s">
        <v>3027</v>
      </c>
      <c r="D1666" s="620" t="s">
        <v>2780</v>
      </c>
      <c r="E1666" s="615">
        <v>270000</v>
      </c>
      <c r="F1666" s="616">
        <f t="shared" si="76"/>
        <v>295919887.5</v>
      </c>
      <c r="G1666" s="617">
        <f t="shared" si="75"/>
        <v>270000</v>
      </c>
      <c r="H1666" s="618">
        <f t="shared" si="77"/>
        <v>295919887.5</v>
      </c>
      <c r="I1666" s="662"/>
      <c r="J1666" s="619" t="s">
        <v>55</v>
      </c>
      <c r="K1666" s="619" t="s">
        <v>2750</v>
      </c>
    </row>
    <row r="1667" spans="2:11">
      <c r="B1667" s="620" t="s">
        <v>2759</v>
      </c>
      <c r="C1667" s="620" t="s">
        <v>3027</v>
      </c>
      <c r="D1667" s="620" t="s">
        <v>3034</v>
      </c>
      <c r="E1667" s="615">
        <v>2000</v>
      </c>
      <c r="F1667" s="616">
        <f t="shared" si="76"/>
        <v>295921887.5</v>
      </c>
      <c r="G1667" s="617">
        <f t="shared" si="75"/>
        <v>2000</v>
      </c>
      <c r="H1667" s="618">
        <f t="shared" si="77"/>
        <v>295921887.5</v>
      </c>
      <c r="I1667" s="662"/>
      <c r="J1667" s="619" t="s">
        <v>55</v>
      </c>
      <c r="K1667" s="619" t="s">
        <v>2750</v>
      </c>
    </row>
    <row r="1668" spans="2:11">
      <c r="B1668" s="620" t="s">
        <v>2759</v>
      </c>
      <c r="C1668" s="620" t="s">
        <v>3027</v>
      </c>
      <c r="D1668" s="620" t="s">
        <v>3035</v>
      </c>
      <c r="E1668" s="615">
        <v>6000</v>
      </c>
      <c r="F1668" s="616">
        <f t="shared" si="76"/>
        <v>295927887.5</v>
      </c>
      <c r="G1668" s="617">
        <f t="shared" si="75"/>
        <v>6000</v>
      </c>
      <c r="H1668" s="618">
        <f t="shared" si="77"/>
        <v>295927887.5</v>
      </c>
      <c r="I1668" s="662"/>
      <c r="J1668" s="619" t="s">
        <v>55</v>
      </c>
      <c r="K1668" s="619" t="s">
        <v>2750</v>
      </c>
    </row>
    <row r="1669" spans="2:11">
      <c r="B1669" s="620" t="s">
        <v>2759</v>
      </c>
      <c r="C1669" s="620" t="s">
        <v>3027</v>
      </c>
      <c r="D1669" s="620" t="s">
        <v>3036</v>
      </c>
      <c r="E1669" s="615">
        <v>6000</v>
      </c>
      <c r="F1669" s="616">
        <f t="shared" si="76"/>
        <v>295933887.5</v>
      </c>
      <c r="G1669" s="617">
        <f t="shared" si="75"/>
        <v>6000</v>
      </c>
      <c r="H1669" s="618">
        <f t="shared" si="77"/>
        <v>295933887.5</v>
      </c>
      <c r="I1669" s="662"/>
      <c r="J1669" s="619" t="s">
        <v>55</v>
      </c>
      <c r="K1669" s="619" t="s">
        <v>2750</v>
      </c>
    </row>
    <row r="1670" spans="2:11">
      <c r="B1670" s="620" t="s">
        <v>2759</v>
      </c>
      <c r="C1670" s="620" t="s">
        <v>3027</v>
      </c>
      <c r="D1670" s="620" t="s">
        <v>2816</v>
      </c>
      <c r="E1670" s="615">
        <v>94000</v>
      </c>
      <c r="F1670" s="616">
        <f t="shared" si="76"/>
        <v>296027887.5</v>
      </c>
      <c r="G1670" s="617">
        <f t="shared" si="75"/>
        <v>94000</v>
      </c>
      <c r="H1670" s="618">
        <f t="shared" si="77"/>
        <v>296027887.5</v>
      </c>
      <c r="I1670" s="662"/>
      <c r="J1670" s="619" t="s">
        <v>55</v>
      </c>
      <c r="K1670" s="619" t="s">
        <v>2750</v>
      </c>
    </row>
    <row r="1671" spans="2:11">
      <c r="B1671" s="620" t="s">
        <v>2759</v>
      </c>
      <c r="C1671" s="620" t="s">
        <v>3027</v>
      </c>
      <c r="D1671" s="620" t="s">
        <v>5271</v>
      </c>
      <c r="E1671" s="615">
        <v>150000</v>
      </c>
      <c r="F1671" s="616">
        <f t="shared" si="76"/>
        <v>296177887.5</v>
      </c>
      <c r="G1671" s="617">
        <f t="shared" ref="G1671:G1734" si="78">E1671</f>
        <v>150000</v>
      </c>
      <c r="H1671" s="618">
        <f t="shared" si="77"/>
        <v>296177887.5</v>
      </c>
      <c r="I1671" s="662"/>
      <c r="J1671" s="619" t="s">
        <v>55</v>
      </c>
      <c r="K1671" s="619" t="s">
        <v>2750</v>
      </c>
    </row>
    <row r="1672" spans="2:11">
      <c r="B1672" s="620" t="s">
        <v>2759</v>
      </c>
      <c r="C1672" s="620" t="s">
        <v>3027</v>
      </c>
      <c r="D1672" s="620" t="s">
        <v>3037</v>
      </c>
      <c r="E1672" s="615">
        <v>2000</v>
      </c>
      <c r="F1672" s="616">
        <f t="shared" ref="F1672:F1735" si="79">E1672+F1671</f>
        <v>296179887.5</v>
      </c>
      <c r="G1672" s="617">
        <f t="shared" si="78"/>
        <v>2000</v>
      </c>
      <c r="H1672" s="618">
        <f t="shared" ref="H1672:H1735" si="80">G1672+H1671</f>
        <v>296179887.5</v>
      </c>
      <c r="I1672" s="662"/>
      <c r="J1672" s="619" t="s">
        <v>55</v>
      </c>
      <c r="K1672" s="619" t="s">
        <v>2750</v>
      </c>
    </row>
    <row r="1673" spans="2:11">
      <c r="B1673" s="620" t="s">
        <v>2759</v>
      </c>
      <c r="C1673" s="620" t="s">
        <v>3027</v>
      </c>
      <c r="D1673" s="620" t="s">
        <v>5270</v>
      </c>
      <c r="E1673" s="615">
        <v>150000</v>
      </c>
      <c r="F1673" s="616">
        <f t="shared" si="79"/>
        <v>296329887.5</v>
      </c>
      <c r="G1673" s="617">
        <f t="shared" si="78"/>
        <v>150000</v>
      </c>
      <c r="H1673" s="618">
        <f t="shared" si="80"/>
        <v>296329887.5</v>
      </c>
      <c r="I1673" s="662"/>
      <c r="J1673" s="619" t="s">
        <v>55</v>
      </c>
      <c r="K1673" s="619" t="s">
        <v>2750</v>
      </c>
    </row>
    <row r="1674" spans="2:11">
      <c r="B1674" s="620" t="s">
        <v>2759</v>
      </c>
      <c r="C1674" s="620" t="s">
        <v>3027</v>
      </c>
      <c r="D1674" s="620" t="s">
        <v>2819</v>
      </c>
      <c r="E1674" s="615">
        <v>125000</v>
      </c>
      <c r="F1674" s="616">
        <f t="shared" si="79"/>
        <v>296454887.5</v>
      </c>
      <c r="G1674" s="617">
        <f t="shared" si="78"/>
        <v>125000</v>
      </c>
      <c r="H1674" s="618">
        <f t="shared" si="80"/>
        <v>296454887.5</v>
      </c>
      <c r="I1674" s="662"/>
      <c r="J1674" s="619" t="s">
        <v>55</v>
      </c>
      <c r="K1674" s="619" t="s">
        <v>2750</v>
      </c>
    </row>
    <row r="1675" spans="2:11">
      <c r="B1675" s="620" t="s">
        <v>2759</v>
      </c>
      <c r="C1675" s="620" t="s">
        <v>3027</v>
      </c>
      <c r="D1675" s="620" t="s">
        <v>3038</v>
      </c>
      <c r="E1675" s="615">
        <v>493000</v>
      </c>
      <c r="F1675" s="616">
        <f t="shared" si="79"/>
        <v>296947887.5</v>
      </c>
      <c r="G1675" s="617">
        <f t="shared" si="78"/>
        <v>493000</v>
      </c>
      <c r="H1675" s="618">
        <f t="shared" si="80"/>
        <v>296947887.5</v>
      </c>
      <c r="I1675" s="662"/>
      <c r="J1675" s="619" t="s">
        <v>55</v>
      </c>
      <c r="K1675" s="619" t="s">
        <v>2750</v>
      </c>
    </row>
    <row r="1676" spans="2:11">
      <c r="B1676" s="620" t="s">
        <v>2759</v>
      </c>
      <c r="C1676" s="620" t="s">
        <v>3027</v>
      </c>
      <c r="D1676" s="620" t="s">
        <v>3039</v>
      </c>
      <c r="E1676" s="615">
        <v>6000</v>
      </c>
      <c r="F1676" s="616">
        <f t="shared" si="79"/>
        <v>296953887.5</v>
      </c>
      <c r="G1676" s="617">
        <f t="shared" si="78"/>
        <v>6000</v>
      </c>
      <c r="H1676" s="618">
        <f t="shared" si="80"/>
        <v>296953887.5</v>
      </c>
      <c r="I1676" s="662"/>
      <c r="J1676" s="619" t="s">
        <v>55</v>
      </c>
      <c r="K1676" s="619" t="s">
        <v>2750</v>
      </c>
    </row>
    <row r="1677" spans="2:11">
      <c r="B1677" s="620" t="s">
        <v>2759</v>
      </c>
      <c r="C1677" s="620" t="s">
        <v>3027</v>
      </c>
      <c r="D1677" s="620" t="s">
        <v>2917</v>
      </c>
      <c r="E1677" s="615">
        <v>125000</v>
      </c>
      <c r="F1677" s="616">
        <f t="shared" si="79"/>
        <v>297078887.5</v>
      </c>
      <c r="G1677" s="617">
        <f t="shared" si="78"/>
        <v>125000</v>
      </c>
      <c r="H1677" s="618">
        <f t="shared" si="80"/>
        <v>297078887.5</v>
      </c>
      <c r="I1677" s="662"/>
      <c r="J1677" s="619" t="s">
        <v>55</v>
      </c>
      <c r="K1677" s="619" t="s">
        <v>2750</v>
      </c>
    </row>
    <row r="1678" spans="2:11">
      <c r="B1678" s="620" t="s">
        <v>2759</v>
      </c>
      <c r="C1678" s="620" t="s">
        <v>3027</v>
      </c>
      <c r="D1678" s="620" t="s">
        <v>2821</v>
      </c>
      <c r="E1678" s="615">
        <v>483000</v>
      </c>
      <c r="F1678" s="616">
        <f t="shared" si="79"/>
        <v>297561887.5</v>
      </c>
      <c r="G1678" s="617">
        <f t="shared" si="78"/>
        <v>483000</v>
      </c>
      <c r="H1678" s="618">
        <f t="shared" si="80"/>
        <v>297561887.5</v>
      </c>
      <c r="I1678" s="662"/>
      <c r="J1678" s="619" t="s">
        <v>55</v>
      </c>
      <c r="K1678" s="619" t="s">
        <v>2750</v>
      </c>
    </row>
    <row r="1679" spans="2:11">
      <c r="B1679" s="620" t="s">
        <v>2759</v>
      </c>
      <c r="C1679" s="620" t="s">
        <v>3027</v>
      </c>
      <c r="D1679" s="620" t="s">
        <v>2920</v>
      </c>
      <c r="E1679" s="615">
        <v>6000</v>
      </c>
      <c r="F1679" s="616">
        <f t="shared" si="79"/>
        <v>297567887.5</v>
      </c>
      <c r="G1679" s="617">
        <f t="shared" si="78"/>
        <v>6000</v>
      </c>
      <c r="H1679" s="618">
        <f t="shared" si="80"/>
        <v>297567887.5</v>
      </c>
      <c r="I1679" s="662"/>
      <c r="J1679" s="619" t="s">
        <v>55</v>
      </c>
      <c r="K1679" s="619" t="s">
        <v>2750</v>
      </c>
    </row>
    <row r="1680" spans="2:11">
      <c r="B1680" s="620" t="s">
        <v>2759</v>
      </c>
      <c r="C1680" s="620" t="s">
        <v>3027</v>
      </c>
      <c r="D1680" s="620" t="s">
        <v>5086</v>
      </c>
      <c r="E1680" s="615">
        <v>154000</v>
      </c>
      <c r="F1680" s="616">
        <f t="shared" si="79"/>
        <v>297721887.5</v>
      </c>
      <c r="G1680" s="617">
        <f t="shared" si="78"/>
        <v>154000</v>
      </c>
      <c r="H1680" s="618">
        <f t="shared" si="80"/>
        <v>297721887.5</v>
      </c>
      <c r="I1680" s="662"/>
      <c r="J1680" s="619" t="s">
        <v>55</v>
      </c>
      <c r="K1680" s="619" t="s">
        <v>2750</v>
      </c>
    </row>
    <row r="1681" spans="2:11">
      <c r="B1681" s="620" t="s">
        <v>2759</v>
      </c>
      <c r="C1681" s="620" t="s">
        <v>3027</v>
      </c>
      <c r="D1681" s="620" t="s">
        <v>2823</v>
      </c>
      <c r="E1681" s="615">
        <v>345000</v>
      </c>
      <c r="F1681" s="616">
        <f t="shared" si="79"/>
        <v>298066887.5</v>
      </c>
      <c r="G1681" s="617">
        <f t="shared" si="78"/>
        <v>345000</v>
      </c>
      <c r="H1681" s="618">
        <f t="shared" si="80"/>
        <v>298066887.5</v>
      </c>
      <c r="I1681" s="662"/>
      <c r="J1681" s="619" t="s">
        <v>55</v>
      </c>
      <c r="K1681" s="619" t="s">
        <v>2750</v>
      </c>
    </row>
    <row r="1682" spans="2:11">
      <c r="B1682" s="620" t="s">
        <v>2759</v>
      </c>
      <c r="C1682" s="620" t="s">
        <v>3027</v>
      </c>
      <c r="D1682" s="620" t="s">
        <v>3040</v>
      </c>
      <c r="E1682" s="615">
        <v>2000</v>
      </c>
      <c r="F1682" s="616">
        <f t="shared" si="79"/>
        <v>298068887.5</v>
      </c>
      <c r="G1682" s="617">
        <f t="shared" si="78"/>
        <v>2000</v>
      </c>
      <c r="H1682" s="618">
        <f t="shared" si="80"/>
        <v>298068887.5</v>
      </c>
      <c r="I1682" s="662"/>
      <c r="J1682" s="619" t="s">
        <v>55</v>
      </c>
      <c r="K1682" s="619" t="s">
        <v>2750</v>
      </c>
    </row>
    <row r="1683" spans="2:11">
      <c r="B1683" s="620" t="s">
        <v>2759</v>
      </c>
      <c r="C1683" s="620" t="s">
        <v>3027</v>
      </c>
      <c r="D1683" s="620" t="s">
        <v>3026</v>
      </c>
      <c r="E1683" s="615">
        <v>11000</v>
      </c>
      <c r="F1683" s="616">
        <f t="shared" si="79"/>
        <v>298079887.5</v>
      </c>
      <c r="G1683" s="617">
        <f t="shared" si="78"/>
        <v>11000</v>
      </c>
      <c r="H1683" s="618">
        <f t="shared" si="80"/>
        <v>298079887.5</v>
      </c>
      <c r="I1683" s="662"/>
      <c r="J1683" s="619" t="s">
        <v>55</v>
      </c>
      <c r="K1683" s="619" t="s">
        <v>2750</v>
      </c>
    </row>
    <row r="1684" spans="2:11">
      <c r="B1684" s="620" t="s">
        <v>2759</v>
      </c>
      <c r="C1684" s="620" t="s">
        <v>3027</v>
      </c>
      <c r="D1684" s="620" t="s">
        <v>5269</v>
      </c>
      <c r="E1684" s="615">
        <v>60000</v>
      </c>
      <c r="F1684" s="616">
        <f t="shared" si="79"/>
        <v>298139887.5</v>
      </c>
      <c r="G1684" s="617">
        <f t="shared" si="78"/>
        <v>60000</v>
      </c>
      <c r="H1684" s="618">
        <f t="shared" si="80"/>
        <v>298139887.5</v>
      </c>
      <c r="I1684" s="662"/>
      <c r="J1684" s="619" t="s">
        <v>55</v>
      </c>
      <c r="K1684" s="619" t="s">
        <v>2750</v>
      </c>
    </row>
    <row r="1685" spans="2:11">
      <c r="B1685" s="620" t="s">
        <v>2759</v>
      </c>
      <c r="C1685" s="620" t="s">
        <v>3027</v>
      </c>
      <c r="D1685" s="620" t="s">
        <v>5084</v>
      </c>
      <c r="E1685" s="615">
        <v>2000</v>
      </c>
      <c r="F1685" s="616">
        <f t="shared" si="79"/>
        <v>298141887.5</v>
      </c>
      <c r="G1685" s="617">
        <f t="shared" si="78"/>
        <v>2000</v>
      </c>
      <c r="H1685" s="618">
        <f t="shared" si="80"/>
        <v>298141887.5</v>
      </c>
      <c r="I1685" s="662"/>
      <c r="J1685" s="619" t="s">
        <v>55</v>
      </c>
      <c r="K1685" s="619" t="s">
        <v>2750</v>
      </c>
    </row>
    <row r="1686" spans="2:11">
      <c r="B1686" s="620" t="s">
        <v>2759</v>
      </c>
      <c r="C1686" s="620" t="s">
        <v>3041</v>
      </c>
      <c r="D1686" s="620" t="s">
        <v>5152</v>
      </c>
      <c r="E1686" s="615">
        <v>133000</v>
      </c>
      <c r="F1686" s="616">
        <f t="shared" si="79"/>
        <v>298274887.5</v>
      </c>
      <c r="G1686" s="617">
        <f t="shared" si="78"/>
        <v>133000</v>
      </c>
      <c r="H1686" s="618">
        <f t="shared" si="80"/>
        <v>298274887.5</v>
      </c>
      <c r="I1686" s="662"/>
      <c r="J1686" s="619" t="s">
        <v>55</v>
      </c>
      <c r="K1686" s="619" t="s">
        <v>2750</v>
      </c>
    </row>
    <row r="1687" spans="2:11">
      <c r="B1687" s="620" t="s">
        <v>2759</v>
      </c>
      <c r="C1687" s="620" t="s">
        <v>3041</v>
      </c>
      <c r="D1687" s="620" t="s">
        <v>5142</v>
      </c>
      <c r="E1687" s="615">
        <v>28000</v>
      </c>
      <c r="F1687" s="616">
        <f t="shared" si="79"/>
        <v>298302887.5</v>
      </c>
      <c r="G1687" s="617">
        <f t="shared" si="78"/>
        <v>28000</v>
      </c>
      <c r="H1687" s="618">
        <f t="shared" si="80"/>
        <v>298302887.5</v>
      </c>
      <c r="I1687" s="662"/>
      <c r="J1687" s="619" t="s">
        <v>55</v>
      </c>
      <c r="K1687" s="619" t="s">
        <v>2750</v>
      </c>
    </row>
    <row r="1688" spans="2:11">
      <c r="B1688" s="620" t="s">
        <v>2759</v>
      </c>
      <c r="C1688" s="620" t="s">
        <v>3041</v>
      </c>
      <c r="D1688" s="620" t="s">
        <v>2939</v>
      </c>
      <c r="E1688" s="615">
        <v>16000</v>
      </c>
      <c r="F1688" s="616">
        <f t="shared" si="79"/>
        <v>298318887.5</v>
      </c>
      <c r="G1688" s="617">
        <f t="shared" si="78"/>
        <v>16000</v>
      </c>
      <c r="H1688" s="618">
        <f t="shared" si="80"/>
        <v>298318887.5</v>
      </c>
      <c r="I1688" s="662"/>
      <c r="J1688" s="619" t="s">
        <v>55</v>
      </c>
      <c r="K1688" s="619" t="s">
        <v>2750</v>
      </c>
    </row>
    <row r="1689" spans="2:11">
      <c r="B1689" s="620" t="s">
        <v>2759</v>
      </c>
      <c r="C1689" s="620" t="s">
        <v>3041</v>
      </c>
      <c r="D1689" s="620" t="s">
        <v>5194</v>
      </c>
      <c r="E1689" s="615">
        <v>78000</v>
      </c>
      <c r="F1689" s="616">
        <f t="shared" si="79"/>
        <v>298396887.5</v>
      </c>
      <c r="G1689" s="617">
        <f t="shared" si="78"/>
        <v>78000</v>
      </c>
      <c r="H1689" s="618">
        <f t="shared" si="80"/>
        <v>298396887.5</v>
      </c>
      <c r="I1689" s="662"/>
      <c r="J1689" s="619" t="s">
        <v>55</v>
      </c>
      <c r="K1689" s="619" t="s">
        <v>2750</v>
      </c>
    </row>
    <row r="1690" spans="2:11">
      <c r="B1690" s="620" t="s">
        <v>2759</v>
      </c>
      <c r="C1690" s="620" t="s">
        <v>3041</v>
      </c>
      <c r="D1690" s="620" t="s">
        <v>5268</v>
      </c>
      <c r="E1690" s="615">
        <v>48000</v>
      </c>
      <c r="F1690" s="616">
        <f t="shared" si="79"/>
        <v>298444887.5</v>
      </c>
      <c r="G1690" s="617">
        <f t="shared" si="78"/>
        <v>48000</v>
      </c>
      <c r="H1690" s="618">
        <f t="shared" si="80"/>
        <v>298444887.5</v>
      </c>
      <c r="I1690" s="662"/>
      <c r="J1690" s="619" t="s">
        <v>55</v>
      </c>
      <c r="K1690" s="619" t="s">
        <v>2750</v>
      </c>
    </row>
    <row r="1691" spans="2:11">
      <c r="B1691" s="620" t="s">
        <v>2759</v>
      </c>
      <c r="C1691" s="620" t="s">
        <v>3041</v>
      </c>
      <c r="D1691" s="620" t="s">
        <v>5139</v>
      </c>
      <c r="E1691" s="615">
        <v>246000</v>
      </c>
      <c r="F1691" s="616">
        <f t="shared" si="79"/>
        <v>298690887.5</v>
      </c>
      <c r="G1691" s="617">
        <f t="shared" si="78"/>
        <v>246000</v>
      </c>
      <c r="H1691" s="618">
        <f t="shared" si="80"/>
        <v>298690887.5</v>
      </c>
      <c r="I1691" s="662"/>
      <c r="J1691" s="619" t="s">
        <v>55</v>
      </c>
      <c r="K1691" s="619" t="s">
        <v>2750</v>
      </c>
    </row>
    <row r="1692" spans="2:11">
      <c r="B1692" s="620" t="s">
        <v>2759</v>
      </c>
      <c r="C1692" s="620" t="s">
        <v>3041</v>
      </c>
      <c r="D1692" s="620" t="s">
        <v>5267</v>
      </c>
      <c r="E1692" s="615">
        <v>156000</v>
      </c>
      <c r="F1692" s="616">
        <f t="shared" si="79"/>
        <v>298846887.5</v>
      </c>
      <c r="G1692" s="617">
        <f t="shared" si="78"/>
        <v>156000</v>
      </c>
      <c r="H1692" s="618">
        <f t="shared" si="80"/>
        <v>298846887.5</v>
      </c>
      <c r="I1692" s="662"/>
      <c r="J1692" s="619" t="s">
        <v>55</v>
      </c>
      <c r="K1692" s="619" t="s">
        <v>2750</v>
      </c>
    </row>
    <row r="1693" spans="2:11">
      <c r="B1693" s="620" t="s">
        <v>2759</v>
      </c>
      <c r="C1693" s="620" t="s">
        <v>3041</v>
      </c>
      <c r="D1693" s="620" t="s">
        <v>5266</v>
      </c>
      <c r="E1693" s="615">
        <v>2000</v>
      </c>
      <c r="F1693" s="616">
        <f t="shared" si="79"/>
        <v>298848887.5</v>
      </c>
      <c r="G1693" s="617">
        <f t="shared" si="78"/>
        <v>2000</v>
      </c>
      <c r="H1693" s="618">
        <f t="shared" si="80"/>
        <v>298848887.5</v>
      </c>
      <c r="I1693" s="662"/>
      <c r="J1693" s="619" t="s">
        <v>55</v>
      </c>
      <c r="K1693" s="619" t="s">
        <v>2750</v>
      </c>
    </row>
    <row r="1694" spans="2:11">
      <c r="B1694" s="620" t="s">
        <v>2759</v>
      </c>
      <c r="C1694" s="620" t="s">
        <v>3041</v>
      </c>
      <c r="D1694" s="620" t="s">
        <v>5265</v>
      </c>
      <c r="E1694" s="615">
        <v>49000</v>
      </c>
      <c r="F1694" s="616">
        <f t="shared" si="79"/>
        <v>298897887.5</v>
      </c>
      <c r="G1694" s="617">
        <f t="shared" si="78"/>
        <v>49000</v>
      </c>
      <c r="H1694" s="618">
        <f t="shared" si="80"/>
        <v>298897887.5</v>
      </c>
      <c r="I1694" s="662"/>
      <c r="J1694" s="619" t="s">
        <v>55</v>
      </c>
      <c r="K1694" s="619" t="s">
        <v>2750</v>
      </c>
    </row>
    <row r="1695" spans="2:11">
      <c r="B1695" s="620" t="s">
        <v>2759</v>
      </c>
      <c r="C1695" s="620" t="s">
        <v>3041</v>
      </c>
      <c r="D1695" s="620" t="s">
        <v>5264</v>
      </c>
      <c r="E1695" s="615">
        <v>197000</v>
      </c>
      <c r="F1695" s="616">
        <f t="shared" si="79"/>
        <v>299094887.5</v>
      </c>
      <c r="G1695" s="617">
        <f t="shared" si="78"/>
        <v>197000</v>
      </c>
      <c r="H1695" s="618">
        <f t="shared" si="80"/>
        <v>299094887.5</v>
      </c>
      <c r="I1695" s="662"/>
      <c r="J1695" s="619" t="s">
        <v>55</v>
      </c>
      <c r="K1695" s="619" t="s">
        <v>2750</v>
      </c>
    </row>
    <row r="1696" spans="2:11">
      <c r="B1696" s="620" t="s">
        <v>2759</v>
      </c>
      <c r="C1696" s="620" t="s">
        <v>3041</v>
      </c>
      <c r="D1696" s="620" t="s">
        <v>5136</v>
      </c>
      <c r="E1696" s="615">
        <v>4000</v>
      </c>
      <c r="F1696" s="616">
        <f t="shared" si="79"/>
        <v>299098887.5</v>
      </c>
      <c r="G1696" s="617">
        <f t="shared" si="78"/>
        <v>4000</v>
      </c>
      <c r="H1696" s="618">
        <f t="shared" si="80"/>
        <v>299098887.5</v>
      </c>
      <c r="I1696" s="662"/>
      <c r="J1696" s="619" t="s">
        <v>55</v>
      </c>
      <c r="K1696" s="619" t="s">
        <v>2750</v>
      </c>
    </row>
    <row r="1697" spans="2:11">
      <c r="B1697" s="620" t="s">
        <v>2759</v>
      </c>
      <c r="C1697" s="620" t="s">
        <v>3041</v>
      </c>
      <c r="D1697" s="620" t="s">
        <v>5263</v>
      </c>
      <c r="E1697" s="615">
        <v>62000</v>
      </c>
      <c r="F1697" s="616">
        <f t="shared" si="79"/>
        <v>299160887.5</v>
      </c>
      <c r="G1697" s="617">
        <f t="shared" si="78"/>
        <v>62000</v>
      </c>
      <c r="H1697" s="618">
        <f t="shared" si="80"/>
        <v>299160887.5</v>
      </c>
      <c r="I1697" s="662"/>
      <c r="J1697" s="619" t="s">
        <v>55</v>
      </c>
      <c r="K1697" s="619" t="s">
        <v>2750</v>
      </c>
    </row>
    <row r="1698" spans="2:11">
      <c r="B1698" s="620" t="s">
        <v>2759</v>
      </c>
      <c r="C1698" s="620" t="s">
        <v>3041</v>
      </c>
      <c r="D1698" s="620" t="s">
        <v>5262</v>
      </c>
      <c r="E1698" s="615">
        <v>138000</v>
      </c>
      <c r="F1698" s="616">
        <f t="shared" si="79"/>
        <v>299298887.5</v>
      </c>
      <c r="G1698" s="617">
        <f t="shared" si="78"/>
        <v>138000</v>
      </c>
      <c r="H1698" s="618">
        <f t="shared" si="80"/>
        <v>299298887.5</v>
      </c>
      <c r="I1698" s="662"/>
      <c r="J1698" s="619" t="s">
        <v>55</v>
      </c>
      <c r="K1698" s="619" t="s">
        <v>2750</v>
      </c>
    </row>
    <row r="1699" spans="2:11">
      <c r="B1699" s="620" t="s">
        <v>2759</v>
      </c>
      <c r="C1699" s="620" t="s">
        <v>3047</v>
      </c>
      <c r="D1699" s="620" t="s">
        <v>5119</v>
      </c>
      <c r="E1699" s="615">
        <v>3500</v>
      </c>
      <c r="F1699" s="616">
        <f t="shared" si="79"/>
        <v>299302387.5</v>
      </c>
      <c r="G1699" s="617">
        <f t="shared" si="78"/>
        <v>3500</v>
      </c>
      <c r="H1699" s="618">
        <f t="shared" si="80"/>
        <v>299302387.5</v>
      </c>
      <c r="I1699" s="662"/>
      <c r="J1699" s="619" t="s">
        <v>55</v>
      </c>
      <c r="K1699" s="619" t="s">
        <v>2750</v>
      </c>
    </row>
    <row r="1700" spans="2:11">
      <c r="B1700" s="620" t="s">
        <v>2759</v>
      </c>
      <c r="C1700" s="620" t="s">
        <v>3047</v>
      </c>
      <c r="D1700" s="620" t="s">
        <v>2785</v>
      </c>
      <c r="E1700" s="615">
        <v>30000</v>
      </c>
      <c r="F1700" s="616">
        <f t="shared" si="79"/>
        <v>299332387.5</v>
      </c>
      <c r="G1700" s="617">
        <f t="shared" si="78"/>
        <v>30000</v>
      </c>
      <c r="H1700" s="618">
        <f t="shared" si="80"/>
        <v>299332387.5</v>
      </c>
      <c r="I1700" s="662"/>
      <c r="J1700" s="619" t="s">
        <v>55</v>
      </c>
      <c r="K1700" s="619" t="s">
        <v>2750</v>
      </c>
    </row>
    <row r="1701" spans="2:11">
      <c r="B1701" s="620" t="s">
        <v>2759</v>
      </c>
      <c r="C1701" s="620" t="s">
        <v>3047</v>
      </c>
      <c r="D1701" s="620" t="s">
        <v>5118</v>
      </c>
      <c r="E1701" s="615">
        <v>30000</v>
      </c>
      <c r="F1701" s="616">
        <f t="shared" si="79"/>
        <v>299362387.5</v>
      </c>
      <c r="G1701" s="617">
        <f t="shared" si="78"/>
        <v>30000</v>
      </c>
      <c r="H1701" s="618">
        <f t="shared" si="80"/>
        <v>299362387.5</v>
      </c>
      <c r="I1701" s="662"/>
      <c r="J1701" s="619" t="s">
        <v>55</v>
      </c>
      <c r="K1701" s="619" t="s">
        <v>2750</v>
      </c>
    </row>
    <row r="1702" spans="2:11">
      <c r="B1702" s="620" t="s">
        <v>2759</v>
      </c>
      <c r="C1702" s="620" t="s">
        <v>3047</v>
      </c>
      <c r="D1702" s="620" t="s">
        <v>5117</v>
      </c>
      <c r="E1702" s="615">
        <v>2414000</v>
      </c>
      <c r="F1702" s="616">
        <f t="shared" si="79"/>
        <v>301776387.5</v>
      </c>
      <c r="G1702" s="617">
        <f t="shared" si="78"/>
        <v>2414000</v>
      </c>
      <c r="H1702" s="618">
        <f t="shared" si="80"/>
        <v>301776387.5</v>
      </c>
      <c r="I1702" s="662"/>
      <c r="J1702" s="619" t="s">
        <v>55</v>
      </c>
      <c r="K1702" s="619" t="s">
        <v>2750</v>
      </c>
    </row>
    <row r="1703" spans="2:11">
      <c r="B1703" s="620" t="s">
        <v>2759</v>
      </c>
      <c r="C1703" s="620" t="s">
        <v>3047</v>
      </c>
      <c r="D1703" s="620" t="s">
        <v>5261</v>
      </c>
      <c r="E1703" s="615">
        <v>500000</v>
      </c>
      <c r="F1703" s="616">
        <f t="shared" si="79"/>
        <v>302276387.5</v>
      </c>
      <c r="G1703" s="617">
        <f t="shared" si="78"/>
        <v>500000</v>
      </c>
      <c r="H1703" s="618">
        <f t="shared" si="80"/>
        <v>302276387.5</v>
      </c>
      <c r="I1703" s="662"/>
      <c r="J1703" s="619" t="s">
        <v>55</v>
      </c>
      <c r="K1703" s="619" t="s">
        <v>2750</v>
      </c>
    </row>
    <row r="1704" spans="2:11">
      <c r="B1704" s="620" t="s">
        <v>2759</v>
      </c>
      <c r="C1704" s="620" t="s">
        <v>3047</v>
      </c>
      <c r="D1704" s="620" t="s">
        <v>5260</v>
      </c>
      <c r="E1704" s="615">
        <v>500000</v>
      </c>
      <c r="F1704" s="616">
        <f t="shared" si="79"/>
        <v>302776387.5</v>
      </c>
      <c r="G1704" s="617">
        <f t="shared" si="78"/>
        <v>500000</v>
      </c>
      <c r="H1704" s="618">
        <f t="shared" si="80"/>
        <v>302776387.5</v>
      </c>
      <c r="I1704" s="662"/>
      <c r="J1704" s="619" t="s">
        <v>55</v>
      </c>
      <c r="K1704" s="619" t="s">
        <v>2750</v>
      </c>
    </row>
    <row r="1705" spans="2:11">
      <c r="B1705" s="620" t="s">
        <v>2759</v>
      </c>
      <c r="C1705" s="620" t="s">
        <v>3047</v>
      </c>
      <c r="D1705" s="620" t="s">
        <v>5114</v>
      </c>
      <c r="E1705" s="615">
        <v>78000</v>
      </c>
      <c r="F1705" s="616">
        <f t="shared" si="79"/>
        <v>302854387.5</v>
      </c>
      <c r="G1705" s="617">
        <f t="shared" si="78"/>
        <v>78000</v>
      </c>
      <c r="H1705" s="618">
        <f t="shared" si="80"/>
        <v>302854387.5</v>
      </c>
      <c r="I1705" s="662"/>
      <c r="J1705" s="619" t="s">
        <v>55</v>
      </c>
      <c r="K1705" s="619" t="s">
        <v>2750</v>
      </c>
    </row>
    <row r="1706" spans="2:11">
      <c r="B1706" s="620" t="s">
        <v>2759</v>
      </c>
      <c r="C1706" s="620" t="s">
        <v>3047</v>
      </c>
      <c r="D1706" s="620" t="s">
        <v>5113</v>
      </c>
      <c r="E1706" s="615">
        <v>150000</v>
      </c>
      <c r="F1706" s="616">
        <f t="shared" si="79"/>
        <v>303004387.5</v>
      </c>
      <c r="G1706" s="617">
        <f t="shared" si="78"/>
        <v>150000</v>
      </c>
      <c r="H1706" s="618">
        <f t="shared" si="80"/>
        <v>303004387.5</v>
      </c>
      <c r="I1706" s="662"/>
      <c r="J1706" s="619" t="s">
        <v>55</v>
      </c>
      <c r="K1706" s="619" t="s">
        <v>2750</v>
      </c>
    </row>
    <row r="1707" spans="2:11">
      <c r="B1707" s="620" t="s">
        <v>2759</v>
      </c>
      <c r="C1707" s="620" t="s">
        <v>3047</v>
      </c>
      <c r="D1707" s="620" t="s">
        <v>2794</v>
      </c>
      <c r="E1707" s="615">
        <v>161000</v>
      </c>
      <c r="F1707" s="616">
        <f t="shared" si="79"/>
        <v>303165387.5</v>
      </c>
      <c r="G1707" s="617">
        <f t="shared" si="78"/>
        <v>161000</v>
      </c>
      <c r="H1707" s="618">
        <f t="shared" si="80"/>
        <v>303165387.5</v>
      </c>
      <c r="I1707" s="662"/>
      <c r="J1707" s="619" t="s">
        <v>55</v>
      </c>
      <c r="K1707" s="619" t="s">
        <v>2750</v>
      </c>
    </row>
    <row r="1708" spans="2:11">
      <c r="B1708" s="620" t="s">
        <v>2759</v>
      </c>
      <c r="C1708" s="620" t="s">
        <v>3047</v>
      </c>
      <c r="D1708" s="620" t="s">
        <v>2837</v>
      </c>
      <c r="E1708" s="615">
        <v>967000</v>
      </c>
      <c r="F1708" s="616">
        <f t="shared" si="79"/>
        <v>304132387.5</v>
      </c>
      <c r="G1708" s="617">
        <f t="shared" si="78"/>
        <v>967000</v>
      </c>
      <c r="H1708" s="618">
        <f t="shared" si="80"/>
        <v>304132387.5</v>
      </c>
      <c r="I1708" s="662"/>
      <c r="J1708" s="619" t="s">
        <v>55</v>
      </c>
      <c r="K1708" s="619" t="s">
        <v>2750</v>
      </c>
    </row>
    <row r="1709" spans="2:11">
      <c r="B1709" s="620" t="s">
        <v>2759</v>
      </c>
      <c r="C1709" s="620" t="s">
        <v>3047</v>
      </c>
      <c r="D1709" s="620" t="s">
        <v>5112</v>
      </c>
      <c r="E1709" s="615">
        <v>39000</v>
      </c>
      <c r="F1709" s="616">
        <f t="shared" si="79"/>
        <v>304171387.5</v>
      </c>
      <c r="G1709" s="617">
        <f t="shared" si="78"/>
        <v>39000</v>
      </c>
      <c r="H1709" s="618">
        <f t="shared" si="80"/>
        <v>304171387.5</v>
      </c>
      <c r="I1709" s="662"/>
      <c r="J1709" s="619" t="s">
        <v>55</v>
      </c>
      <c r="K1709" s="619" t="s">
        <v>2750</v>
      </c>
    </row>
    <row r="1710" spans="2:11">
      <c r="B1710" s="620" t="s">
        <v>2759</v>
      </c>
      <c r="C1710" s="620" t="s">
        <v>3047</v>
      </c>
      <c r="D1710" s="620" t="s">
        <v>5111</v>
      </c>
      <c r="E1710" s="615">
        <v>175000</v>
      </c>
      <c r="F1710" s="616">
        <f t="shared" si="79"/>
        <v>304346387.5</v>
      </c>
      <c r="G1710" s="617">
        <f t="shared" si="78"/>
        <v>175000</v>
      </c>
      <c r="H1710" s="618">
        <f t="shared" si="80"/>
        <v>304346387.5</v>
      </c>
      <c r="I1710" s="662"/>
      <c r="J1710" s="619" t="s">
        <v>55</v>
      </c>
      <c r="K1710" s="619" t="s">
        <v>2750</v>
      </c>
    </row>
    <row r="1711" spans="2:11">
      <c r="B1711" s="620" t="s">
        <v>2759</v>
      </c>
      <c r="C1711" s="620" t="s">
        <v>3047</v>
      </c>
      <c r="D1711" s="620" t="s">
        <v>5110</v>
      </c>
      <c r="E1711" s="615">
        <v>8000</v>
      </c>
      <c r="F1711" s="616">
        <f t="shared" si="79"/>
        <v>304354387.5</v>
      </c>
      <c r="G1711" s="617">
        <f t="shared" si="78"/>
        <v>8000</v>
      </c>
      <c r="H1711" s="618">
        <f t="shared" si="80"/>
        <v>304354387.5</v>
      </c>
      <c r="I1711" s="662"/>
      <c r="J1711" s="619" t="s">
        <v>55</v>
      </c>
      <c r="K1711" s="619" t="s">
        <v>2750</v>
      </c>
    </row>
    <row r="1712" spans="2:11">
      <c r="B1712" s="620" t="s">
        <v>2759</v>
      </c>
      <c r="C1712" s="620" t="s">
        <v>3047</v>
      </c>
      <c r="D1712" s="620" t="s">
        <v>5109</v>
      </c>
      <c r="E1712" s="615">
        <v>500000</v>
      </c>
      <c r="F1712" s="616">
        <f t="shared" si="79"/>
        <v>304854387.5</v>
      </c>
      <c r="G1712" s="617">
        <f t="shared" si="78"/>
        <v>500000</v>
      </c>
      <c r="H1712" s="618">
        <f t="shared" si="80"/>
        <v>304854387.5</v>
      </c>
      <c r="I1712" s="662"/>
      <c r="J1712" s="619" t="s">
        <v>55</v>
      </c>
      <c r="K1712" s="619" t="s">
        <v>2750</v>
      </c>
    </row>
    <row r="1713" spans="2:11">
      <c r="B1713" s="620" t="s">
        <v>2759</v>
      </c>
      <c r="C1713" s="620" t="s">
        <v>3047</v>
      </c>
      <c r="D1713" s="620" t="s">
        <v>5108</v>
      </c>
      <c r="E1713" s="615">
        <v>12000</v>
      </c>
      <c r="F1713" s="616">
        <f t="shared" si="79"/>
        <v>304866387.5</v>
      </c>
      <c r="G1713" s="617">
        <f t="shared" si="78"/>
        <v>12000</v>
      </c>
      <c r="H1713" s="618">
        <f t="shared" si="80"/>
        <v>304866387.5</v>
      </c>
      <c r="I1713" s="662"/>
      <c r="J1713" s="619" t="s">
        <v>55</v>
      </c>
      <c r="K1713" s="619" t="s">
        <v>2750</v>
      </c>
    </row>
    <row r="1714" spans="2:11">
      <c r="B1714" s="620" t="s">
        <v>2759</v>
      </c>
      <c r="C1714" s="620" t="s">
        <v>3047</v>
      </c>
      <c r="D1714" s="620" t="s">
        <v>5107</v>
      </c>
      <c r="E1714" s="615">
        <v>12000</v>
      </c>
      <c r="F1714" s="616">
        <f t="shared" si="79"/>
        <v>304878387.5</v>
      </c>
      <c r="G1714" s="617">
        <f t="shared" si="78"/>
        <v>12000</v>
      </c>
      <c r="H1714" s="618">
        <f t="shared" si="80"/>
        <v>304878387.5</v>
      </c>
      <c r="I1714" s="662"/>
      <c r="J1714" s="619" t="s">
        <v>55</v>
      </c>
      <c r="K1714" s="619" t="s">
        <v>2750</v>
      </c>
    </row>
    <row r="1715" spans="2:11">
      <c r="B1715" s="620" t="s">
        <v>2759</v>
      </c>
      <c r="C1715" s="620" t="s">
        <v>3047</v>
      </c>
      <c r="D1715" s="620" t="s">
        <v>5106</v>
      </c>
      <c r="E1715" s="615">
        <v>12000</v>
      </c>
      <c r="F1715" s="616">
        <f t="shared" si="79"/>
        <v>304890387.5</v>
      </c>
      <c r="G1715" s="617">
        <f t="shared" si="78"/>
        <v>12000</v>
      </c>
      <c r="H1715" s="618">
        <f t="shared" si="80"/>
        <v>304890387.5</v>
      </c>
      <c r="I1715" s="662"/>
      <c r="J1715" s="619" t="s">
        <v>55</v>
      </c>
      <c r="K1715" s="619" t="s">
        <v>2750</v>
      </c>
    </row>
    <row r="1716" spans="2:11">
      <c r="B1716" s="620" t="s">
        <v>2759</v>
      </c>
      <c r="C1716" s="620" t="s">
        <v>3047</v>
      </c>
      <c r="D1716" s="620" t="s">
        <v>5259</v>
      </c>
      <c r="E1716" s="615">
        <v>23000</v>
      </c>
      <c r="F1716" s="616">
        <f t="shared" si="79"/>
        <v>304913387.5</v>
      </c>
      <c r="G1716" s="617">
        <f t="shared" si="78"/>
        <v>23000</v>
      </c>
      <c r="H1716" s="618">
        <f t="shared" si="80"/>
        <v>304913387.5</v>
      </c>
      <c r="I1716" s="662"/>
      <c r="J1716" s="619" t="s">
        <v>55</v>
      </c>
      <c r="K1716" s="619" t="s">
        <v>2750</v>
      </c>
    </row>
    <row r="1717" spans="2:11">
      <c r="B1717" s="620" t="s">
        <v>2759</v>
      </c>
      <c r="C1717" s="620" t="s">
        <v>3047</v>
      </c>
      <c r="D1717" s="620" t="s">
        <v>5258</v>
      </c>
      <c r="E1717" s="615">
        <v>23000</v>
      </c>
      <c r="F1717" s="616">
        <f t="shared" si="79"/>
        <v>304936387.5</v>
      </c>
      <c r="G1717" s="617">
        <f t="shared" si="78"/>
        <v>23000</v>
      </c>
      <c r="H1717" s="618">
        <f t="shared" si="80"/>
        <v>304936387.5</v>
      </c>
      <c r="I1717" s="662"/>
      <c r="J1717" s="619" t="s">
        <v>55</v>
      </c>
      <c r="K1717" s="619" t="s">
        <v>2750</v>
      </c>
    </row>
    <row r="1718" spans="2:11">
      <c r="B1718" s="620" t="s">
        <v>2759</v>
      </c>
      <c r="C1718" s="620" t="s">
        <v>3047</v>
      </c>
      <c r="D1718" s="620" t="s">
        <v>5103</v>
      </c>
      <c r="E1718" s="615">
        <v>23000</v>
      </c>
      <c r="F1718" s="616">
        <f t="shared" si="79"/>
        <v>304959387.5</v>
      </c>
      <c r="G1718" s="617">
        <f t="shared" si="78"/>
        <v>23000</v>
      </c>
      <c r="H1718" s="618">
        <f t="shared" si="80"/>
        <v>304959387.5</v>
      </c>
      <c r="I1718" s="662"/>
      <c r="J1718" s="619" t="s">
        <v>55</v>
      </c>
      <c r="K1718" s="619" t="s">
        <v>2750</v>
      </c>
    </row>
    <row r="1719" spans="2:11">
      <c r="B1719" s="620" t="s">
        <v>2759</v>
      </c>
      <c r="C1719" s="620" t="s">
        <v>3047</v>
      </c>
      <c r="D1719" s="620" t="s">
        <v>2806</v>
      </c>
      <c r="E1719" s="615">
        <v>4000</v>
      </c>
      <c r="F1719" s="616">
        <f t="shared" si="79"/>
        <v>304963387.5</v>
      </c>
      <c r="G1719" s="617">
        <f t="shared" si="78"/>
        <v>4000</v>
      </c>
      <c r="H1719" s="618">
        <f t="shared" si="80"/>
        <v>304963387.5</v>
      </c>
      <c r="I1719" s="662"/>
      <c r="J1719" s="619" t="s">
        <v>55</v>
      </c>
      <c r="K1719" s="619" t="s">
        <v>2750</v>
      </c>
    </row>
    <row r="1720" spans="2:11">
      <c r="B1720" s="620" t="s">
        <v>2759</v>
      </c>
      <c r="C1720" s="620" t="s">
        <v>3047</v>
      </c>
      <c r="D1720" s="620" t="s">
        <v>2807</v>
      </c>
      <c r="E1720" s="615">
        <v>645000</v>
      </c>
      <c r="F1720" s="616">
        <f t="shared" si="79"/>
        <v>305608387.5</v>
      </c>
      <c r="G1720" s="617">
        <f t="shared" si="78"/>
        <v>645000</v>
      </c>
      <c r="H1720" s="618">
        <f t="shared" si="80"/>
        <v>305608387.5</v>
      </c>
      <c r="I1720" s="662"/>
      <c r="J1720" s="619" t="s">
        <v>55</v>
      </c>
      <c r="K1720" s="619" t="s">
        <v>2750</v>
      </c>
    </row>
    <row r="1721" spans="2:11">
      <c r="B1721" s="620" t="s">
        <v>2759</v>
      </c>
      <c r="C1721" s="620" t="s">
        <v>3047</v>
      </c>
      <c r="D1721" s="620" t="s">
        <v>2809</v>
      </c>
      <c r="E1721" s="615">
        <v>411000</v>
      </c>
      <c r="F1721" s="616">
        <f t="shared" si="79"/>
        <v>306019387.5</v>
      </c>
      <c r="G1721" s="617">
        <f t="shared" si="78"/>
        <v>411000</v>
      </c>
      <c r="H1721" s="618">
        <f t="shared" si="80"/>
        <v>306019387.5</v>
      </c>
      <c r="I1721" s="662"/>
      <c r="J1721" s="619" t="s">
        <v>55</v>
      </c>
      <c r="K1721" s="619" t="s">
        <v>2750</v>
      </c>
    </row>
    <row r="1722" spans="2:11">
      <c r="B1722" s="620" t="s">
        <v>2759</v>
      </c>
      <c r="C1722" s="620" t="s">
        <v>3047</v>
      </c>
      <c r="D1722" s="620" t="s">
        <v>2771</v>
      </c>
      <c r="E1722" s="615">
        <v>677000</v>
      </c>
      <c r="F1722" s="616">
        <f t="shared" si="79"/>
        <v>306696387.5</v>
      </c>
      <c r="G1722" s="617">
        <f t="shared" si="78"/>
        <v>677000</v>
      </c>
      <c r="H1722" s="618">
        <f t="shared" si="80"/>
        <v>306696387.5</v>
      </c>
      <c r="I1722" s="662"/>
      <c r="J1722" s="619" t="s">
        <v>55</v>
      </c>
      <c r="K1722" s="619" t="s">
        <v>2750</v>
      </c>
    </row>
    <row r="1723" spans="2:11">
      <c r="B1723" s="620" t="s">
        <v>2759</v>
      </c>
      <c r="C1723" s="620" t="s">
        <v>3047</v>
      </c>
      <c r="D1723" s="620" t="s">
        <v>5102</v>
      </c>
      <c r="E1723" s="615">
        <v>77000</v>
      </c>
      <c r="F1723" s="616">
        <f t="shared" si="79"/>
        <v>306773387.5</v>
      </c>
      <c r="G1723" s="617">
        <f t="shared" si="78"/>
        <v>77000</v>
      </c>
      <c r="H1723" s="618">
        <f t="shared" si="80"/>
        <v>306773387.5</v>
      </c>
      <c r="I1723" s="662"/>
      <c r="J1723" s="619" t="s">
        <v>55</v>
      </c>
      <c r="K1723" s="619" t="s">
        <v>2750</v>
      </c>
    </row>
    <row r="1724" spans="2:11">
      <c r="B1724" s="620" t="s">
        <v>2759</v>
      </c>
      <c r="C1724" s="620" t="s">
        <v>3047</v>
      </c>
      <c r="D1724" s="620" t="s">
        <v>2810</v>
      </c>
      <c r="E1724" s="615">
        <v>100000</v>
      </c>
      <c r="F1724" s="616">
        <f t="shared" si="79"/>
        <v>306873387.5</v>
      </c>
      <c r="G1724" s="617">
        <f t="shared" si="78"/>
        <v>100000</v>
      </c>
      <c r="H1724" s="618">
        <f t="shared" si="80"/>
        <v>306873387.5</v>
      </c>
      <c r="I1724" s="662"/>
      <c r="J1724" s="619" t="s">
        <v>55</v>
      </c>
      <c r="K1724" s="619" t="s">
        <v>2750</v>
      </c>
    </row>
    <row r="1725" spans="2:11">
      <c r="B1725" s="620" t="s">
        <v>2759</v>
      </c>
      <c r="C1725" s="620" t="s">
        <v>3047</v>
      </c>
      <c r="D1725" s="620" t="s">
        <v>5101</v>
      </c>
      <c r="E1725" s="615">
        <v>8000</v>
      </c>
      <c r="F1725" s="616">
        <f t="shared" si="79"/>
        <v>306881387.5</v>
      </c>
      <c r="G1725" s="617">
        <f t="shared" si="78"/>
        <v>8000</v>
      </c>
      <c r="H1725" s="618">
        <f t="shared" si="80"/>
        <v>306881387.5</v>
      </c>
      <c r="I1725" s="662"/>
      <c r="J1725" s="619" t="s">
        <v>55</v>
      </c>
      <c r="K1725" s="619" t="s">
        <v>2750</v>
      </c>
    </row>
    <row r="1726" spans="2:11">
      <c r="B1726" s="620" t="s">
        <v>2759</v>
      </c>
      <c r="C1726" s="620" t="s">
        <v>3047</v>
      </c>
      <c r="D1726" s="620" t="s">
        <v>5100</v>
      </c>
      <c r="E1726" s="615">
        <v>8000</v>
      </c>
      <c r="F1726" s="616">
        <f t="shared" si="79"/>
        <v>306889387.5</v>
      </c>
      <c r="G1726" s="617">
        <f t="shared" si="78"/>
        <v>8000</v>
      </c>
      <c r="H1726" s="618">
        <f t="shared" si="80"/>
        <v>306889387.5</v>
      </c>
      <c r="I1726" s="662"/>
      <c r="J1726" s="619" t="s">
        <v>55</v>
      </c>
      <c r="K1726" s="619" t="s">
        <v>2750</v>
      </c>
    </row>
    <row r="1727" spans="2:11">
      <c r="B1727" s="620" t="s">
        <v>2759</v>
      </c>
      <c r="C1727" s="620" t="s">
        <v>3047</v>
      </c>
      <c r="D1727" s="620" t="s">
        <v>5099</v>
      </c>
      <c r="E1727" s="615">
        <v>2000</v>
      </c>
      <c r="F1727" s="616">
        <f t="shared" si="79"/>
        <v>306891387.5</v>
      </c>
      <c r="G1727" s="617">
        <f t="shared" si="78"/>
        <v>2000</v>
      </c>
      <c r="H1727" s="618">
        <f t="shared" si="80"/>
        <v>306891387.5</v>
      </c>
      <c r="I1727" s="662"/>
      <c r="J1727" s="619" t="s">
        <v>55</v>
      </c>
      <c r="K1727" s="619" t="s">
        <v>2750</v>
      </c>
    </row>
    <row r="1728" spans="2:11">
      <c r="B1728" s="620" t="s">
        <v>2759</v>
      </c>
      <c r="C1728" s="620" t="s">
        <v>3047</v>
      </c>
      <c r="D1728" s="620" t="s">
        <v>5257</v>
      </c>
      <c r="E1728" s="615">
        <v>145000</v>
      </c>
      <c r="F1728" s="616">
        <f t="shared" si="79"/>
        <v>307036387.5</v>
      </c>
      <c r="G1728" s="617">
        <f t="shared" si="78"/>
        <v>145000</v>
      </c>
      <c r="H1728" s="618">
        <f t="shared" si="80"/>
        <v>307036387.5</v>
      </c>
      <c r="I1728" s="662"/>
      <c r="J1728" s="619" t="s">
        <v>55</v>
      </c>
      <c r="K1728" s="619" t="s">
        <v>2750</v>
      </c>
    </row>
    <row r="1729" spans="2:11">
      <c r="B1729" s="620" t="s">
        <v>2759</v>
      </c>
      <c r="C1729" s="620" t="s">
        <v>3047</v>
      </c>
      <c r="D1729" s="620" t="s">
        <v>5256</v>
      </c>
      <c r="E1729" s="615">
        <v>8000</v>
      </c>
      <c r="F1729" s="616">
        <f t="shared" si="79"/>
        <v>307044387.5</v>
      </c>
      <c r="G1729" s="617">
        <f t="shared" si="78"/>
        <v>8000</v>
      </c>
      <c r="H1729" s="618">
        <f t="shared" si="80"/>
        <v>307044387.5</v>
      </c>
      <c r="I1729" s="662"/>
      <c r="J1729" s="619" t="s">
        <v>55</v>
      </c>
      <c r="K1729" s="619" t="s">
        <v>2750</v>
      </c>
    </row>
    <row r="1730" spans="2:11">
      <c r="B1730" s="620" t="s">
        <v>2759</v>
      </c>
      <c r="C1730" s="620" t="s">
        <v>3047</v>
      </c>
      <c r="D1730" s="620" t="s">
        <v>5255</v>
      </c>
      <c r="E1730" s="615">
        <v>8000</v>
      </c>
      <c r="F1730" s="616">
        <f t="shared" si="79"/>
        <v>307052387.5</v>
      </c>
      <c r="G1730" s="617">
        <f t="shared" si="78"/>
        <v>8000</v>
      </c>
      <c r="H1730" s="618">
        <f t="shared" si="80"/>
        <v>307052387.5</v>
      </c>
      <c r="I1730" s="662"/>
      <c r="J1730" s="619" t="s">
        <v>55</v>
      </c>
      <c r="K1730" s="619" t="s">
        <v>2750</v>
      </c>
    </row>
    <row r="1731" spans="2:11">
      <c r="B1731" s="620" t="s">
        <v>2759</v>
      </c>
      <c r="C1731" s="620" t="s">
        <v>3047</v>
      </c>
      <c r="D1731" s="620" t="s">
        <v>2780</v>
      </c>
      <c r="E1731" s="615">
        <v>2180000</v>
      </c>
      <c r="F1731" s="616">
        <f t="shared" si="79"/>
        <v>309232387.5</v>
      </c>
      <c r="G1731" s="617">
        <f t="shared" si="78"/>
        <v>2180000</v>
      </c>
      <c r="H1731" s="618">
        <f t="shared" si="80"/>
        <v>309232387.5</v>
      </c>
      <c r="I1731" s="662"/>
      <c r="J1731" s="619" t="s">
        <v>55</v>
      </c>
      <c r="K1731" s="619" t="s">
        <v>2750</v>
      </c>
    </row>
    <row r="1732" spans="2:11">
      <c r="B1732" s="620" t="s">
        <v>2759</v>
      </c>
      <c r="C1732" s="620" t="s">
        <v>3047</v>
      </c>
      <c r="D1732" s="620" t="s">
        <v>5095</v>
      </c>
      <c r="E1732" s="615">
        <v>6000</v>
      </c>
      <c r="F1732" s="616">
        <f t="shared" si="79"/>
        <v>309238387.5</v>
      </c>
      <c r="G1732" s="617">
        <f t="shared" si="78"/>
        <v>6000</v>
      </c>
      <c r="H1732" s="618">
        <f t="shared" si="80"/>
        <v>309238387.5</v>
      </c>
      <c r="I1732" s="662"/>
      <c r="J1732" s="619" t="s">
        <v>55</v>
      </c>
      <c r="K1732" s="619" t="s">
        <v>2750</v>
      </c>
    </row>
    <row r="1733" spans="2:11">
      <c r="B1733" s="620" t="s">
        <v>2759</v>
      </c>
      <c r="C1733" s="620" t="s">
        <v>3047</v>
      </c>
      <c r="D1733" s="620" t="s">
        <v>5254</v>
      </c>
      <c r="E1733" s="615">
        <v>316000</v>
      </c>
      <c r="F1733" s="616">
        <f t="shared" si="79"/>
        <v>309554387.5</v>
      </c>
      <c r="G1733" s="617">
        <f t="shared" si="78"/>
        <v>316000</v>
      </c>
      <c r="H1733" s="618">
        <f t="shared" si="80"/>
        <v>309554387.5</v>
      </c>
      <c r="I1733" s="662"/>
      <c r="J1733" s="619" t="s">
        <v>55</v>
      </c>
      <c r="K1733" s="619" t="s">
        <v>2750</v>
      </c>
    </row>
    <row r="1734" spans="2:11">
      <c r="B1734" s="620" t="s">
        <v>2759</v>
      </c>
      <c r="C1734" s="620" t="s">
        <v>3047</v>
      </c>
      <c r="D1734" s="620" t="s">
        <v>2815</v>
      </c>
      <c r="E1734" s="615">
        <v>125000</v>
      </c>
      <c r="F1734" s="616">
        <f t="shared" si="79"/>
        <v>309679387.5</v>
      </c>
      <c r="G1734" s="617">
        <f t="shared" si="78"/>
        <v>125000</v>
      </c>
      <c r="H1734" s="618">
        <f t="shared" si="80"/>
        <v>309679387.5</v>
      </c>
      <c r="I1734" s="662"/>
      <c r="J1734" s="619" t="s">
        <v>55</v>
      </c>
      <c r="K1734" s="619" t="s">
        <v>2750</v>
      </c>
    </row>
    <row r="1735" spans="2:11">
      <c r="B1735" s="620" t="s">
        <v>2759</v>
      </c>
      <c r="C1735" s="620" t="s">
        <v>3047</v>
      </c>
      <c r="D1735" s="620" t="s">
        <v>3136</v>
      </c>
      <c r="E1735" s="615">
        <v>188000</v>
      </c>
      <c r="F1735" s="616">
        <f t="shared" si="79"/>
        <v>309867387.5</v>
      </c>
      <c r="G1735" s="617">
        <f t="shared" ref="G1735:G1798" si="81">E1735</f>
        <v>188000</v>
      </c>
      <c r="H1735" s="618">
        <f t="shared" si="80"/>
        <v>309867387.5</v>
      </c>
      <c r="I1735" s="662"/>
      <c r="J1735" s="619" t="s">
        <v>55</v>
      </c>
      <c r="K1735" s="619" t="s">
        <v>2750</v>
      </c>
    </row>
    <row r="1736" spans="2:11">
      <c r="B1736" s="620" t="s">
        <v>2759</v>
      </c>
      <c r="C1736" s="620" t="s">
        <v>3047</v>
      </c>
      <c r="D1736" s="620" t="s">
        <v>2995</v>
      </c>
      <c r="E1736" s="615">
        <v>373000</v>
      </c>
      <c r="F1736" s="616">
        <f t="shared" ref="F1736:F1799" si="82">E1736+F1735</f>
        <v>310240387.5</v>
      </c>
      <c r="G1736" s="617">
        <f t="shared" si="81"/>
        <v>373000</v>
      </c>
      <c r="H1736" s="618">
        <f t="shared" ref="H1736:H1799" si="83">G1736+H1735</f>
        <v>310240387.5</v>
      </c>
      <c r="I1736" s="662"/>
      <c r="J1736" s="619" t="s">
        <v>55</v>
      </c>
      <c r="K1736" s="619" t="s">
        <v>2750</v>
      </c>
    </row>
    <row r="1737" spans="2:11">
      <c r="B1737" s="620" t="s">
        <v>2759</v>
      </c>
      <c r="C1737" s="620" t="s">
        <v>3047</v>
      </c>
      <c r="D1737" s="620" t="s">
        <v>2817</v>
      </c>
      <c r="E1737" s="615">
        <v>1209000</v>
      </c>
      <c r="F1737" s="616">
        <f t="shared" si="82"/>
        <v>311449387.5</v>
      </c>
      <c r="G1737" s="617">
        <f t="shared" si="81"/>
        <v>1209000</v>
      </c>
      <c r="H1737" s="618">
        <f t="shared" si="83"/>
        <v>311449387.5</v>
      </c>
      <c r="I1737" s="662"/>
      <c r="J1737" s="619" t="s">
        <v>55</v>
      </c>
      <c r="K1737" s="619" t="s">
        <v>2750</v>
      </c>
    </row>
    <row r="1738" spans="2:11">
      <c r="B1738" s="620" t="s">
        <v>2759</v>
      </c>
      <c r="C1738" s="620" t="s">
        <v>3047</v>
      </c>
      <c r="D1738" s="620" t="s">
        <v>5253</v>
      </c>
      <c r="E1738" s="615">
        <v>6000</v>
      </c>
      <c r="F1738" s="616">
        <f t="shared" si="82"/>
        <v>311455387.5</v>
      </c>
      <c r="G1738" s="617">
        <f t="shared" si="81"/>
        <v>6000</v>
      </c>
      <c r="H1738" s="618">
        <f t="shared" si="83"/>
        <v>311455387.5</v>
      </c>
      <c r="I1738" s="662"/>
      <c r="J1738" s="619" t="s">
        <v>55</v>
      </c>
      <c r="K1738" s="619" t="s">
        <v>2750</v>
      </c>
    </row>
    <row r="1739" spans="2:11">
      <c r="B1739" s="620" t="s">
        <v>2759</v>
      </c>
      <c r="C1739" s="620" t="s">
        <v>3047</v>
      </c>
      <c r="D1739" s="620" t="s">
        <v>5092</v>
      </c>
      <c r="E1739" s="615">
        <v>2000000</v>
      </c>
      <c r="F1739" s="616">
        <f t="shared" si="82"/>
        <v>313455387.5</v>
      </c>
      <c r="G1739" s="617">
        <f t="shared" si="81"/>
        <v>2000000</v>
      </c>
      <c r="H1739" s="618">
        <f t="shared" si="83"/>
        <v>313455387.5</v>
      </c>
      <c r="I1739" s="662"/>
      <c r="J1739" s="619" t="s">
        <v>55</v>
      </c>
      <c r="K1739" s="619" t="s">
        <v>2750</v>
      </c>
    </row>
    <row r="1740" spans="2:11">
      <c r="B1740" s="620" t="s">
        <v>2759</v>
      </c>
      <c r="C1740" s="620" t="s">
        <v>3047</v>
      </c>
      <c r="D1740" s="620" t="s">
        <v>5252</v>
      </c>
      <c r="E1740" s="615">
        <v>125000</v>
      </c>
      <c r="F1740" s="616">
        <f t="shared" si="82"/>
        <v>313580387.5</v>
      </c>
      <c r="G1740" s="617">
        <f t="shared" si="81"/>
        <v>125000</v>
      </c>
      <c r="H1740" s="618">
        <f t="shared" si="83"/>
        <v>313580387.5</v>
      </c>
      <c r="I1740" s="662"/>
      <c r="J1740" s="619" t="s">
        <v>55</v>
      </c>
      <c r="K1740" s="619" t="s">
        <v>2750</v>
      </c>
    </row>
    <row r="1741" spans="2:11">
      <c r="B1741" s="620" t="s">
        <v>2759</v>
      </c>
      <c r="C1741" s="620" t="s">
        <v>3047</v>
      </c>
      <c r="D1741" s="620" t="s">
        <v>5091</v>
      </c>
      <c r="E1741" s="615">
        <v>2000000</v>
      </c>
      <c r="F1741" s="616">
        <f t="shared" si="82"/>
        <v>315580387.5</v>
      </c>
      <c r="G1741" s="617">
        <f t="shared" si="81"/>
        <v>2000000</v>
      </c>
      <c r="H1741" s="618">
        <f t="shared" si="83"/>
        <v>315580387.5</v>
      </c>
      <c r="I1741" s="662"/>
      <c r="J1741" s="619" t="s">
        <v>55</v>
      </c>
      <c r="K1741" s="619" t="s">
        <v>2750</v>
      </c>
    </row>
    <row r="1742" spans="2:11">
      <c r="B1742" s="620" t="s">
        <v>2759</v>
      </c>
      <c r="C1742" s="620" t="s">
        <v>3047</v>
      </c>
      <c r="D1742" s="620" t="s">
        <v>5251</v>
      </c>
      <c r="E1742" s="615">
        <v>125000</v>
      </c>
      <c r="F1742" s="616">
        <f t="shared" si="82"/>
        <v>315705387.5</v>
      </c>
      <c r="G1742" s="617">
        <f t="shared" si="81"/>
        <v>125000</v>
      </c>
      <c r="H1742" s="618">
        <f t="shared" si="83"/>
        <v>315705387.5</v>
      </c>
      <c r="I1742" s="662"/>
      <c r="J1742" s="619" t="s">
        <v>55</v>
      </c>
      <c r="K1742" s="619" t="s">
        <v>2750</v>
      </c>
    </row>
    <row r="1743" spans="2:11">
      <c r="B1743" s="620" t="s">
        <v>2759</v>
      </c>
      <c r="C1743" s="620" t="s">
        <v>3047</v>
      </c>
      <c r="D1743" s="620" t="s">
        <v>5250</v>
      </c>
      <c r="E1743" s="615">
        <v>8000</v>
      </c>
      <c r="F1743" s="616">
        <f t="shared" si="82"/>
        <v>315713387.5</v>
      </c>
      <c r="G1743" s="617">
        <f t="shared" si="81"/>
        <v>8000</v>
      </c>
      <c r="H1743" s="618">
        <f t="shared" si="83"/>
        <v>315713387.5</v>
      </c>
      <c r="I1743" s="662"/>
      <c r="J1743" s="619" t="s">
        <v>55</v>
      </c>
      <c r="K1743" s="619" t="s">
        <v>2750</v>
      </c>
    </row>
    <row r="1744" spans="2:11">
      <c r="B1744" s="620" t="s">
        <v>2759</v>
      </c>
      <c r="C1744" s="620" t="s">
        <v>3047</v>
      </c>
      <c r="D1744" s="620" t="s">
        <v>5249</v>
      </c>
      <c r="E1744" s="615">
        <v>8000</v>
      </c>
      <c r="F1744" s="616">
        <f t="shared" si="82"/>
        <v>315721387.5</v>
      </c>
      <c r="G1744" s="617">
        <f t="shared" si="81"/>
        <v>8000</v>
      </c>
      <c r="H1744" s="618">
        <f t="shared" si="83"/>
        <v>315721387.5</v>
      </c>
      <c r="I1744" s="662"/>
      <c r="J1744" s="619" t="s">
        <v>55</v>
      </c>
      <c r="K1744" s="619" t="s">
        <v>2750</v>
      </c>
    </row>
    <row r="1745" spans="2:11">
      <c r="B1745" s="620" t="s">
        <v>2759</v>
      </c>
      <c r="C1745" s="620" t="s">
        <v>3047</v>
      </c>
      <c r="D1745" s="620" t="s">
        <v>2821</v>
      </c>
      <c r="E1745" s="615">
        <v>1410000</v>
      </c>
      <c r="F1745" s="616">
        <f t="shared" si="82"/>
        <v>317131387.5</v>
      </c>
      <c r="G1745" s="617">
        <f t="shared" si="81"/>
        <v>1410000</v>
      </c>
      <c r="H1745" s="618">
        <f t="shared" si="83"/>
        <v>317131387.5</v>
      </c>
      <c r="I1745" s="662"/>
      <c r="J1745" s="619" t="s">
        <v>55</v>
      </c>
      <c r="K1745" s="619" t="s">
        <v>2750</v>
      </c>
    </row>
    <row r="1746" spans="2:11">
      <c r="B1746" s="620" t="s">
        <v>2759</v>
      </c>
      <c r="C1746" s="620" t="s">
        <v>3047</v>
      </c>
      <c r="D1746" s="620" t="s">
        <v>5088</v>
      </c>
      <c r="E1746" s="615">
        <v>125000</v>
      </c>
      <c r="F1746" s="616">
        <f t="shared" si="82"/>
        <v>317256387.5</v>
      </c>
      <c r="G1746" s="617">
        <f t="shared" si="81"/>
        <v>125000</v>
      </c>
      <c r="H1746" s="618">
        <f t="shared" si="83"/>
        <v>317256387.5</v>
      </c>
      <c r="I1746" s="662"/>
      <c r="J1746" s="619" t="s">
        <v>55</v>
      </c>
      <c r="K1746" s="619" t="s">
        <v>2750</v>
      </c>
    </row>
    <row r="1747" spans="2:11">
      <c r="B1747" s="620" t="s">
        <v>2759</v>
      </c>
      <c r="C1747" s="620" t="s">
        <v>3047</v>
      </c>
      <c r="D1747" s="620" t="s">
        <v>5087</v>
      </c>
      <c r="E1747" s="615">
        <v>125000</v>
      </c>
      <c r="F1747" s="616">
        <f t="shared" si="82"/>
        <v>317381387.5</v>
      </c>
      <c r="G1747" s="617">
        <f t="shared" si="81"/>
        <v>125000</v>
      </c>
      <c r="H1747" s="618">
        <f t="shared" si="83"/>
        <v>317381387.5</v>
      </c>
      <c r="I1747" s="662"/>
      <c r="J1747" s="619" t="s">
        <v>55</v>
      </c>
      <c r="K1747" s="619" t="s">
        <v>2750</v>
      </c>
    </row>
    <row r="1748" spans="2:11">
      <c r="B1748" s="620" t="s">
        <v>2759</v>
      </c>
      <c r="C1748" s="620" t="s">
        <v>3047</v>
      </c>
      <c r="D1748" s="620" t="s">
        <v>5086</v>
      </c>
      <c r="E1748" s="615">
        <v>200000</v>
      </c>
      <c r="F1748" s="616">
        <f t="shared" si="82"/>
        <v>317581387.5</v>
      </c>
      <c r="G1748" s="617">
        <f t="shared" si="81"/>
        <v>200000</v>
      </c>
      <c r="H1748" s="618">
        <f t="shared" si="83"/>
        <v>317581387.5</v>
      </c>
      <c r="I1748" s="662"/>
      <c r="J1748" s="619" t="s">
        <v>55</v>
      </c>
      <c r="K1748" s="619" t="s">
        <v>2750</v>
      </c>
    </row>
    <row r="1749" spans="2:11">
      <c r="B1749" s="620" t="s">
        <v>2759</v>
      </c>
      <c r="C1749" s="620" t="s">
        <v>3047</v>
      </c>
      <c r="D1749" s="620" t="s">
        <v>2823</v>
      </c>
      <c r="E1749" s="615">
        <v>1007000</v>
      </c>
      <c r="F1749" s="616">
        <f t="shared" si="82"/>
        <v>318588387.5</v>
      </c>
      <c r="G1749" s="617">
        <f t="shared" si="81"/>
        <v>1007000</v>
      </c>
      <c r="H1749" s="618">
        <f t="shared" si="83"/>
        <v>318588387.5</v>
      </c>
      <c r="I1749" s="662"/>
      <c r="J1749" s="619" t="s">
        <v>55</v>
      </c>
      <c r="K1749" s="619" t="s">
        <v>2750</v>
      </c>
    </row>
    <row r="1750" spans="2:11">
      <c r="B1750" s="620" t="s">
        <v>2759</v>
      </c>
      <c r="C1750" s="620" t="s">
        <v>3047</v>
      </c>
      <c r="D1750" s="620" t="s">
        <v>5084</v>
      </c>
      <c r="E1750" s="615">
        <v>300000</v>
      </c>
      <c r="F1750" s="616">
        <f t="shared" si="82"/>
        <v>318888387.5</v>
      </c>
      <c r="G1750" s="617">
        <f t="shared" si="81"/>
        <v>300000</v>
      </c>
      <c r="H1750" s="618">
        <f t="shared" si="83"/>
        <v>318888387.5</v>
      </c>
      <c r="I1750" s="662"/>
      <c r="J1750" s="619" t="s">
        <v>55</v>
      </c>
      <c r="K1750" s="619" t="s">
        <v>2750</v>
      </c>
    </row>
    <row r="1751" spans="2:11">
      <c r="B1751" s="620" t="s">
        <v>2759</v>
      </c>
      <c r="C1751" s="620" t="s">
        <v>3048</v>
      </c>
      <c r="D1751" s="620" t="s">
        <v>5248</v>
      </c>
      <c r="E1751" s="615">
        <v>39000</v>
      </c>
      <c r="F1751" s="616">
        <f t="shared" si="82"/>
        <v>318927387.5</v>
      </c>
      <c r="G1751" s="617">
        <f t="shared" si="81"/>
        <v>39000</v>
      </c>
      <c r="H1751" s="618">
        <f t="shared" si="83"/>
        <v>318927387.5</v>
      </c>
      <c r="I1751" s="662"/>
      <c r="J1751" s="619" t="s">
        <v>55</v>
      </c>
      <c r="K1751" s="619" t="s">
        <v>2750</v>
      </c>
    </row>
    <row r="1752" spans="2:11">
      <c r="B1752" s="620" t="s">
        <v>2759</v>
      </c>
      <c r="C1752" s="620" t="s">
        <v>3048</v>
      </c>
      <c r="D1752" s="620" t="s">
        <v>5247</v>
      </c>
      <c r="E1752" s="615">
        <v>39000</v>
      </c>
      <c r="F1752" s="616">
        <f t="shared" si="82"/>
        <v>318966387.5</v>
      </c>
      <c r="G1752" s="617">
        <f t="shared" si="81"/>
        <v>39000</v>
      </c>
      <c r="H1752" s="618">
        <f t="shared" si="83"/>
        <v>318966387.5</v>
      </c>
      <c r="I1752" s="662"/>
      <c r="J1752" s="619" t="s">
        <v>55</v>
      </c>
      <c r="K1752" s="619" t="s">
        <v>2750</v>
      </c>
    </row>
    <row r="1753" spans="2:11">
      <c r="B1753" s="620" t="s">
        <v>2759</v>
      </c>
      <c r="C1753" s="620" t="s">
        <v>3048</v>
      </c>
      <c r="D1753" s="620" t="s">
        <v>5246</v>
      </c>
      <c r="E1753" s="615">
        <v>39000</v>
      </c>
      <c r="F1753" s="616">
        <f t="shared" si="82"/>
        <v>319005387.5</v>
      </c>
      <c r="G1753" s="617">
        <f t="shared" si="81"/>
        <v>39000</v>
      </c>
      <c r="H1753" s="618">
        <f t="shared" si="83"/>
        <v>319005387.5</v>
      </c>
      <c r="I1753" s="662"/>
      <c r="J1753" s="619" t="s">
        <v>55</v>
      </c>
      <c r="K1753" s="619" t="s">
        <v>2750</v>
      </c>
    </row>
    <row r="1754" spans="2:11">
      <c r="B1754" s="620" t="s">
        <v>2759</v>
      </c>
      <c r="C1754" s="620" t="s">
        <v>3049</v>
      </c>
      <c r="D1754" s="620" t="s">
        <v>5245</v>
      </c>
      <c r="E1754" s="615">
        <v>134000</v>
      </c>
      <c r="F1754" s="616">
        <f t="shared" si="82"/>
        <v>319139387.5</v>
      </c>
      <c r="G1754" s="617">
        <f t="shared" si="81"/>
        <v>134000</v>
      </c>
      <c r="H1754" s="618">
        <f t="shared" si="83"/>
        <v>319139387.5</v>
      </c>
      <c r="I1754" s="662"/>
      <c r="J1754" s="619" t="s">
        <v>55</v>
      </c>
      <c r="K1754" s="619" t="s">
        <v>2750</v>
      </c>
    </row>
    <row r="1755" spans="2:11">
      <c r="B1755" s="620" t="s">
        <v>2759</v>
      </c>
      <c r="C1755" s="620" t="s">
        <v>3049</v>
      </c>
      <c r="D1755" s="620" t="s">
        <v>5244</v>
      </c>
      <c r="E1755" s="615">
        <v>180000</v>
      </c>
      <c r="F1755" s="616">
        <f t="shared" si="82"/>
        <v>319319387.5</v>
      </c>
      <c r="G1755" s="617">
        <f t="shared" si="81"/>
        <v>180000</v>
      </c>
      <c r="H1755" s="618">
        <f t="shared" si="83"/>
        <v>319319387.5</v>
      </c>
      <c r="I1755" s="662"/>
      <c r="J1755" s="619" t="s">
        <v>55</v>
      </c>
      <c r="K1755" s="619" t="s">
        <v>2750</v>
      </c>
    </row>
    <row r="1756" spans="2:11">
      <c r="B1756" s="620" t="s">
        <v>2759</v>
      </c>
      <c r="C1756" s="620" t="s">
        <v>3049</v>
      </c>
      <c r="D1756" s="620" t="s">
        <v>3050</v>
      </c>
      <c r="E1756" s="615">
        <v>341000</v>
      </c>
      <c r="F1756" s="616">
        <f t="shared" si="82"/>
        <v>319660387.5</v>
      </c>
      <c r="G1756" s="617">
        <f t="shared" si="81"/>
        <v>341000</v>
      </c>
      <c r="H1756" s="618">
        <f t="shared" si="83"/>
        <v>319660387.5</v>
      </c>
      <c r="I1756" s="662"/>
      <c r="J1756" s="619" t="s">
        <v>55</v>
      </c>
      <c r="K1756" s="619" t="s">
        <v>2750</v>
      </c>
    </row>
    <row r="1757" spans="2:11">
      <c r="B1757" s="620" t="s">
        <v>2759</v>
      </c>
      <c r="C1757" s="620" t="s">
        <v>3049</v>
      </c>
      <c r="D1757" s="620" t="s">
        <v>2833</v>
      </c>
      <c r="E1757" s="615">
        <v>16000</v>
      </c>
      <c r="F1757" s="616">
        <f t="shared" si="82"/>
        <v>319676387.5</v>
      </c>
      <c r="G1757" s="617">
        <f t="shared" si="81"/>
        <v>16000</v>
      </c>
      <c r="H1757" s="618">
        <f t="shared" si="83"/>
        <v>319676387.5</v>
      </c>
      <c r="I1757" s="662"/>
      <c r="J1757" s="619" t="s">
        <v>55</v>
      </c>
      <c r="K1757" s="619" t="s">
        <v>2750</v>
      </c>
    </row>
    <row r="1758" spans="2:11">
      <c r="B1758" s="620" t="s">
        <v>2759</v>
      </c>
      <c r="C1758" s="620" t="s">
        <v>3049</v>
      </c>
      <c r="D1758" s="620" t="s">
        <v>5121</v>
      </c>
      <c r="E1758" s="615">
        <v>25000</v>
      </c>
      <c r="F1758" s="616">
        <f t="shared" si="82"/>
        <v>319701387.5</v>
      </c>
      <c r="G1758" s="617">
        <f t="shared" si="81"/>
        <v>25000</v>
      </c>
      <c r="H1758" s="618">
        <f t="shared" si="83"/>
        <v>319701387.5</v>
      </c>
      <c r="I1758" s="662"/>
      <c r="J1758" s="619" t="s">
        <v>55</v>
      </c>
      <c r="K1758" s="619" t="s">
        <v>2750</v>
      </c>
    </row>
    <row r="1759" spans="2:11">
      <c r="B1759" s="620" t="s">
        <v>2759</v>
      </c>
      <c r="C1759" s="620" t="s">
        <v>3049</v>
      </c>
      <c r="D1759" s="620" t="s">
        <v>2932</v>
      </c>
      <c r="E1759" s="615">
        <v>8000</v>
      </c>
      <c r="F1759" s="616">
        <f t="shared" si="82"/>
        <v>319709387.5</v>
      </c>
      <c r="G1759" s="617">
        <f t="shared" si="81"/>
        <v>8000</v>
      </c>
      <c r="H1759" s="618">
        <f t="shared" si="83"/>
        <v>319709387.5</v>
      </c>
      <c r="I1759" s="662"/>
      <c r="J1759" s="619" t="s">
        <v>55</v>
      </c>
      <c r="K1759" s="619" t="s">
        <v>2750</v>
      </c>
    </row>
    <row r="1760" spans="2:11">
      <c r="B1760" s="620" t="s">
        <v>2759</v>
      </c>
      <c r="C1760" s="620" t="s">
        <v>3049</v>
      </c>
      <c r="D1760" s="620" t="s">
        <v>3051</v>
      </c>
      <c r="E1760" s="615">
        <v>16000</v>
      </c>
      <c r="F1760" s="616">
        <f t="shared" si="82"/>
        <v>319725387.5</v>
      </c>
      <c r="G1760" s="617">
        <f t="shared" si="81"/>
        <v>16000</v>
      </c>
      <c r="H1760" s="618">
        <f t="shared" si="83"/>
        <v>319725387.5</v>
      </c>
      <c r="I1760" s="662"/>
      <c r="J1760" s="619" t="s">
        <v>55</v>
      </c>
      <c r="K1760" s="619" t="s">
        <v>2750</v>
      </c>
    </row>
    <row r="1761" spans="2:11">
      <c r="B1761" s="620" t="s">
        <v>2759</v>
      </c>
      <c r="C1761" s="620" t="s">
        <v>3049</v>
      </c>
      <c r="D1761" s="620" t="s">
        <v>3052</v>
      </c>
      <c r="E1761" s="615">
        <v>1875000</v>
      </c>
      <c r="F1761" s="616">
        <f t="shared" si="82"/>
        <v>321600387.5</v>
      </c>
      <c r="G1761" s="617">
        <f t="shared" si="81"/>
        <v>1875000</v>
      </c>
      <c r="H1761" s="618">
        <f t="shared" si="83"/>
        <v>321600387.5</v>
      </c>
      <c r="I1761" s="662"/>
      <c r="J1761" s="619" t="s">
        <v>55</v>
      </c>
      <c r="K1761" s="619" t="s">
        <v>2750</v>
      </c>
    </row>
    <row r="1762" spans="2:11">
      <c r="B1762" s="620" t="s">
        <v>2759</v>
      </c>
      <c r="C1762" s="620" t="s">
        <v>3049</v>
      </c>
      <c r="D1762" s="620" t="s">
        <v>2789</v>
      </c>
      <c r="E1762" s="615">
        <v>75000</v>
      </c>
      <c r="F1762" s="616">
        <f t="shared" si="82"/>
        <v>321675387.5</v>
      </c>
      <c r="G1762" s="617">
        <f t="shared" si="81"/>
        <v>75000</v>
      </c>
      <c r="H1762" s="618">
        <f t="shared" si="83"/>
        <v>321675387.5</v>
      </c>
      <c r="I1762" s="662"/>
      <c r="J1762" s="619" t="s">
        <v>55</v>
      </c>
      <c r="K1762" s="619" t="s">
        <v>2750</v>
      </c>
    </row>
    <row r="1763" spans="2:11">
      <c r="B1763" s="620" t="s">
        <v>2759</v>
      </c>
      <c r="C1763" s="620" t="s">
        <v>3049</v>
      </c>
      <c r="D1763" s="620" t="s">
        <v>2790</v>
      </c>
      <c r="E1763" s="615">
        <v>1638000</v>
      </c>
      <c r="F1763" s="616">
        <f t="shared" si="82"/>
        <v>323313387.5</v>
      </c>
      <c r="G1763" s="617">
        <f t="shared" si="81"/>
        <v>1638000</v>
      </c>
      <c r="H1763" s="618">
        <f t="shared" si="83"/>
        <v>323313387.5</v>
      </c>
      <c r="I1763" s="662"/>
      <c r="J1763" s="619" t="s">
        <v>55</v>
      </c>
      <c r="K1763" s="619" t="s">
        <v>2750</v>
      </c>
    </row>
    <row r="1764" spans="2:11">
      <c r="B1764" s="620" t="s">
        <v>2759</v>
      </c>
      <c r="C1764" s="620" t="s">
        <v>3049</v>
      </c>
      <c r="D1764" s="620" t="s">
        <v>2791</v>
      </c>
      <c r="E1764" s="615">
        <v>123000</v>
      </c>
      <c r="F1764" s="616">
        <f t="shared" si="82"/>
        <v>323436387.5</v>
      </c>
      <c r="G1764" s="617">
        <f t="shared" si="81"/>
        <v>123000</v>
      </c>
      <c r="H1764" s="618">
        <f t="shared" si="83"/>
        <v>323436387.5</v>
      </c>
      <c r="I1764" s="662"/>
      <c r="J1764" s="619" t="s">
        <v>55</v>
      </c>
      <c r="K1764" s="619" t="s">
        <v>2750</v>
      </c>
    </row>
    <row r="1765" spans="2:11">
      <c r="B1765" s="620" t="s">
        <v>2759</v>
      </c>
      <c r="C1765" s="620" t="s">
        <v>3049</v>
      </c>
      <c r="D1765" s="620" t="s">
        <v>2792</v>
      </c>
      <c r="E1765" s="615">
        <v>409000</v>
      </c>
      <c r="F1765" s="616">
        <f t="shared" si="82"/>
        <v>323845387.5</v>
      </c>
      <c r="G1765" s="617">
        <f t="shared" si="81"/>
        <v>409000</v>
      </c>
      <c r="H1765" s="618">
        <f t="shared" si="83"/>
        <v>323845387.5</v>
      </c>
      <c r="I1765" s="662"/>
      <c r="J1765" s="619" t="s">
        <v>55</v>
      </c>
      <c r="K1765" s="619" t="s">
        <v>2750</v>
      </c>
    </row>
    <row r="1766" spans="2:11">
      <c r="B1766" s="620" t="s">
        <v>2759</v>
      </c>
      <c r="C1766" s="620" t="s">
        <v>3049</v>
      </c>
      <c r="D1766" s="620" t="s">
        <v>2793</v>
      </c>
      <c r="E1766" s="615">
        <v>39000</v>
      </c>
      <c r="F1766" s="616">
        <f t="shared" si="82"/>
        <v>323884387.5</v>
      </c>
      <c r="G1766" s="617">
        <f t="shared" si="81"/>
        <v>39000</v>
      </c>
      <c r="H1766" s="618">
        <f t="shared" si="83"/>
        <v>323884387.5</v>
      </c>
      <c r="I1766" s="662"/>
      <c r="J1766" s="619" t="s">
        <v>55</v>
      </c>
      <c r="K1766" s="619" t="s">
        <v>2750</v>
      </c>
    </row>
    <row r="1767" spans="2:11">
      <c r="B1767" s="620" t="s">
        <v>2759</v>
      </c>
      <c r="C1767" s="620" t="s">
        <v>3049</v>
      </c>
      <c r="D1767" s="620" t="s">
        <v>2836</v>
      </c>
      <c r="E1767" s="615">
        <v>810000</v>
      </c>
      <c r="F1767" s="616">
        <f t="shared" si="82"/>
        <v>324694387.5</v>
      </c>
      <c r="G1767" s="617">
        <f t="shared" si="81"/>
        <v>810000</v>
      </c>
      <c r="H1767" s="618">
        <f t="shared" si="83"/>
        <v>324694387.5</v>
      </c>
      <c r="I1767" s="662"/>
      <c r="J1767" s="619" t="s">
        <v>55</v>
      </c>
      <c r="K1767" s="619" t="s">
        <v>2750</v>
      </c>
    </row>
    <row r="1768" spans="2:11">
      <c r="B1768" s="620" t="s">
        <v>2759</v>
      </c>
      <c r="C1768" s="620" t="s">
        <v>3049</v>
      </c>
      <c r="D1768" s="620" t="s">
        <v>3129</v>
      </c>
      <c r="E1768" s="615">
        <v>524000</v>
      </c>
      <c r="F1768" s="616">
        <f t="shared" si="82"/>
        <v>325218387.5</v>
      </c>
      <c r="G1768" s="617">
        <f t="shared" si="81"/>
        <v>524000</v>
      </c>
      <c r="H1768" s="618">
        <f t="shared" si="83"/>
        <v>325218387.5</v>
      </c>
      <c r="I1768" s="662"/>
      <c r="J1768" s="619" t="s">
        <v>55</v>
      </c>
      <c r="K1768" s="619" t="s">
        <v>2750</v>
      </c>
    </row>
    <row r="1769" spans="2:11">
      <c r="B1769" s="620" t="s">
        <v>2759</v>
      </c>
      <c r="C1769" s="620" t="s">
        <v>3049</v>
      </c>
      <c r="D1769" s="620" t="s">
        <v>2794</v>
      </c>
      <c r="E1769" s="615">
        <v>1092000</v>
      </c>
      <c r="F1769" s="616">
        <f t="shared" si="82"/>
        <v>326310387.5</v>
      </c>
      <c r="G1769" s="617">
        <f t="shared" si="81"/>
        <v>1092000</v>
      </c>
      <c r="H1769" s="618">
        <f t="shared" si="83"/>
        <v>326310387.5</v>
      </c>
      <c r="I1769" s="662"/>
      <c r="J1769" s="619" t="s">
        <v>55</v>
      </c>
      <c r="K1769" s="619" t="s">
        <v>2750</v>
      </c>
    </row>
    <row r="1770" spans="2:11">
      <c r="B1770" s="620" t="s">
        <v>2759</v>
      </c>
      <c r="C1770" s="620" t="s">
        <v>3049</v>
      </c>
      <c r="D1770" s="620" t="s">
        <v>3053</v>
      </c>
      <c r="E1770" s="615">
        <v>175000</v>
      </c>
      <c r="F1770" s="616">
        <f t="shared" si="82"/>
        <v>326485387.5</v>
      </c>
      <c r="G1770" s="617">
        <f t="shared" si="81"/>
        <v>175000</v>
      </c>
      <c r="H1770" s="618">
        <f t="shared" si="83"/>
        <v>326485387.5</v>
      </c>
      <c r="I1770" s="662"/>
      <c r="J1770" s="619" t="s">
        <v>55</v>
      </c>
      <c r="K1770" s="619" t="s">
        <v>2750</v>
      </c>
    </row>
    <row r="1771" spans="2:11">
      <c r="B1771" s="620" t="s">
        <v>2759</v>
      </c>
      <c r="C1771" s="620" t="s">
        <v>3049</v>
      </c>
      <c r="D1771" s="620" t="s">
        <v>3054</v>
      </c>
      <c r="E1771" s="615">
        <v>18000</v>
      </c>
      <c r="F1771" s="616">
        <f t="shared" si="82"/>
        <v>326503387.5</v>
      </c>
      <c r="G1771" s="617">
        <f t="shared" si="81"/>
        <v>18000</v>
      </c>
      <c r="H1771" s="618">
        <f t="shared" si="83"/>
        <v>326503387.5</v>
      </c>
      <c r="I1771" s="662"/>
      <c r="J1771" s="619" t="s">
        <v>55</v>
      </c>
      <c r="K1771" s="619" t="s">
        <v>2750</v>
      </c>
    </row>
    <row r="1772" spans="2:11">
      <c r="B1772" s="620" t="s">
        <v>2759</v>
      </c>
      <c r="C1772" s="620" t="s">
        <v>3049</v>
      </c>
      <c r="D1772" s="620" t="s">
        <v>2934</v>
      </c>
      <c r="E1772" s="615">
        <v>5000</v>
      </c>
      <c r="F1772" s="616">
        <f t="shared" si="82"/>
        <v>326508387.5</v>
      </c>
      <c r="G1772" s="617">
        <f t="shared" si="81"/>
        <v>5000</v>
      </c>
      <c r="H1772" s="618">
        <f t="shared" si="83"/>
        <v>326508387.5</v>
      </c>
      <c r="I1772" s="662"/>
      <c r="J1772" s="619" t="s">
        <v>55</v>
      </c>
      <c r="K1772" s="619" t="s">
        <v>2750</v>
      </c>
    </row>
    <row r="1773" spans="2:11">
      <c r="B1773" s="620" t="s">
        <v>2759</v>
      </c>
      <c r="C1773" s="620" t="s">
        <v>3049</v>
      </c>
      <c r="D1773" s="620" t="s">
        <v>2800</v>
      </c>
      <c r="E1773" s="615">
        <v>955000</v>
      </c>
      <c r="F1773" s="616">
        <f t="shared" si="82"/>
        <v>327463387.5</v>
      </c>
      <c r="G1773" s="617">
        <f t="shared" si="81"/>
        <v>955000</v>
      </c>
      <c r="H1773" s="618">
        <f t="shared" si="83"/>
        <v>327463387.5</v>
      </c>
      <c r="I1773" s="662"/>
      <c r="J1773" s="619" t="s">
        <v>55</v>
      </c>
      <c r="K1773" s="619" t="s">
        <v>2750</v>
      </c>
    </row>
    <row r="1774" spans="2:11">
      <c r="B1774" s="620" t="s">
        <v>2759</v>
      </c>
      <c r="C1774" s="620" t="s">
        <v>3049</v>
      </c>
      <c r="D1774" s="620" t="s">
        <v>3055</v>
      </c>
      <c r="E1774" s="615">
        <v>5000</v>
      </c>
      <c r="F1774" s="616">
        <f t="shared" si="82"/>
        <v>327468387.5</v>
      </c>
      <c r="G1774" s="617">
        <f t="shared" si="81"/>
        <v>5000</v>
      </c>
      <c r="H1774" s="618">
        <f t="shared" si="83"/>
        <v>327468387.5</v>
      </c>
      <c r="I1774" s="662"/>
      <c r="J1774" s="619" t="s">
        <v>55</v>
      </c>
      <c r="K1774" s="619" t="s">
        <v>2750</v>
      </c>
    </row>
    <row r="1775" spans="2:11">
      <c r="B1775" s="620" t="s">
        <v>2759</v>
      </c>
      <c r="C1775" s="620" t="s">
        <v>3049</v>
      </c>
      <c r="D1775" s="620" t="s">
        <v>3056</v>
      </c>
      <c r="E1775" s="615">
        <v>5000</v>
      </c>
      <c r="F1775" s="616">
        <f t="shared" si="82"/>
        <v>327473387.5</v>
      </c>
      <c r="G1775" s="617">
        <f t="shared" si="81"/>
        <v>5000</v>
      </c>
      <c r="H1775" s="618">
        <f t="shared" si="83"/>
        <v>327473387.5</v>
      </c>
      <c r="I1775" s="662"/>
      <c r="J1775" s="619" t="s">
        <v>55</v>
      </c>
      <c r="K1775" s="619" t="s">
        <v>2750</v>
      </c>
    </row>
    <row r="1776" spans="2:11">
      <c r="B1776" s="620" t="s">
        <v>2759</v>
      </c>
      <c r="C1776" s="620" t="s">
        <v>3049</v>
      </c>
      <c r="D1776" s="620" t="s">
        <v>2804</v>
      </c>
      <c r="E1776" s="615">
        <v>266000</v>
      </c>
      <c r="F1776" s="616">
        <f t="shared" si="82"/>
        <v>327739387.5</v>
      </c>
      <c r="G1776" s="617">
        <f t="shared" si="81"/>
        <v>266000</v>
      </c>
      <c r="H1776" s="618">
        <f t="shared" si="83"/>
        <v>327739387.5</v>
      </c>
      <c r="I1776" s="662"/>
      <c r="J1776" s="619" t="s">
        <v>55</v>
      </c>
      <c r="K1776" s="619" t="s">
        <v>2750</v>
      </c>
    </row>
    <row r="1777" spans="2:11">
      <c r="B1777" s="620" t="s">
        <v>2759</v>
      </c>
      <c r="C1777" s="620" t="s">
        <v>3049</v>
      </c>
      <c r="D1777" s="620" t="s">
        <v>2805</v>
      </c>
      <c r="E1777" s="615">
        <v>171000</v>
      </c>
      <c r="F1777" s="616">
        <f t="shared" si="82"/>
        <v>327910387.5</v>
      </c>
      <c r="G1777" s="617">
        <f t="shared" si="81"/>
        <v>171000</v>
      </c>
      <c r="H1777" s="618">
        <f t="shared" si="83"/>
        <v>327910387.5</v>
      </c>
      <c r="I1777" s="662"/>
      <c r="J1777" s="619" t="s">
        <v>55</v>
      </c>
      <c r="K1777" s="619" t="s">
        <v>2750</v>
      </c>
    </row>
    <row r="1778" spans="2:11">
      <c r="B1778" s="620" t="s">
        <v>2759</v>
      </c>
      <c r="C1778" s="620" t="s">
        <v>3049</v>
      </c>
      <c r="D1778" s="620" t="s">
        <v>2771</v>
      </c>
      <c r="E1778" s="615">
        <v>1310000</v>
      </c>
      <c r="F1778" s="616">
        <f t="shared" si="82"/>
        <v>329220387.5</v>
      </c>
      <c r="G1778" s="617">
        <f t="shared" si="81"/>
        <v>1310000</v>
      </c>
      <c r="H1778" s="618">
        <f t="shared" si="83"/>
        <v>329220387.5</v>
      </c>
      <c r="I1778" s="662"/>
      <c r="J1778" s="619" t="s">
        <v>55</v>
      </c>
      <c r="K1778" s="619" t="s">
        <v>2750</v>
      </c>
    </row>
    <row r="1779" spans="2:11">
      <c r="B1779" s="620" t="s">
        <v>2759</v>
      </c>
      <c r="C1779" s="620" t="s">
        <v>3049</v>
      </c>
      <c r="D1779" s="620" t="s">
        <v>5081</v>
      </c>
      <c r="E1779" s="615">
        <v>3500000</v>
      </c>
      <c r="F1779" s="616">
        <f t="shared" si="82"/>
        <v>332720387.5</v>
      </c>
      <c r="G1779" s="617">
        <f t="shared" si="81"/>
        <v>3500000</v>
      </c>
      <c r="H1779" s="618">
        <f t="shared" si="83"/>
        <v>332720387.5</v>
      </c>
      <c r="I1779" s="662"/>
      <c r="J1779" s="619" t="s">
        <v>55</v>
      </c>
      <c r="K1779" s="619" t="s">
        <v>2750</v>
      </c>
    </row>
    <row r="1780" spans="2:11">
      <c r="B1780" s="620" t="s">
        <v>2759</v>
      </c>
      <c r="C1780" s="620" t="s">
        <v>3049</v>
      </c>
      <c r="D1780" s="620" t="s">
        <v>3057</v>
      </c>
      <c r="E1780" s="615">
        <v>16000</v>
      </c>
      <c r="F1780" s="616">
        <f t="shared" si="82"/>
        <v>332736387.5</v>
      </c>
      <c r="G1780" s="617">
        <f t="shared" si="81"/>
        <v>16000</v>
      </c>
      <c r="H1780" s="618">
        <f t="shared" si="83"/>
        <v>332736387.5</v>
      </c>
      <c r="I1780" s="662"/>
      <c r="J1780" s="619" t="s">
        <v>55</v>
      </c>
      <c r="K1780" s="619" t="s">
        <v>2750</v>
      </c>
    </row>
    <row r="1781" spans="2:11">
      <c r="B1781" s="620" t="s">
        <v>2759</v>
      </c>
      <c r="C1781" s="620" t="s">
        <v>3049</v>
      </c>
      <c r="D1781" s="620" t="s">
        <v>3058</v>
      </c>
      <c r="E1781" s="615">
        <v>8000</v>
      </c>
      <c r="F1781" s="616">
        <f t="shared" si="82"/>
        <v>332744387.5</v>
      </c>
      <c r="G1781" s="617">
        <f t="shared" si="81"/>
        <v>8000</v>
      </c>
      <c r="H1781" s="618">
        <f t="shared" si="83"/>
        <v>332744387.5</v>
      </c>
      <c r="I1781" s="662"/>
      <c r="J1781" s="619" t="s">
        <v>55</v>
      </c>
      <c r="K1781" s="619" t="s">
        <v>2750</v>
      </c>
    </row>
    <row r="1782" spans="2:11">
      <c r="B1782" s="620" t="s">
        <v>2759</v>
      </c>
      <c r="C1782" s="620" t="s">
        <v>3049</v>
      </c>
      <c r="D1782" s="620" t="s">
        <v>3059</v>
      </c>
      <c r="E1782" s="615">
        <v>8000</v>
      </c>
      <c r="F1782" s="616">
        <f t="shared" si="82"/>
        <v>332752387.5</v>
      </c>
      <c r="G1782" s="617">
        <f t="shared" si="81"/>
        <v>8000</v>
      </c>
      <c r="H1782" s="618">
        <f t="shared" si="83"/>
        <v>332752387.5</v>
      </c>
      <c r="I1782" s="662"/>
      <c r="J1782" s="619" t="s">
        <v>55</v>
      </c>
      <c r="K1782" s="619" t="s">
        <v>2750</v>
      </c>
    </row>
    <row r="1783" spans="2:11">
      <c r="B1783" s="620" t="s">
        <v>2759</v>
      </c>
      <c r="C1783" s="620" t="s">
        <v>3049</v>
      </c>
      <c r="D1783" s="620" t="s">
        <v>2811</v>
      </c>
      <c r="E1783" s="615">
        <v>1000</v>
      </c>
      <c r="F1783" s="616">
        <f t="shared" si="82"/>
        <v>332753387.5</v>
      </c>
      <c r="G1783" s="617">
        <f t="shared" si="81"/>
        <v>1000</v>
      </c>
      <c r="H1783" s="618">
        <f t="shared" si="83"/>
        <v>332753387.5</v>
      </c>
      <c r="I1783" s="662"/>
      <c r="J1783" s="619" t="s">
        <v>55</v>
      </c>
      <c r="K1783" s="619" t="s">
        <v>2750</v>
      </c>
    </row>
    <row r="1784" spans="2:11">
      <c r="B1784" s="620" t="s">
        <v>2759</v>
      </c>
      <c r="C1784" s="620" t="s">
        <v>3049</v>
      </c>
      <c r="D1784" s="620" t="s">
        <v>2780</v>
      </c>
      <c r="E1784" s="615">
        <v>1250000</v>
      </c>
      <c r="F1784" s="616">
        <f t="shared" si="82"/>
        <v>334003387.5</v>
      </c>
      <c r="G1784" s="617">
        <f t="shared" si="81"/>
        <v>1250000</v>
      </c>
      <c r="H1784" s="618">
        <f t="shared" si="83"/>
        <v>334003387.5</v>
      </c>
      <c r="I1784" s="662"/>
      <c r="J1784" s="619" t="s">
        <v>55</v>
      </c>
      <c r="K1784" s="619" t="s">
        <v>2750</v>
      </c>
    </row>
    <row r="1785" spans="2:11">
      <c r="B1785" s="620" t="s">
        <v>2759</v>
      </c>
      <c r="C1785" s="620" t="s">
        <v>3049</v>
      </c>
      <c r="D1785" s="620" t="s">
        <v>3060</v>
      </c>
      <c r="E1785" s="615">
        <v>500000</v>
      </c>
      <c r="F1785" s="616">
        <f t="shared" si="82"/>
        <v>334503387.5</v>
      </c>
      <c r="G1785" s="617">
        <f t="shared" si="81"/>
        <v>500000</v>
      </c>
      <c r="H1785" s="618">
        <f t="shared" si="83"/>
        <v>334503387.5</v>
      </c>
      <c r="I1785" s="662"/>
      <c r="J1785" s="619" t="s">
        <v>55</v>
      </c>
      <c r="K1785" s="619" t="s">
        <v>2750</v>
      </c>
    </row>
    <row r="1786" spans="2:11">
      <c r="B1786" s="620" t="s">
        <v>2759</v>
      </c>
      <c r="C1786" s="620" t="s">
        <v>3049</v>
      </c>
      <c r="D1786" s="620" t="s">
        <v>3061</v>
      </c>
      <c r="E1786" s="615">
        <v>6000</v>
      </c>
      <c r="F1786" s="616">
        <f t="shared" si="82"/>
        <v>334509387.5</v>
      </c>
      <c r="G1786" s="617">
        <f t="shared" si="81"/>
        <v>6000</v>
      </c>
      <c r="H1786" s="618">
        <f t="shared" si="83"/>
        <v>334509387.5</v>
      </c>
      <c r="I1786" s="662"/>
      <c r="J1786" s="619" t="s">
        <v>55</v>
      </c>
      <c r="K1786" s="619" t="s">
        <v>2750</v>
      </c>
    </row>
    <row r="1787" spans="2:11">
      <c r="B1787" s="620" t="s">
        <v>2759</v>
      </c>
      <c r="C1787" s="620" t="s">
        <v>3049</v>
      </c>
      <c r="D1787" s="620" t="s">
        <v>3062</v>
      </c>
      <c r="E1787" s="615">
        <v>6000</v>
      </c>
      <c r="F1787" s="616">
        <f t="shared" si="82"/>
        <v>334515387.5</v>
      </c>
      <c r="G1787" s="617">
        <f t="shared" si="81"/>
        <v>6000</v>
      </c>
      <c r="H1787" s="618">
        <f t="shared" si="83"/>
        <v>334515387.5</v>
      </c>
      <c r="I1787" s="662"/>
      <c r="J1787" s="619" t="s">
        <v>55</v>
      </c>
      <c r="K1787" s="619" t="s">
        <v>2750</v>
      </c>
    </row>
    <row r="1788" spans="2:11">
      <c r="B1788" s="620" t="s">
        <v>2759</v>
      </c>
      <c r="C1788" s="620" t="s">
        <v>3049</v>
      </c>
      <c r="D1788" s="620" t="s">
        <v>2815</v>
      </c>
      <c r="E1788" s="615">
        <v>219000</v>
      </c>
      <c r="F1788" s="616">
        <f t="shared" si="82"/>
        <v>334734387.5</v>
      </c>
      <c r="G1788" s="617">
        <f t="shared" si="81"/>
        <v>219000</v>
      </c>
      <c r="H1788" s="618">
        <f t="shared" si="83"/>
        <v>334734387.5</v>
      </c>
      <c r="I1788" s="662"/>
      <c r="J1788" s="619" t="s">
        <v>55</v>
      </c>
      <c r="K1788" s="619" t="s">
        <v>2750</v>
      </c>
    </row>
    <row r="1789" spans="2:11">
      <c r="B1789" s="620" t="s">
        <v>2759</v>
      </c>
      <c r="C1789" s="620" t="s">
        <v>3049</v>
      </c>
      <c r="D1789" s="620" t="s">
        <v>3063</v>
      </c>
      <c r="E1789" s="615">
        <v>78000</v>
      </c>
      <c r="F1789" s="616">
        <f t="shared" si="82"/>
        <v>334812387.5</v>
      </c>
      <c r="G1789" s="617">
        <f t="shared" si="81"/>
        <v>78000</v>
      </c>
      <c r="H1789" s="618">
        <f t="shared" si="83"/>
        <v>334812387.5</v>
      </c>
      <c r="I1789" s="662"/>
      <c r="J1789" s="619" t="s">
        <v>55</v>
      </c>
      <c r="K1789" s="619" t="s">
        <v>2750</v>
      </c>
    </row>
    <row r="1790" spans="2:11">
      <c r="B1790" s="620" t="s">
        <v>2759</v>
      </c>
      <c r="C1790" s="620" t="s">
        <v>3049</v>
      </c>
      <c r="D1790" s="620" t="s">
        <v>2816</v>
      </c>
      <c r="E1790" s="615">
        <v>928000</v>
      </c>
      <c r="F1790" s="616">
        <f t="shared" si="82"/>
        <v>335740387.5</v>
      </c>
      <c r="G1790" s="617">
        <f t="shared" si="81"/>
        <v>928000</v>
      </c>
      <c r="H1790" s="618">
        <f t="shared" si="83"/>
        <v>335740387.5</v>
      </c>
      <c r="I1790" s="662"/>
      <c r="J1790" s="619" t="s">
        <v>55</v>
      </c>
      <c r="K1790" s="619" t="s">
        <v>2750</v>
      </c>
    </row>
    <row r="1791" spans="2:11">
      <c r="B1791" s="620" t="s">
        <v>2759</v>
      </c>
      <c r="C1791" s="620" t="s">
        <v>3049</v>
      </c>
      <c r="D1791" s="620" t="s">
        <v>3064</v>
      </c>
      <c r="E1791" s="615">
        <v>16000</v>
      </c>
      <c r="F1791" s="616">
        <f t="shared" si="82"/>
        <v>335756387.5</v>
      </c>
      <c r="G1791" s="617">
        <f t="shared" si="81"/>
        <v>16000</v>
      </c>
      <c r="H1791" s="618">
        <f t="shared" si="83"/>
        <v>335756387.5</v>
      </c>
      <c r="I1791" s="662"/>
      <c r="J1791" s="619" t="s">
        <v>55</v>
      </c>
      <c r="K1791" s="619" t="s">
        <v>2750</v>
      </c>
    </row>
    <row r="1792" spans="2:11">
      <c r="B1792" s="620" t="s">
        <v>2759</v>
      </c>
      <c r="C1792" s="620" t="s">
        <v>3049</v>
      </c>
      <c r="D1792" s="620" t="s">
        <v>3065</v>
      </c>
      <c r="E1792" s="615">
        <v>750000</v>
      </c>
      <c r="F1792" s="616">
        <f t="shared" si="82"/>
        <v>336506387.5</v>
      </c>
      <c r="G1792" s="617">
        <f t="shared" si="81"/>
        <v>750000</v>
      </c>
      <c r="H1792" s="618">
        <f t="shared" si="83"/>
        <v>336506387.5</v>
      </c>
      <c r="I1792" s="662"/>
      <c r="J1792" s="619" t="s">
        <v>55</v>
      </c>
      <c r="K1792" s="619" t="s">
        <v>2750</v>
      </c>
    </row>
    <row r="1793" spans="2:11">
      <c r="B1793" s="620" t="s">
        <v>2759</v>
      </c>
      <c r="C1793" s="620" t="s">
        <v>3049</v>
      </c>
      <c r="D1793" s="620" t="s">
        <v>3066</v>
      </c>
      <c r="E1793" s="615">
        <v>1519000</v>
      </c>
      <c r="F1793" s="616">
        <f t="shared" si="82"/>
        <v>338025387.5</v>
      </c>
      <c r="G1793" s="617">
        <f t="shared" si="81"/>
        <v>1519000</v>
      </c>
      <c r="H1793" s="618">
        <f t="shared" si="83"/>
        <v>338025387.5</v>
      </c>
      <c r="I1793" s="662"/>
      <c r="J1793" s="619" t="s">
        <v>55</v>
      </c>
      <c r="K1793" s="619" t="s">
        <v>2750</v>
      </c>
    </row>
    <row r="1794" spans="2:11">
      <c r="B1794" s="620" t="s">
        <v>2759</v>
      </c>
      <c r="C1794" s="620" t="s">
        <v>3049</v>
      </c>
      <c r="D1794" s="620" t="s">
        <v>5243</v>
      </c>
      <c r="E1794" s="615">
        <v>24000</v>
      </c>
      <c r="F1794" s="616">
        <f t="shared" si="82"/>
        <v>338049387.5</v>
      </c>
      <c r="G1794" s="617">
        <f t="shared" si="81"/>
        <v>24000</v>
      </c>
      <c r="H1794" s="618">
        <f t="shared" si="83"/>
        <v>338049387.5</v>
      </c>
      <c r="I1794" s="662"/>
      <c r="J1794" s="619" t="s">
        <v>55</v>
      </c>
      <c r="K1794" s="619" t="s">
        <v>2750</v>
      </c>
    </row>
    <row r="1795" spans="2:11">
      <c r="B1795" s="620" t="s">
        <v>2759</v>
      </c>
      <c r="C1795" s="620" t="s">
        <v>3049</v>
      </c>
      <c r="D1795" s="620" t="s">
        <v>5242</v>
      </c>
      <c r="E1795" s="615">
        <v>8000</v>
      </c>
      <c r="F1795" s="616">
        <f t="shared" si="82"/>
        <v>338057387.5</v>
      </c>
      <c r="G1795" s="617">
        <f t="shared" si="81"/>
        <v>8000</v>
      </c>
      <c r="H1795" s="618">
        <f t="shared" si="83"/>
        <v>338057387.5</v>
      </c>
      <c r="I1795" s="662"/>
      <c r="J1795" s="619" t="s">
        <v>55</v>
      </c>
      <c r="K1795" s="619" t="s">
        <v>2750</v>
      </c>
    </row>
    <row r="1796" spans="2:11">
      <c r="B1796" s="620" t="s">
        <v>2759</v>
      </c>
      <c r="C1796" s="620" t="s">
        <v>3049</v>
      </c>
      <c r="D1796" s="620" t="s">
        <v>2854</v>
      </c>
      <c r="E1796" s="615">
        <v>8000</v>
      </c>
      <c r="F1796" s="616">
        <f t="shared" si="82"/>
        <v>338065387.5</v>
      </c>
      <c r="G1796" s="617">
        <f t="shared" si="81"/>
        <v>8000</v>
      </c>
      <c r="H1796" s="618">
        <f t="shared" si="83"/>
        <v>338065387.5</v>
      </c>
      <c r="I1796" s="662"/>
      <c r="J1796" s="619" t="s">
        <v>55</v>
      </c>
      <c r="K1796" s="619" t="s">
        <v>2750</v>
      </c>
    </row>
    <row r="1797" spans="2:11">
      <c r="B1797" s="620" t="s">
        <v>2759</v>
      </c>
      <c r="C1797" s="620" t="s">
        <v>3049</v>
      </c>
      <c r="D1797" s="620" t="s">
        <v>5241</v>
      </c>
      <c r="E1797" s="615">
        <v>30000</v>
      </c>
      <c r="F1797" s="616">
        <f t="shared" si="82"/>
        <v>338095387.5</v>
      </c>
      <c r="G1797" s="617">
        <f t="shared" si="81"/>
        <v>30000</v>
      </c>
      <c r="H1797" s="618">
        <f t="shared" si="83"/>
        <v>338095387.5</v>
      </c>
      <c r="I1797" s="662"/>
      <c r="J1797" s="619" t="s">
        <v>55</v>
      </c>
      <c r="K1797" s="619" t="s">
        <v>2750</v>
      </c>
    </row>
    <row r="1798" spans="2:11">
      <c r="B1798" s="620" t="s">
        <v>2759</v>
      </c>
      <c r="C1798" s="620" t="s">
        <v>3049</v>
      </c>
      <c r="D1798" s="620" t="s">
        <v>2855</v>
      </c>
      <c r="E1798" s="615">
        <v>61000</v>
      </c>
      <c r="F1798" s="616">
        <f t="shared" si="82"/>
        <v>338156387.5</v>
      </c>
      <c r="G1798" s="617">
        <f t="shared" si="81"/>
        <v>61000</v>
      </c>
      <c r="H1798" s="618">
        <f t="shared" si="83"/>
        <v>338156387.5</v>
      </c>
      <c r="I1798" s="662"/>
      <c r="J1798" s="619" t="s">
        <v>55</v>
      </c>
      <c r="K1798" s="619" t="s">
        <v>2750</v>
      </c>
    </row>
    <row r="1799" spans="2:11">
      <c r="B1799" s="620" t="s">
        <v>2759</v>
      </c>
      <c r="C1799" s="620" t="s">
        <v>3049</v>
      </c>
      <c r="D1799" s="620" t="s">
        <v>2819</v>
      </c>
      <c r="E1799" s="615">
        <v>125000</v>
      </c>
      <c r="F1799" s="616">
        <f t="shared" si="82"/>
        <v>338281387.5</v>
      </c>
      <c r="G1799" s="617">
        <f t="shared" ref="G1799:G1862" si="84">E1799</f>
        <v>125000</v>
      </c>
      <c r="H1799" s="618">
        <f t="shared" si="83"/>
        <v>338281387.5</v>
      </c>
      <c r="I1799" s="662"/>
      <c r="J1799" s="619" t="s">
        <v>55</v>
      </c>
      <c r="K1799" s="619" t="s">
        <v>2750</v>
      </c>
    </row>
    <row r="1800" spans="2:11">
      <c r="B1800" s="620" t="s">
        <v>2759</v>
      </c>
      <c r="C1800" s="620" t="s">
        <v>3049</v>
      </c>
      <c r="D1800" s="620" t="s">
        <v>3068</v>
      </c>
      <c r="E1800" s="615">
        <v>117000</v>
      </c>
      <c r="F1800" s="616">
        <f t="shared" ref="F1800:F1863" si="85">E1800+F1799</f>
        <v>338398387.5</v>
      </c>
      <c r="G1800" s="617">
        <f t="shared" si="84"/>
        <v>117000</v>
      </c>
      <c r="H1800" s="618">
        <f t="shared" ref="H1800:H1863" si="86">G1800+H1799</f>
        <v>338398387.5</v>
      </c>
      <c r="I1800" s="662"/>
      <c r="J1800" s="619" t="s">
        <v>55</v>
      </c>
      <c r="K1800" s="619" t="s">
        <v>2750</v>
      </c>
    </row>
    <row r="1801" spans="2:11">
      <c r="B1801" s="620" t="s">
        <v>2759</v>
      </c>
      <c r="C1801" s="620" t="s">
        <v>3049</v>
      </c>
      <c r="D1801" s="620" t="s">
        <v>3069</v>
      </c>
      <c r="E1801" s="615">
        <v>133000</v>
      </c>
      <c r="F1801" s="616">
        <f t="shared" si="85"/>
        <v>338531387.5</v>
      </c>
      <c r="G1801" s="617">
        <f t="shared" si="84"/>
        <v>133000</v>
      </c>
      <c r="H1801" s="618">
        <f t="shared" si="86"/>
        <v>338531387.5</v>
      </c>
      <c r="I1801" s="662"/>
      <c r="J1801" s="619" t="s">
        <v>55</v>
      </c>
      <c r="K1801" s="619" t="s">
        <v>2750</v>
      </c>
    </row>
    <row r="1802" spans="2:11">
      <c r="B1802" s="620" t="s">
        <v>2759</v>
      </c>
      <c r="C1802" s="620" t="s">
        <v>3049</v>
      </c>
      <c r="D1802" s="620" t="s">
        <v>3070</v>
      </c>
      <c r="E1802" s="615">
        <v>500000</v>
      </c>
      <c r="F1802" s="616">
        <f t="shared" si="85"/>
        <v>339031387.5</v>
      </c>
      <c r="G1802" s="617">
        <f t="shared" si="84"/>
        <v>500000</v>
      </c>
      <c r="H1802" s="618">
        <f t="shared" si="86"/>
        <v>339031387.5</v>
      </c>
      <c r="I1802" s="662"/>
      <c r="J1802" s="619" t="s">
        <v>55</v>
      </c>
      <c r="K1802" s="619" t="s">
        <v>2750</v>
      </c>
    </row>
    <row r="1803" spans="2:11">
      <c r="B1803" s="620" t="s">
        <v>2759</v>
      </c>
      <c r="C1803" s="620" t="s">
        <v>3049</v>
      </c>
      <c r="D1803" s="620" t="s">
        <v>3039</v>
      </c>
      <c r="E1803" s="615">
        <v>6000</v>
      </c>
      <c r="F1803" s="616">
        <f t="shared" si="85"/>
        <v>339037387.5</v>
      </c>
      <c r="G1803" s="617">
        <f t="shared" si="84"/>
        <v>6000</v>
      </c>
      <c r="H1803" s="618">
        <f t="shared" si="86"/>
        <v>339037387.5</v>
      </c>
      <c r="I1803" s="662"/>
      <c r="J1803" s="619" t="s">
        <v>55</v>
      </c>
      <c r="K1803" s="619" t="s">
        <v>2750</v>
      </c>
    </row>
    <row r="1804" spans="2:11">
      <c r="B1804" s="620" t="s">
        <v>2759</v>
      </c>
      <c r="C1804" s="620" t="s">
        <v>3049</v>
      </c>
      <c r="D1804" s="620" t="s">
        <v>2821</v>
      </c>
      <c r="E1804" s="615">
        <v>1911000</v>
      </c>
      <c r="F1804" s="616">
        <f t="shared" si="85"/>
        <v>340948387.5</v>
      </c>
      <c r="G1804" s="617">
        <f t="shared" si="84"/>
        <v>1911000</v>
      </c>
      <c r="H1804" s="618">
        <f t="shared" si="86"/>
        <v>340948387.5</v>
      </c>
      <c r="I1804" s="662"/>
      <c r="J1804" s="619" t="s">
        <v>55</v>
      </c>
      <c r="K1804" s="619" t="s">
        <v>2750</v>
      </c>
    </row>
    <row r="1805" spans="2:11">
      <c r="B1805" s="620" t="s">
        <v>2759</v>
      </c>
      <c r="C1805" s="620" t="s">
        <v>3049</v>
      </c>
      <c r="D1805" s="620" t="s">
        <v>5086</v>
      </c>
      <c r="E1805" s="615">
        <v>611000</v>
      </c>
      <c r="F1805" s="616">
        <f t="shared" si="85"/>
        <v>341559387.5</v>
      </c>
      <c r="G1805" s="617">
        <f t="shared" si="84"/>
        <v>611000</v>
      </c>
      <c r="H1805" s="618">
        <f t="shared" si="86"/>
        <v>341559387.5</v>
      </c>
      <c r="I1805" s="662"/>
      <c r="J1805" s="619" t="s">
        <v>55</v>
      </c>
      <c r="K1805" s="619" t="s">
        <v>2750</v>
      </c>
    </row>
    <row r="1806" spans="2:11">
      <c r="B1806" s="620" t="s">
        <v>2759</v>
      </c>
      <c r="C1806" s="620" t="s">
        <v>3049</v>
      </c>
      <c r="D1806" s="620" t="s">
        <v>2823</v>
      </c>
      <c r="E1806" s="615">
        <v>1365000</v>
      </c>
      <c r="F1806" s="616">
        <f t="shared" si="85"/>
        <v>342924387.5</v>
      </c>
      <c r="G1806" s="617">
        <f t="shared" si="84"/>
        <v>1365000</v>
      </c>
      <c r="H1806" s="618">
        <f t="shared" si="86"/>
        <v>342924387.5</v>
      </c>
      <c r="I1806" s="662"/>
      <c r="J1806" s="619" t="s">
        <v>55</v>
      </c>
      <c r="K1806" s="619" t="s">
        <v>2750</v>
      </c>
    </row>
    <row r="1807" spans="2:11">
      <c r="B1807" s="620" t="s">
        <v>2759</v>
      </c>
      <c r="C1807" s="620" t="s">
        <v>3049</v>
      </c>
      <c r="D1807" s="620" t="s">
        <v>3071</v>
      </c>
      <c r="E1807" s="615">
        <v>6000</v>
      </c>
      <c r="F1807" s="616">
        <f t="shared" si="85"/>
        <v>342930387.5</v>
      </c>
      <c r="G1807" s="617">
        <f t="shared" si="84"/>
        <v>6000</v>
      </c>
      <c r="H1807" s="618">
        <f t="shared" si="86"/>
        <v>342930387.5</v>
      </c>
      <c r="I1807" s="662"/>
      <c r="J1807" s="619" t="s">
        <v>55</v>
      </c>
      <c r="K1807" s="619" t="s">
        <v>2750</v>
      </c>
    </row>
    <row r="1808" spans="2:11">
      <c r="B1808" s="620" t="s">
        <v>2759</v>
      </c>
      <c r="C1808" s="620" t="s">
        <v>3049</v>
      </c>
      <c r="D1808" s="620" t="s">
        <v>3026</v>
      </c>
      <c r="E1808" s="615">
        <v>39000</v>
      </c>
      <c r="F1808" s="616">
        <f t="shared" si="85"/>
        <v>342969387.5</v>
      </c>
      <c r="G1808" s="617">
        <f t="shared" si="84"/>
        <v>39000</v>
      </c>
      <c r="H1808" s="618">
        <f t="shared" si="86"/>
        <v>342969387.5</v>
      </c>
      <c r="I1808" s="662"/>
      <c r="J1808" s="619" t="s">
        <v>55</v>
      </c>
      <c r="K1808" s="619" t="s">
        <v>2750</v>
      </c>
    </row>
    <row r="1809" spans="2:11">
      <c r="B1809" s="620" t="s">
        <v>2759</v>
      </c>
      <c r="C1809" s="620" t="s">
        <v>5233</v>
      </c>
      <c r="D1809" s="620" t="s">
        <v>5240</v>
      </c>
      <c r="E1809" s="615">
        <v>80000</v>
      </c>
      <c r="F1809" s="616">
        <f t="shared" si="85"/>
        <v>343049387.5</v>
      </c>
      <c r="G1809" s="617">
        <f t="shared" si="84"/>
        <v>80000</v>
      </c>
      <c r="H1809" s="618">
        <f t="shared" si="86"/>
        <v>343049387.5</v>
      </c>
      <c r="I1809" s="662"/>
      <c r="J1809" s="619" t="s">
        <v>55</v>
      </c>
      <c r="K1809" s="619" t="s">
        <v>2750</v>
      </c>
    </row>
    <row r="1810" spans="2:11">
      <c r="B1810" s="620" t="s">
        <v>2759</v>
      </c>
      <c r="C1810" s="620" t="s">
        <v>5233</v>
      </c>
      <c r="D1810" s="620" t="s">
        <v>5239</v>
      </c>
      <c r="E1810" s="615">
        <v>175000</v>
      </c>
      <c r="F1810" s="616">
        <f t="shared" si="85"/>
        <v>343224387.5</v>
      </c>
      <c r="G1810" s="617">
        <f t="shared" si="84"/>
        <v>175000</v>
      </c>
      <c r="H1810" s="618">
        <f t="shared" si="86"/>
        <v>343224387.5</v>
      </c>
      <c r="I1810" s="662"/>
      <c r="J1810" s="619" t="s">
        <v>55</v>
      </c>
      <c r="K1810" s="619" t="s">
        <v>2750</v>
      </c>
    </row>
    <row r="1811" spans="2:11">
      <c r="B1811" s="620" t="s">
        <v>2759</v>
      </c>
      <c r="C1811" s="620" t="s">
        <v>5233</v>
      </c>
      <c r="D1811" s="620" t="s">
        <v>5238</v>
      </c>
      <c r="E1811" s="615">
        <v>175000</v>
      </c>
      <c r="F1811" s="616">
        <f t="shared" si="85"/>
        <v>343399387.5</v>
      </c>
      <c r="G1811" s="617">
        <f t="shared" si="84"/>
        <v>175000</v>
      </c>
      <c r="H1811" s="618">
        <f t="shared" si="86"/>
        <v>343399387.5</v>
      </c>
      <c r="I1811" s="662"/>
      <c r="J1811" s="619" t="s">
        <v>55</v>
      </c>
      <c r="K1811" s="619" t="s">
        <v>2750</v>
      </c>
    </row>
    <row r="1812" spans="2:11">
      <c r="B1812" s="620" t="s">
        <v>2759</v>
      </c>
      <c r="C1812" s="620" t="s">
        <v>5233</v>
      </c>
      <c r="D1812" s="620" t="s">
        <v>2931</v>
      </c>
      <c r="E1812" s="615">
        <v>63000</v>
      </c>
      <c r="F1812" s="616">
        <f t="shared" si="85"/>
        <v>343462387.5</v>
      </c>
      <c r="G1812" s="617">
        <f t="shared" si="84"/>
        <v>63000</v>
      </c>
      <c r="H1812" s="618">
        <f t="shared" si="86"/>
        <v>343462387.5</v>
      </c>
      <c r="I1812" s="662"/>
      <c r="J1812" s="619" t="s">
        <v>55</v>
      </c>
      <c r="K1812" s="619" t="s">
        <v>2750</v>
      </c>
    </row>
    <row r="1813" spans="2:11">
      <c r="B1813" s="620" t="s">
        <v>2759</v>
      </c>
      <c r="C1813" s="620" t="s">
        <v>5233</v>
      </c>
      <c r="D1813" s="620" t="s">
        <v>2786</v>
      </c>
      <c r="E1813" s="615">
        <v>1771000</v>
      </c>
      <c r="F1813" s="616">
        <f t="shared" si="85"/>
        <v>345233387.5</v>
      </c>
      <c r="G1813" s="617">
        <f t="shared" si="84"/>
        <v>1771000</v>
      </c>
      <c r="H1813" s="618">
        <f t="shared" si="86"/>
        <v>345233387.5</v>
      </c>
      <c r="I1813" s="662"/>
      <c r="J1813" s="619" t="s">
        <v>55</v>
      </c>
      <c r="K1813" s="619" t="s">
        <v>2750</v>
      </c>
    </row>
    <row r="1814" spans="2:11">
      <c r="B1814" s="620" t="s">
        <v>2759</v>
      </c>
      <c r="C1814" s="620" t="s">
        <v>5233</v>
      </c>
      <c r="D1814" s="620" t="s">
        <v>2932</v>
      </c>
      <c r="E1814" s="615">
        <v>8000</v>
      </c>
      <c r="F1814" s="616">
        <f t="shared" si="85"/>
        <v>345241387.5</v>
      </c>
      <c r="G1814" s="617">
        <f t="shared" si="84"/>
        <v>8000</v>
      </c>
      <c r="H1814" s="618">
        <f t="shared" si="86"/>
        <v>345241387.5</v>
      </c>
      <c r="I1814" s="662"/>
      <c r="J1814" s="619" t="s">
        <v>55</v>
      </c>
      <c r="K1814" s="619" t="s">
        <v>2750</v>
      </c>
    </row>
    <row r="1815" spans="2:11">
      <c r="B1815" s="620" t="s">
        <v>2759</v>
      </c>
      <c r="C1815" s="620" t="s">
        <v>5233</v>
      </c>
      <c r="D1815" s="620" t="s">
        <v>2889</v>
      </c>
      <c r="E1815" s="615">
        <v>1094000</v>
      </c>
      <c r="F1815" s="616">
        <f t="shared" si="85"/>
        <v>346335387.5</v>
      </c>
      <c r="G1815" s="617">
        <f t="shared" si="84"/>
        <v>1094000</v>
      </c>
      <c r="H1815" s="618">
        <f t="shared" si="86"/>
        <v>346335387.5</v>
      </c>
      <c r="I1815" s="662"/>
      <c r="J1815" s="619" t="s">
        <v>55</v>
      </c>
      <c r="K1815" s="619" t="s">
        <v>2750</v>
      </c>
    </row>
    <row r="1816" spans="2:11">
      <c r="B1816" s="620" t="s">
        <v>2759</v>
      </c>
      <c r="C1816" s="620" t="s">
        <v>5233</v>
      </c>
      <c r="D1816" s="620" t="s">
        <v>2787</v>
      </c>
      <c r="E1816" s="615">
        <v>78000</v>
      </c>
      <c r="F1816" s="616">
        <f t="shared" si="85"/>
        <v>346413387.5</v>
      </c>
      <c r="G1816" s="617">
        <f t="shared" si="84"/>
        <v>78000</v>
      </c>
      <c r="H1816" s="618">
        <f t="shared" si="86"/>
        <v>346413387.5</v>
      </c>
      <c r="I1816" s="662"/>
      <c r="J1816" s="619" t="s">
        <v>55</v>
      </c>
      <c r="K1816" s="619" t="s">
        <v>2750</v>
      </c>
    </row>
    <row r="1817" spans="2:11">
      <c r="B1817" s="620" t="s">
        <v>2759</v>
      </c>
      <c r="C1817" s="620" t="s">
        <v>5233</v>
      </c>
      <c r="D1817" s="620" t="s">
        <v>3072</v>
      </c>
      <c r="E1817" s="615">
        <v>39000</v>
      </c>
      <c r="F1817" s="616">
        <f t="shared" si="85"/>
        <v>346452387.5</v>
      </c>
      <c r="G1817" s="617">
        <f t="shared" si="84"/>
        <v>39000</v>
      </c>
      <c r="H1817" s="618">
        <f t="shared" si="86"/>
        <v>346452387.5</v>
      </c>
      <c r="I1817" s="662"/>
      <c r="J1817" s="619" t="s">
        <v>55</v>
      </c>
      <c r="K1817" s="619" t="s">
        <v>2750</v>
      </c>
    </row>
    <row r="1818" spans="2:11">
      <c r="B1818" s="620" t="s">
        <v>2759</v>
      </c>
      <c r="C1818" s="620" t="s">
        <v>5233</v>
      </c>
      <c r="D1818" s="620" t="s">
        <v>5237</v>
      </c>
      <c r="E1818" s="615">
        <v>125000</v>
      </c>
      <c r="F1818" s="616">
        <f t="shared" si="85"/>
        <v>346577387.5</v>
      </c>
      <c r="G1818" s="617">
        <f t="shared" si="84"/>
        <v>125000</v>
      </c>
      <c r="H1818" s="618">
        <f t="shared" si="86"/>
        <v>346577387.5</v>
      </c>
      <c r="I1818" s="662"/>
      <c r="J1818" s="619" t="s">
        <v>55</v>
      </c>
      <c r="K1818" s="619" t="s">
        <v>2750</v>
      </c>
    </row>
    <row r="1819" spans="2:11">
      <c r="B1819" s="620" t="s">
        <v>2759</v>
      </c>
      <c r="C1819" s="620" t="s">
        <v>5233</v>
      </c>
      <c r="D1819" s="620" t="s">
        <v>5236</v>
      </c>
      <c r="E1819" s="615">
        <v>125000</v>
      </c>
      <c r="F1819" s="616">
        <f t="shared" si="85"/>
        <v>346702387.5</v>
      </c>
      <c r="G1819" s="617">
        <f t="shared" si="84"/>
        <v>125000</v>
      </c>
      <c r="H1819" s="618">
        <f t="shared" si="86"/>
        <v>346702387.5</v>
      </c>
      <c r="I1819" s="662"/>
      <c r="J1819" s="619" t="s">
        <v>55</v>
      </c>
      <c r="K1819" s="619" t="s">
        <v>2750</v>
      </c>
    </row>
    <row r="1820" spans="2:11">
      <c r="B1820" s="620" t="s">
        <v>2759</v>
      </c>
      <c r="C1820" s="620" t="s">
        <v>5233</v>
      </c>
      <c r="D1820" s="620" t="s">
        <v>5235</v>
      </c>
      <c r="E1820" s="615">
        <v>125000</v>
      </c>
      <c r="F1820" s="616">
        <f t="shared" si="85"/>
        <v>346827387.5</v>
      </c>
      <c r="G1820" s="617">
        <f t="shared" si="84"/>
        <v>125000</v>
      </c>
      <c r="H1820" s="618">
        <f t="shared" si="86"/>
        <v>346827387.5</v>
      </c>
      <c r="I1820" s="662"/>
      <c r="J1820" s="619" t="s">
        <v>55</v>
      </c>
      <c r="K1820" s="619" t="s">
        <v>2750</v>
      </c>
    </row>
    <row r="1821" spans="2:11">
      <c r="B1821" s="620" t="s">
        <v>2759</v>
      </c>
      <c r="C1821" s="620" t="s">
        <v>5233</v>
      </c>
      <c r="D1821" s="620" t="s">
        <v>5234</v>
      </c>
      <c r="E1821" s="615">
        <v>125000</v>
      </c>
      <c r="F1821" s="616">
        <f t="shared" si="85"/>
        <v>346952387.5</v>
      </c>
      <c r="G1821" s="617">
        <f t="shared" si="84"/>
        <v>125000</v>
      </c>
      <c r="H1821" s="618">
        <f t="shared" si="86"/>
        <v>346952387.5</v>
      </c>
      <c r="I1821" s="662"/>
      <c r="J1821" s="619" t="s">
        <v>55</v>
      </c>
      <c r="K1821" s="619" t="s">
        <v>2750</v>
      </c>
    </row>
    <row r="1822" spans="2:11">
      <c r="B1822" s="620" t="s">
        <v>2759</v>
      </c>
      <c r="C1822" s="620" t="s">
        <v>5233</v>
      </c>
      <c r="D1822" s="620" t="s">
        <v>3073</v>
      </c>
      <c r="E1822" s="615">
        <v>1306000</v>
      </c>
      <c r="F1822" s="616">
        <f t="shared" si="85"/>
        <v>348258387.5</v>
      </c>
      <c r="G1822" s="617">
        <f t="shared" si="84"/>
        <v>1306000</v>
      </c>
      <c r="H1822" s="618">
        <f t="shared" si="86"/>
        <v>348258387.5</v>
      </c>
      <c r="I1822" s="662"/>
      <c r="J1822" s="619" t="s">
        <v>55</v>
      </c>
      <c r="K1822" s="619" t="s">
        <v>2750</v>
      </c>
    </row>
    <row r="1823" spans="2:11">
      <c r="B1823" s="620" t="s">
        <v>2759</v>
      </c>
      <c r="C1823" s="620" t="s">
        <v>5233</v>
      </c>
      <c r="D1823" s="620" t="s">
        <v>3074</v>
      </c>
      <c r="E1823" s="615">
        <v>1306000</v>
      </c>
      <c r="F1823" s="616">
        <f t="shared" si="85"/>
        <v>349564387.5</v>
      </c>
      <c r="G1823" s="617">
        <f t="shared" si="84"/>
        <v>1306000</v>
      </c>
      <c r="H1823" s="618">
        <f t="shared" si="86"/>
        <v>349564387.5</v>
      </c>
      <c r="I1823" s="662"/>
      <c r="J1823" s="619" t="s">
        <v>55</v>
      </c>
      <c r="K1823" s="619" t="s">
        <v>2750</v>
      </c>
    </row>
    <row r="1824" spans="2:11">
      <c r="B1824" s="620" t="s">
        <v>2759</v>
      </c>
      <c r="C1824" s="620" t="s">
        <v>5233</v>
      </c>
      <c r="D1824" s="620" t="s">
        <v>3075</v>
      </c>
      <c r="E1824" s="615">
        <v>16000</v>
      </c>
      <c r="F1824" s="616">
        <f t="shared" si="85"/>
        <v>349580387.5</v>
      </c>
      <c r="G1824" s="617">
        <f t="shared" si="84"/>
        <v>16000</v>
      </c>
      <c r="H1824" s="618">
        <f t="shared" si="86"/>
        <v>349580387.5</v>
      </c>
      <c r="I1824" s="662"/>
      <c r="J1824" s="619" t="s">
        <v>55</v>
      </c>
      <c r="K1824" s="619" t="s">
        <v>2750</v>
      </c>
    </row>
    <row r="1825" spans="2:11">
      <c r="B1825" s="620" t="s">
        <v>2759</v>
      </c>
      <c r="C1825" s="620" t="s">
        <v>5233</v>
      </c>
      <c r="D1825" s="620" t="s">
        <v>3076</v>
      </c>
      <c r="E1825" s="615">
        <v>5000</v>
      </c>
      <c r="F1825" s="616">
        <f t="shared" si="85"/>
        <v>349585387.5</v>
      </c>
      <c r="G1825" s="617">
        <f t="shared" si="84"/>
        <v>5000</v>
      </c>
      <c r="H1825" s="618">
        <f t="shared" si="86"/>
        <v>349585387.5</v>
      </c>
      <c r="I1825" s="662"/>
      <c r="J1825" s="619" t="s">
        <v>55</v>
      </c>
      <c r="K1825" s="619" t="s">
        <v>2750</v>
      </c>
    </row>
    <row r="1826" spans="2:11">
      <c r="B1826" s="620" t="s">
        <v>2759</v>
      </c>
      <c r="C1826" s="620" t="s">
        <v>5233</v>
      </c>
      <c r="D1826" s="620" t="s">
        <v>2789</v>
      </c>
      <c r="E1826" s="615">
        <v>25000</v>
      </c>
      <c r="F1826" s="616">
        <f t="shared" si="85"/>
        <v>349610387.5</v>
      </c>
      <c r="G1826" s="617">
        <f t="shared" si="84"/>
        <v>25000</v>
      </c>
      <c r="H1826" s="618">
        <f t="shared" si="86"/>
        <v>349610387.5</v>
      </c>
      <c r="I1826" s="662"/>
      <c r="J1826" s="619" t="s">
        <v>55</v>
      </c>
      <c r="K1826" s="619" t="s">
        <v>2750</v>
      </c>
    </row>
    <row r="1827" spans="2:11">
      <c r="B1827" s="620" t="s">
        <v>2759</v>
      </c>
      <c r="C1827" s="620" t="s">
        <v>5233</v>
      </c>
      <c r="D1827" s="620" t="s">
        <v>2790</v>
      </c>
      <c r="E1827" s="615">
        <v>1633000</v>
      </c>
      <c r="F1827" s="616">
        <f t="shared" si="85"/>
        <v>351243387.5</v>
      </c>
      <c r="G1827" s="617">
        <f t="shared" si="84"/>
        <v>1633000</v>
      </c>
      <c r="H1827" s="618">
        <f t="shared" si="86"/>
        <v>351243387.5</v>
      </c>
      <c r="I1827" s="662"/>
      <c r="J1827" s="619" t="s">
        <v>55</v>
      </c>
      <c r="K1827" s="619" t="s">
        <v>2750</v>
      </c>
    </row>
    <row r="1828" spans="2:11">
      <c r="B1828" s="620" t="s">
        <v>2759</v>
      </c>
      <c r="C1828" s="620" t="s">
        <v>5233</v>
      </c>
      <c r="D1828" s="620" t="s">
        <v>2791</v>
      </c>
      <c r="E1828" s="615">
        <v>245000</v>
      </c>
      <c r="F1828" s="616">
        <f t="shared" si="85"/>
        <v>351488387.5</v>
      </c>
      <c r="G1828" s="617">
        <f t="shared" si="84"/>
        <v>245000</v>
      </c>
      <c r="H1828" s="618">
        <f t="shared" si="86"/>
        <v>351488387.5</v>
      </c>
      <c r="I1828" s="662"/>
      <c r="J1828" s="619" t="s">
        <v>55</v>
      </c>
      <c r="K1828" s="619" t="s">
        <v>2750</v>
      </c>
    </row>
    <row r="1829" spans="2:11">
      <c r="B1829" s="620" t="s">
        <v>2759</v>
      </c>
      <c r="C1829" s="620" t="s">
        <v>5233</v>
      </c>
      <c r="D1829" s="620" t="s">
        <v>2792</v>
      </c>
      <c r="E1829" s="615">
        <v>408000</v>
      </c>
      <c r="F1829" s="616">
        <f t="shared" si="85"/>
        <v>351896387.5</v>
      </c>
      <c r="G1829" s="617">
        <f t="shared" si="84"/>
        <v>408000</v>
      </c>
      <c r="H1829" s="618">
        <f t="shared" si="86"/>
        <v>351896387.5</v>
      </c>
      <c r="I1829" s="662"/>
      <c r="J1829" s="619" t="s">
        <v>55</v>
      </c>
      <c r="K1829" s="619" t="s">
        <v>2750</v>
      </c>
    </row>
    <row r="1830" spans="2:11">
      <c r="B1830" s="620" t="s">
        <v>2759</v>
      </c>
      <c r="C1830" s="620" t="s">
        <v>5233</v>
      </c>
      <c r="D1830" s="620" t="s">
        <v>2793</v>
      </c>
      <c r="E1830" s="615">
        <v>39000</v>
      </c>
      <c r="F1830" s="616">
        <f t="shared" si="85"/>
        <v>351935387.5</v>
      </c>
      <c r="G1830" s="617">
        <f t="shared" si="84"/>
        <v>39000</v>
      </c>
      <c r="H1830" s="618">
        <f t="shared" si="86"/>
        <v>351935387.5</v>
      </c>
      <c r="I1830" s="662"/>
      <c r="J1830" s="619" t="s">
        <v>55</v>
      </c>
      <c r="K1830" s="619" t="s">
        <v>2750</v>
      </c>
    </row>
    <row r="1831" spans="2:11">
      <c r="B1831" s="620" t="s">
        <v>2759</v>
      </c>
      <c r="C1831" s="620" t="s">
        <v>5233</v>
      </c>
      <c r="D1831" s="620" t="s">
        <v>2836</v>
      </c>
      <c r="E1831" s="615">
        <v>816000</v>
      </c>
      <c r="F1831" s="616">
        <f t="shared" si="85"/>
        <v>352751387.5</v>
      </c>
      <c r="G1831" s="617">
        <f t="shared" si="84"/>
        <v>816000</v>
      </c>
      <c r="H1831" s="618">
        <f t="shared" si="86"/>
        <v>352751387.5</v>
      </c>
      <c r="I1831" s="662"/>
      <c r="J1831" s="619" t="s">
        <v>55</v>
      </c>
      <c r="K1831" s="619" t="s">
        <v>2750</v>
      </c>
    </row>
    <row r="1832" spans="2:11">
      <c r="B1832" s="620" t="s">
        <v>2759</v>
      </c>
      <c r="C1832" s="620" t="s">
        <v>5233</v>
      </c>
      <c r="D1832" s="620" t="s">
        <v>2795</v>
      </c>
      <c r="E1832" s="615">
        <v>16000</v>
      </c>
      <c r="F1832" s="616">
        <f t="shared" si="85"/>
        <v>352767387.5</v>
      </c>
      <c r="G1832" s="617">
        <f t="shared" si="84"/>
        <v>16000</v>
      </c>
      <c r="H1832" s="618">
        <f t="shared" si="86"/>
        <v>352767387.5</v>
      </c>
      <c r="I1832" s="662"/>
      <c r="J1832" s="619" t="s">
        <v>55</v>
      </c>
      <c r="K1832" s="619" t="s">
        <v>2750</v>
      </c>
    </row>
    <row r="1833" spans="2:11">
      <c r="B1833" s="620" t="s">
        <v>2759</v>
      </c>
      <c r="C1833" s="620" t="s">
        <v>5233</v>
      </c>
      <c r="D1833" s="620" t="s">
        <v>2862</v>
      </c>
      <c r="E1833" s="615">
        <v>350000</v>
      </c>
      <c r="F1833" s="616">
        <f t="shared" si="85"/>
        <v>353117387.5</v>
      </c>
      <c r="G1833" s="617">
        <f t="shared" si="84"/>
        <v>350000</v>
      </c>
      <c r="H1833" s="618">
        <f t="shared" si="86"/>
        <v>353117387.5</v>
      </c>
      <c r="I1833" s="662"/>
      <c r="J1833" s="619" t="s">
        <v>55</v>
      </c>
      <c r="K1833" s="619" t="s">
        <v>2750</v>
      </c>
    </row>
    <row r="1834" spans="2:11">
      <c r="B1834" s="620" t="s">
        <v>2759</v>
      </c>
      <c r="C1834" s="620" t="s">
        <v>5233</v>
      </c>
      <c r="D1834" s="620" t="s">
        <v>3077</v>
      </c>
      <c r="E1834" s="615">
        <v>6000</v>
      </c>
      <c r="F1834" s="616">
        <f t="shared" si="85"/>
        <v>353123387.5</v>
      </c>
      <c r="G1834" s="617">
        <f t="shared" si="84"/>
        <v>6000</v>
      </c>
      <c r="H1834" s="618">
        <f t="shared" si="86"/>
        <v>353123387.5</v>
      </c>
      <c r="I1834" s="662"/>
      <c r="J1834" s="619" t="s">
        <v>55</v>
      </c>
      <c r="K1834" s="619" t="s">
        <v>2750</v>
      </c>
    </row>
    <row r="1835" spans="2:11">
      <c r="B1835" s="620" t="s">
        <v>2759</v>
      </c>
      <c r="C1835" s="620" t="s">
        <v>5233</v>
      </c>
      <c r="D1835" s="620" t="s">
        <v>3078</v>
      </c>
      <c r="E1835" s="615">
        <v>6000</v>
      </c>
      <c r="F1835" s="616">
        <f t="shared" si="85"/>
        <v>353129387.5</v>
      </c>
      <c r="G1835" s="617">
        <f t="shared" si="84"/>
        <v>6000</v>
      </c>
      <c r="H1835" s="618">
        <f t="shared" si="86"/>
        <v>353129387.5</v>
      </c>
      <c r="I1835" s="662"/>
      <c r="J1835" s="619" t="s">
        <v>55</v>
      </c>
      <c r="K1835" s="619" t="s">
        <v>2750</v>
      </c>
    </row>
    <row r="1836" spans="2:11">
      <c r="B1836" s="620" t="s">
        <v>2759</v>
      </c>
      <c r="C1836" s="620" t="s">
        <v>5233</v>
      </c>
      <c r="D1836" s="620" t="s">
        <v>3079</v>
      </c>
      <c r="E1836" s="615">
        <v>6000</v>
      </c>
      <c r="F1836" s="616">
        <f t="shared" si="85"/>
        <v>353135387.5</v>
      </c>
      <c r="G1836" s="617">
        <f t="shared" si="84"/>
        <v>6000</v>
      </c>
      <c r="H1836" s="618">
        <f t="shared" si="86"/>
        <v>353135387.5</v>
      </c>
      <c r="I1836" s="662"/>
      <c r="J1836" s="619" t="s">
        <v>55</v>
      </c>
      <c r="K1836" s="619" t="s">
        <v>2750</v>
      </c>
    </row>
    <row r="1837" spans="2:11">
      <c r="B1837" s="620" t="s">
        <v>2759</v>
      </c>
      <c r="C1837" s="620" t="s">
        <v>5233</v>
      </c>
      <c r="D1837" s="620" t="s">
        <v>3080</v>
      </c>
      <c r="E1837" s="615">
        <v>5000</v>
      </c>
      <c r="F1837" s="616">
        <f t="shared" si="85"/>
        <v>353140387.5</v>
      </c>
      <c r="G1837" s="617">
        <f t="shared" si="84"/>
        <v>5000</v>
      </c>
      <c r="H1837" s="618">
        <f t="shared" si="86"/>
        <v>353140387.5</v>
      </c>
      <c r="I1837" s="662"/>
      <c r="J1837" s="619" t="s">
        <v>55</v>
      </c>
      <c r="K1837" s="619" t="s">
        <v>2750</v>
      </c>
    </row>
    <row r="1838" spans="2:11">
      <c r="B1838" s="620" t="s">
        <v>2759</v>
      </c>
      <c r="C1838" s="620" t="s">
        <v>5233</v>
      </c>
      <c r="D1838" s="620" t="s">
        <v>3081</v>
      </c>
      <c r="E1838" s="615">
        <v>5000</v>
      </c>
      <c r="F1838" s="616">
        <f t="shared" si="85"/>
        <v>353145387.5</v>
      </c>
      <c r="G1838" s="617">
        <f t="shared" si="84"/>
        <v>5000</v>
      </c>
      <c r="H1838" s="618">
        <f t="shared" si="86"/>
        <v>353145387.5</v>
      </c>
      <c r="I1838" s="662"/>
      <c r="J1838" s="619" t="s">
        <v>55</v>
      </c>
      <c r="K1838" s="619" t="s">
        <v>2750</v>
      </c>
    </row>
    <row r="1839" spans="2:11">
      <c r="B1839" s="620" t="s">
        <v>2759</v>
      </c>
      <c r="C1839" s="620" t="s">
        <v>5233</v>
      </c>
      <c r="D1839" s="620" t="s">
        <v>3082</v>
      </c>
      <c r="E1839" s="615">
        <v>5000</v>
      </c>
      <c r="F1839" s="616">
        <f t="shared" si="85"/>
        <v>353150387.5</v>
      </c>
      <c r="G1839" s="617">
        <f t="shared" si="84"/>
        <v>5000</v>
      </c>
      <c r="H1839" s="618">
        <f t="shared" si="86"/>
        <v>353150387.5</v>
      </c>
      <c r="I1839" s="662"/>
      <c r="J1839" s="619" t="s">
        <v>55</v>
      </c>
      <c r="K1839" s="619" t="s">
        <v>2750</v>
      </c>
    </row>
    <row r="1840" spans="2:11">
      <c r="B1840" s="620" t="s">
        <v>2759</v>
      </c>
      <c r="C1840" s="620" t="s">
        <v>5233</v>
      </c>
      <c r="D1840" s="620" t="s">
        <v>3083</v>
      </c>
      <c r="E1840" s="615">
        <v>5000</v>
      </c>
      <c r="F1840" s="616">
        <f t="shared" si="85"/>
        <v>353155387.5</v>
      </c>
      <c r="G1840" s="617">
        <f t="shared" si="84"/>
        <v>5000</v>
      </c>
      <c r="H1840" s="618">
        <f t="shared" si="86"/>
        <v>353155387.5</v>
      </c>
      <c r="I1840" s="662"/>
      <c r="J1840" s="619" t="s">
        <v>55</v>
      </c>
      <c r="K1840" s="619" t="s">
        <v>2750</v>
      </c>
    </row>
    <row r="1841" spans="2:11">
      <c r="B1841" s="620" t="s">
        <v>2759</v>
      </c>
      <c r="C1841" s="620" t="s">
        <v>5233</v>
      </c>
      <c r="D1841" s="620" t="s">
        <v>2806</v>
      </c>
      <c r="E1841" s="615">
        <v>4000</v>
      </c>
      <c r="F1841" s="616">
        <f t="shared" si="85"/>
        <v>353159387.5</v>
      </c>
      <c r="G1841" s="617">
        <f t="shared" si="84"/>
        <v>4000</v>
      </c>
      <c r="H1841" s="618">
        <f t="shared" si="86"/>
        <v>353159387.5</v>
      </c>
      <c r="I1841" s="662"/>
      <c r="J1841" s="619" t="s">
        <v>55</v>
      </c>
      <c r="K1841" s="619" t="s">
        <v>2750</v>
      </c>
    </row>
    <row r="1842" spans="2:11">
      <c r="B1842" s="620" t="s">
        <v>2759</v>
      </c>
      <c r="C1842" s="620" t="s">
        <v>5233</v>
      </c>
      <c r="D1842" s="620" t="s">
        <v>2807</v>
      </c>
      <c r="E1842" s="615">
        <v>871000</v>
      </c>
      <c r="F1842" s="616">
        <f t="shared" si="85"/>
        <v>354030387.5</v>
      </c>
      <c r="G1842" s="617">
        <f t="shared" si="84"/>
        <v>871000</v>
      </c>
      <c r="H1842" s="618">
        <f t="shared" si="86"/>
        <v>354030387.5</v>
      </c>
      <c r="I1842" s="662"/>
      <c r="J1842" s="619" t="s">
        <v>55</v>
      </c>
      <c r="K1842" s="619" t="s">
        <v>2750</v>
      </c>
    </row>
    <row r="1843" spans="2:11">
      <c r="B1843" s="620" t="s">
        <v>2759</v>
      </c>
      <c r="C1843" s="620" t="s">
        <v>5233</v>
      </c>
      <c r="D1843" s="620" t="s">
        <v>2808</v>
      </c>
      <c r="E1843" s="615">
        <v>34000</v>
      </c>
      <c r="F1843" s="616">
        <f t="shared" si="85"/>
        <v>354064387.5</v>
      </c>
      <c r="G1843" s="617">
        <f t="shared" si="84"/>
        <v>34000</v>
      </c>
      <c r="H1843" s="618">
        <f t="shared" si="86"/>
        <v>354064387.5</v>
      </c>
      <c r="I1843" s="662"/>
      <c r="J1843" s="619" t="s">
        <v>55</v>
      </c>
      <c r="K1843" s="619" t="s">
        <v>2750</v>
      </c>
    </row>
    <row r="1844" spans="2:11">
      <c r="B1844" s="620" t="s">
        <v>2759</v>
      </c>
      <c r="C1844" s="620" t="s">
        <v>5233</v>
      </c>
      <c r="D1844" s="620" t="s">
        <v>2809</v>
      </c>
      <c r="E1844" s="615">
        <v>304000</v>
      </c>
      <c r="F1844" s="616">
        <f t="shared" si="85"/>
        <v>354368387.5</v>
      </c>
      <c r="G1844" s="617">
        <f t="shared" si="84"/>
        <v>304000</v>
      </c>
      <c r="H1844" s="618">
        <f t="shared" si="86"/>
        <v>354368387.5</v>
      </c>
      <c r="I1844" s="662"/>
      <c r="J1844" s="619" t="s">
        <v>55</v>
      </c>
      <c r="K1844" s="619" t="s">
        <v>2750</v>
      </c>
    </row>
    <row r="1845" spans="2:11">
      <c r="B1845" s="620" t="s">
        <v>2759</v>
      </c>
      <c r="C1845" s="620" t="s">
        <v>5233</v>
      </c>
      <c r="D1845" s="620" t="s">
        <v>2771</v>
      </c>
      <c r="E1845" s="615">
        <v>1306000</v>
      </c>
      <c r="F1845" s="616">
        <f t="shared" si="85"/>
        <v>355674387.5</v>
      </c>
      <c r="G1845" s="617">
        <f t="shared" si="84"/>
        <v>1306000</v>
      </c>
      <c r="H1845" s="618">
        <f t="shared" si="86"/>
        <v>355674387.5</v>
      </c>
      <c r="I1845" s="662"/>
      <c r="J1845" s="619" t="s">
        <v>55</v>
      </c>
      <c r="K1845" s="619" t="s">
        <v>2750</v>
      </c>
    </row>
    <row r="1846" spans="2:11">
      <c r="B1846" s="620" t="s">
        <v>2759</v>
      </c>
      <c r="C1846" s="620" t="s">
        <v>5233</v>
      </c>
      <c r="D1846" s="620" t="s">
        <v>2853</v>
      </c>
      <c r="E1846" s="615">
        <v>127000</v>
      </c>
      <c r="F1846" s="616">
        <f t="shared" si="85"/>
        <v>355801387.5</v>
      </c>
      <c r="G1846" s="617">
        <f t="shared" si="84"/>
        <v>127000</v>
      </c>
      <c r="H1846" s="618">
        <f t="shared" si="86"/>
        <v>355801387.5</v>
      </c>
      <c r="I1846" s="662"/>
      <c r="J1846" s="619" t="s">
        <v>55</v>
      </c>
      <c r="K1846" s="619" t="s">
        <v>2750</v>
      </c>
    </row>
    <row r="1847" spans="2:11">
      <c r="B1847" s="620" t="s">
        <v>2759</v>
      </c>
      <c r="C1847" s="620" t="s">
        <v>5233</v>
      </c>
      <c r="D1847" s="620" t="s">
        <v>3084</v>
      </c>
      <c r="E1847" s="615">
        <v>8000</v>
      </c>
      <c r="F1847" s="616">
        <f t="shared" si="85"/>
        <v>355809387.5</v>
      </c>
      <c r="G1847" s="617">
        <f t="shared" si="84"/>
        <v>8000</v>
      </c>
      <c r="H1847" s="618">
        <f t="shared" si="86"/>
        <v>355809387.5</v>
      </c>
      <c r="I1847" s="662"/>
      <c r="J1847" s="619" t="s">
        <v>55</v>
      </c>
      <c r="K1847" s="619" t="s">
        <v>2750</v>
      </c>
    </row>
    <row r="1848" spans="2:11">
      <c r="B1848" s="620" t="s">
        <v>2759</v>
      </c>
      <c r="C1848" s="620" t="s">
        <v>5233</v>
      </c>
      <c r="D1848" s="620" t="s">
        <v>3085</v>
      </c>
      <c r="E1848" s="615">
        <v>8000</v>
      </c>
      <c r="F1848" s="616">
        <f t="shared" si="85"/>
        <v>355817387.5</v>
      </c>
      <c r="G1848" s="617">
        <f t="shared" si="84"/>
        <v>8000</v>
      </c>
      <c r="H1848" s="618">
        <f t="shared" si="86"/>
        <v>355817387.5</v>
      </c>
      <c r="I1848" s="662"/>
      <c r="J1848" s="619" t="s">
        <v>55</v>
      </c>
      <c r="K1848" s="619" t="s">
        <v>2750</v>
      </c>
    </row>
    <row r="1849" spans="2:11">
      <c r="B1849" s="620" t="s">
        <v>2759</v>
      </c>
      <c r="C1849" s="620" t="s">
        <v>5233</v>
      </c>
      <c r="D1849" s="620" t="s">
        <v>3086</v>
      </c>
      <c r="E1849" s="615">
        <v>8000</v>
      </c>
      <c r="F1849" s="616">
        <f t="shared" si="85"/>
        <v>355825387.5</v>
      </c>
      <c r="G1849" s="617">
        <f t="shared" si="84"/>
        <v>8000</v>
      </c>
      <c r="H1849" s="618">
        <f t="shared" si="86"/>
        <v>355825387.5</v>
      </c>
      <c r="I1849" s="662"/>
      <c r="J1849" s="619" t="s">
        <v>55</v>
      </c>
      <c r="K1849" s="619" t="s">
        <v>2750</v>
      </c>
    </row>
    <row r="1850" spans="2:11">
      <c r="B1850" s="620" t="s">
        <v>2759</v>
      </c>
      <c r="C1850" s="620" t="s">
        <v>5233</v>
      </c>
      <c r="D1850" s="620" t="s">
        <v>3087</v>
      </c>
      <c r="E1850" s="615">
        <v>8000</v>
      </c>
      <c r="F1850" s="616">
        <f t="shared" si="85"/>
        <v>355833387.5</v>
      </c>
      <c r="G1850" s="617">
        <f t="shared" si="84"/>
        <v>8000</v>
      </c>
      <c r="H1850" s="618">
        <f t="shared" si="86"/>
        <v>355833387.5</v>
      </c>
      <c r="I1850" s="662"/>
      <c r="J1850" s="619" t="s">
        <v>55</v>
      </c>
      <c r="K1850" s="619" t="s">
        <v>2750</v>
      </c>
    </row>
    <row r="1851" spans="2:11">
      <c r="B1851" s="620" t="s">
        <v>2759</v>
      </c>
      <c r="C1851" s="620" t="s">
        <v>5233</v>
      </c>
      <c r="D1851" s="620" t="s">
        <v>3088</v>
      </c>
      <c r="E1851" s="615">
        <v>133000</v>
      </c>
      <c r="F1851" s="616">
        <f t="shared" si="85"/>
        <v>355966387.5</v>
      </c>
      <c r="G1851" s="617">
        <f t="shared" si="84"/>
        <v>133000</v>
      </c>
      <c r="H1851" s="618">
        <f t="shared" si="86"/>
        <v>355966387.5</v>
      </c>
      <c r="I1851" s="662"/>
      <c r="J1851" s="619" t="s">
        <v>55</v>
      </c>
      <c r="K1851" s="619" t="s">
        <v>2750</v>
      </c>
    </row>
    <row r="1852" spans="2:11">
      <c r="B1852" s="620" t="s">
        <v>2759</v>
      </c>
      <c r="C1852" s="620" t="s">
        <v>5233</v>
      </c>
      <c r="D1852" s="620" t="s">
        <v>2780</v>
      </c>
      <c r="E1852" s="615">
        <v>1440000</v>
      </c>
      <c r="F1852" s="616">
        <f t="shared" si="85"/>
        <v>357406387.5</v>
      </c>
      <c r="G1852" s="617">
        <f t="shared" si="84"/>
        <v>1440000</v>
      </c>
      <c r="H1852" s="618">
        <f t="shared" si="86"/>
        <v>357406387.5</v>
      </c>
      <c r="I1852" s="662"/>
      <c r="J1852" s="619" t="s">
        <v>55</v>
      </c>
      <c r="K1852" s="619" t="s">
        <v>2750</v>
      </c>
    </row>
    <row r="1853" spans="2:11">
      <c r="B1853" s="620" t="s">
        <v>2759</v>
      </c>
      <c r="C1853" s="620" t="s">
        <v>5233</v>
      </c>
      <c r="D1853" s="620" t="s">
        <v>3089</v>
      </c>
      <c r="E1853" s="615">
        <v>5000</v>
      </c>
      <c r="F1853" s="616">
        <f t="shared" si="85"/>
        <v>357411387.5</v>
      </c>
      <c r="G1853" s="617">
        <f t="shared" si="84"/>
        <v>5000</v>
      </c>
      <c r="H1853" s="618">
        <f t="shared" si="86"/>
        <v>357411387.5</v>
      </c>
      <c r="I1853" s="662"/>
      <c r="J1853" s="619" t="s">
        <v>55</v>
      </c>
      <c r="K1853" s="619" t="s">
        <v>2750</v>
      </c>
    </row>
    <row r="1854" spans="2:11">
      <c r="B1854" s="620" t="s">
        <v>2759</v>
      </c>
      <c r="C1854" s="620" t="s">
        <v>5233</v>
      </c>
      <c r="D1854" s="620" t="s">
        <v>3090</v>
      </c>
      <c r="E1854" s="615">
        <v>8000</v>
      </c>
      <c r="F1854" s="616">
        <f t="shared" si="85"/>
        <v>357419387.5</v>
      </c>
      <c r="G1854" s="617">
        <f t="shared" si="84"/>
        <v>8000</v>
      </c>
      <c r="H1854" s="618">
        <f t="shared" si="86"/>
        <v>357419387.5</v>
      </c>
      <c r="I1854" s="662"/>
      <c r="J1854" s="619" t="s">
        <v>55</v>
      </c>
      <c r="K1854" s="619" t="s">
        <v>2750</v>
      </c>
    </row>
    <row r="1855" spans="2:11">
      <c r="B1855" s="620" t="s">
        <v>2759</v>
      </c>
      <c r="C1855" s="620" t="s">
        <v>5233</v>
      </c>
      <c r="D1855" s="620" t="s">
        <v>3091</v>
      </c>
      <c r="E1855" s="615">
        <v>6000</v>
      </c>
      <c r="F1855" s="616">
        <f t="shared" si="85"/>
        <v>357425387.5</v>
      </c>
      <c r="G1855" s="617">
        <f t="shared" si="84"/>
        <v>6000</v>
      </c>
      <c r="H1855" s="618">
        <f t="shared" si="86"/>
        <v>357425387.5</v>
      </c>
      <c r="I1855" s="662"/>
      <c r="J1855" s="619" t="s">
        <v>55</v>
      </c>
      <c r="K1855" s="619" t="s">
        <v>2750</v>
      </c>
    </row>
    <row r="1856" spans="2:11">
      <c r="B1856" s="620" t="s">
        <v>2759</v>
      </c>
      <c r="C1856" s="620" t="s">
        <v>5233</v>
      </c>
      <c r="D1856" s="620" t="s">
        <v>2815</v>
      </c>
      <c r="E1856" s="615">
        <v>188000</v>
      </c>
      <c r="F1856" s="616">
        <f t="shared" si="85"/>
        <v>357613387.5</v>
      </c>
      <c r="G1856" s="617">
        <f t="shared" si="84"/>
        <v>188000</v>
      </c>
      <c r="H1856" s="618">
        <f t="shared" si="86"/>
        <v>357613387.5</v>
      </c>
      <c r="I1856" s="662"/>
      <c r="J1856" s="619" t="s">
        <v>55</v>
      </c>
      <c r="K1856" s="619" t="s">
        <v>2750</v>
      </c>
    </row>
    <row r="1857" spans="2:11">
      <c r="B1857" s="620" t="s">
        <v>2759</v>
      </c>
      <c r="C1857" s="620" t="s">
        <v>5233</v>
      </c>
      <c r="D1857" s="620" t="s">
        <v>3092</v>
      </c>
      <c r="E1857" s="615">
        <v>1633000</v>
      </c>
      <c r="F1857" s="616">
        <f t="shared" si="85"/>
        <v>359246387.5</v>
      </c>
      <c r="G1857" s="617">
        <f t="shared" si="84"/>
        <v>1633000</v>
      </c>
      <c r="H1857" s="618">
        <f t="shared" si="86"/>
        <v>359246387.5</v>
      </c>
      <c r="I1857" s="662"/>
      <c r="J1857" s="619" t="s">
        <v>55</v>
      </c>
      <c r="K1857" s="619" t="s">
        <v>2750</v>
      </c>
    </row>
    <row r="1858" spans="2:11">
      <c r="B1858" s="620" t="s">
        <v>2759</v>
      </c>
      <c r="C1858" s="620" t="s">
        <v>5233</v>
      </c>
      <c r="D1858" s="620" t="s">
        <v>3093</v>
      </c>
      <c r="E1858" s="615">
        <v>5000</v>
      </c>
      <c r="F1858" s="616">
        <f t="shared" si="85"/>
        <v>359251387.5</v>
      </c>
      <c r="G1858" s="617">
        <f t="shared" si="84"/>
        <v>5000</v>
      </c>
      <c r="H1858" s="618">
        <f t="shared" si="86"/>
        <v>359251387.5</v>
      </c>
      <c r="I1858" s="662"/>
      <c r="J1858" s="619" t="s">
        <v>55</v>
      </c>
      <c r="K1858" s="619" t="s">
        <v>2750</v>
      </c>
    </row>
    <row r="1859" spans="2:11">
      <c r="B1859" s="620" t="s">
        <v>2759</v>
      </c>
      <c r="C1859" s="620" t="s">
        <v>5233</v>
      </c>
      <c r="D1859" s="620" t="s">
        <v>3000</v>
      </c>
      <c r="E1859" s="615">
        <v>6000</v>
      </c>
      <c r="F1859" s="616">
        <f t="shared" si="85"/>
        <v>359257387.5</v>
      </c>
      <c r="G1859" s="617">
        <f t="shared" si="84"/>
        <v>6000</v>
      </c>
      <c r="H1859" s="618">
        <f t="shared" si="86"/>
        <v>359257387.5</v>
      </c>
      <c r="I1859" s="662"/>
      <c r="J1859" s="619" t="s">
        <v>55</v>
      </c>
      <c r="K1859" s="619" t="s">
        <v>2750</v>
      </c>
    </row>
    <row r="1860" spans="2:11">
      <c r="B1860" s="620" t="s">
        <v>2759</v>
      </c>
      <c r="C1860" s="620" t="s">
        <v>5233</v>
      </c>
      <c r="D1860" s="620" t="s">
        <v>2855</v>
      </c>
      <c r="E1860" s="615">
        <v>59000</v>
      </c>
      <c r="F1860" s="616">
        <f t="shared" si="85"/>
        <v>359316387.5</v>
      </c>
      <c r="G1860" s="617">
        <f t="shared" si="84"/>
        <v>59000</v>
      </c>
      <c r="H1860" s="618">
        <f t="shared" si="86"/>
        <v>359316387.5</v>
      </c>
      <c r="I1860" s="662"/>
      <c r="J1860" s="619" t="s">
        <v>55</v>
      </c>
      <c r="K1860" s="619" t="s">
        <v>2750</v>
      </c>
    </row>
    <row r="1861" spans="2:11">
      <c r="B1861" s="620" t="s">
        <v>2759</v>
      </c>
      <c r="C1861" s="620" t="s">
        <v>5233</v>
      </c>
      <c r="D1861" s="620" t="s">
        <v>2819</v>
      </c>
      <c r="E1861" s="615">
        <v>125000</v>
      </c>
      <c r="F1861" s="616">
        <f t="shared" si="85"/>
        <v>359441387.5</v>
      </c>
      <c r="G1861" s="617">
        <f t="shared" si="84"/>
        <v>125000</v>
      </c>
      <c r="H1861" s="618">
        <f t="shared" si="86"/>
        <v>359441387.5</v>
      </c>
      <c r="I1861" s="662"/>
      <c r="J1861" s="619" t="s">
        <v>55</v>
      </c>
      <c r="K1861" s="619" t="s">
        <v>2750</v>
      </c>
    </row>
    <row r="1862" spans="2:11">
      <c r="B1862" s="620" t="s">
        <v>2759</v>
      </c>
      <c r="C1862" s="620" t="s">
        <v>5233</v>
      </c>
      <c r="D1862" s="620" t="s">
        <v>2829</v>
      </c>
      <c r="E1862" s="615">
        <v>102000</v>
      </c>
      <c r="F1862" s="616">
        <f t="shared" si="85"/>
        <v>359543387.5</v>
      </c>
      <c r="G1862" s="617">
        <f t="shared" si="84"/>
        <v>102000</v>
      </c>
      <c r="H1862" s="618">
        <f t="shared" si="86"/>
        <v>359543387.5</v>
      </c>
      <c r="I1862" s="662"/>
      <c r="J1862" s="619" t="s">
        <v>55</v>
      </c>
      <c r="K1862" s="619" t="s">
        <v>2750</v>
      </c>
    </row>
    <row r="1863" spans="2:11">
      <c r="B1863" s="620" t="s">
        <v>2759</v>
      </c>
      <c r="C1863" s="620" t="s">
        <v>5233</v>
      </c>
      <c r="D1863" s="620" t="s">
        <v>3094</v>
      </c>
      <c r="E1863" s="615">
        <v>78000</v>
      </c>
      <c r="F1863" s="616">
        <f t="shared" si="85"/>
        <v>359621387.5</v>
      </c>
      <c r="G1863" s="617">
        <f t="shared" ref="G1863:G1926" si="87">E1863</f>
        <v>78000</v>
      </c>
      <c r="H1863" s="618">
        <f t="shared" si="86"/>
        <v>359621387.5</v>
      </c>
      <c r="I1863" s="662"/>
      <c r="J1863" s="619" t="s">
        <v>55</v>
      </c>
      <c r="K1863" s="619" t="s">
        <v>2750</v>
      </c>
    </row>
    <row r="1864" spans="2:11">
      <c r="B1864" s="620" t="s">
        <v>2759</v>
      </c>
      <c r="C1864" s="620" t="s">
        <v>5233</v>
      </c>
      <c r="D1864" s="620" t="s">
        <v>3095</v>
      </c>
      <c r="E1864" s="615">
        <v>300000</v>
      </c>
      <c r="F1864" s="616">
        <f t="shared" ref="F1864:F1927" si="88">E1864+F1863</f>
        <v>359921387.5</v>
      </c>
      <c r="G1864" s="617">
        <f t="shared" si="87"/>
        <v>300000</v>
      </c>
      <c r="H1864" s="618">
        <f t="shared" ref="H1864:H1927" si="89">G1864+H1863</f>
        <v>359921387.5</v>
      </c>
      <c r="I1864" s="662"/>
      <c r="J1864" s="619" t="s">
        <v>55</v>
      </c>
      <c r="K1864" s="619" t="s">
        <v>2750</v>
      </c>
    </row>
    <row r="1865" spans="2:11">
      <c r="B1865" s="620" t="s">
        <v>2759</v>
      </c>
      <c r="C1865" s="620" t="s">
        <v>5233</v>
      </c>
      <c r="D1865" s="620" t="s">
        <v>2920</v>
      </c>
      <c r="E1865" s="615">
        <v>6000</v>
      </c>
      <c r="F1865" s="616">
        <f t="shared" si="88"/>
        <v>359927387.5</v>
      </c>
      <c r="G1865" s="617">
        <f t="shared" si="87"/>
        <v>6000</v>
      </c>
      <c r="H1865" s="618">
        <f t="shared" si="89"/>
        <v>359927387.5</v>
      </c>
      <c r="I1865" s="662"/>
      <c r="J1865" s="619" t="s">
        <v>55</v>
      </c>
      <c r="K1865" s="619" t="s">
        <v>2750</v>
      </c>
    </row>
    <row r="1866" spans="2:11">
      <c r="B1866" s="620" t="s">
        <v>2759</v>
      </c>
      <c r="C1866" s="620" t="s">
        <v>5233</v>
      </c>
      <c r="D1866" s="620" t="s">
        <v>2823</v>
      </c>
      <c r="E1866" s="615">
        <v>1361000</v>
      </c>
      <c r="F1866" s="616">
        <f t="shared" si="88"/>
        <v>361288387.5</v>
      </c>
      <c r="G1866" s="617">
        <f t="shared" si="87"/>
        <v>1361000</v>
      </c>
      <c r="H1866" s="618">
        <f t="shared" si="89"/>
        <v>361288387.5</v>
      </c>
      <c r="I1866" s="662"/>
      <c r="J1866" s="619" t="s">
        <v>55</v>
      </c>
      <c r="K1866" s="619" t="s">
        <v>2750</v>
      </c>
    </row>
    <row r="1867" spans="2:11">
      <c r="B1867" s="620" t="s">
        <v>2759</v>
      </c>
      <c r="C1867" s="620" t="s">
        <v>5233</v>
      </c>
      <c r="D1867" s="620" t="s">
        <v>2936</v>
      </c>
      <c r="E1867" s="615">
        <v>13000</v>
      </c>
      <c r="F1867" s="616">
        <f t="shared" si="88"/>
        <v>361301387.5</v>
      </c>
      <c r="G1867" s="617">
        <f t="shared" si="87"/>
        <v>13000</v>
      </c>
      <c r="H1867" s="618">
        <f t="shared" si="89"/>
        <v>361301387.5</v>
      </c>
      <c r="I1867" s="662"/>
      <c r="J1867" s="619" t="s">
        <v>55</v>
      </c>
      <c r="K1867" s="619" t="s">
        <v>2750</v>
      </c>
    </row>
    <row r="1868" spans="2:11">
      <c r="B1868" s="620" t="s">
        <v>2759</v>
      </c>
      <c r="C1868" s="620" t="s">
        <v>5233</v>
      </c>
      <c r="D1868" s="620" t="s">
        <v>3096</v>
      </c>
      <c r="E1868" s="615">
        <v>6000</v>
      </c>
      <c r="F1868" s="616">
        <f t="shared" si="88"/>
        <v>361307387.5</v>
      </c>
      <c r="G1868" s="617">
        <f t="shared" si="87"/>
        <v>6000</v>
      </c>
      <c r="H1868" s="618">
        <f t="shared" si="89"/>
        <v>361307387.5</v>
      </c>
      <c r="I1868" s="662"/>
      <c r="J1868" s="619" t="s">
        <v>55</v>
      </c>
      <c r="K1868" s="619" t="s">
        <v>2750</v>
      </c>
    </row>
    <row r="1869" spans="2:11">
      <c r="B1869" s="620" t="s">
        <v>2759</v>
      </c>
      <c r="C1869" s="620" t="s">
        <v>5233</v>
      </c>
      <c r="D1869" s="620" t="s">
        <v>2830</v>
      </c>
      <c r="E1869" s="615">
        <v>87000</v>
      </c>
      <c r="F1869" s="616">
        <f t="shared" si="88"/>
        <v>361394387.5</v>
      </c>
      <c r="G1869" s="617">
        <f t="shared" si="87"/>
        <v>87000</v>
      </c>
      <c r="H1869" s="618">
        <f t="shared" si="89"/>
        <v>361394387.5</v>
      </c>
      <c r="I1869" s="662"/>
      <c r="J1869" s="619" t="s">
        <v>55</v>
      </c>
      <c r="K1869" s="619" t="s">
        <v>2750</v>
      </c>
    </row>
    <row r="1870" spans="2:11">
      <c r="B1870" s="620" t="s">
        <v>2759</v>
      </c>
      <c r="C1870" s="620" t="s">
        <v>3097</v>
      </c>
      <c r="D1870" s="620" t="s">
        <v>5198</v>
      </c>
      <c r="E1870" s="615">
        <v>24000</v>
      </c>
      <c r="F1870" s="616">
        <f t="shared" si="88"/>
        <v>361418387.5</v>
      </c>
      <c r="G1870" s="617">
        <f t="shared" si="87"/>
        <v>24000</v>
      </c>
      <c r="H1870" s="618">
        <f t="shared" si="89"/>
        <v>361418387.5</v>
      </c>
      <c r="I1870" s="662"/>
      <c r="J1870" s="619" t="s">
        <v>55</v>
      </c>
      <c r="K1870" s="619" t="s">
        <v>2750</v>
      </c>
    </row>
    <row r="1871" spans="2:11">
      <c r="B1871" s="620" t="s">
        <v>2759</v>
      </c>
      <c r="C1871" s="620" t="s">
        <v>3097</v>
      </c>
      <c r="D1871" s="620" t="s">
        <v>2785</v>
      </c>
      <c r="E1871" s="615">
        <v>64000</v>
      </c>
      <c r="F1871" s="616">
        <f t="shared" si="88"/>
        <v>361482387.5</v>
      </c>
      <c r="G1871" s="617">
        <f t="shared" si="87"/>
        <v>64000</v>
      </c>
      <c r="H1871" s="618">
        <f t="shared" si="89"/>
        <v>361482387.5</v>
      </c>
      <c r="I1871" s="662"/>
      <c r="J1871" s="619" t="s">
        <v>55</v>
      </c>
      <c r="K1871" s="619" t="s">
        <v>2750</v>
      </c>
    </row>
    <row r="1872" spans="2:11">
      <c r="B1872" s="620" t="s">
        <v>2759</v>
      </c>
      <c r="C1872" s="620" t="s">
        <v>3097</v>
      </c>
      <c r="D1872" s="620" t="s">
        <v>5232</v>
      </c>
      <c r="E1872" s="615">
        <v>5000</v>
      </c>
      <c r="F1872" s="616">
        <f t="shared" si="88"/>
        <v>361487387.5</v>
      </c>
      <c r="G1872" s="617">
        <f t="shared" si="87"/>
        <v>5000</v>
      </c>
      <c r="H1872" s="618">
        <f t="shared" si="89"/>
        <v>361487387.5</v>
      </c>
      <c r="I1872" s="662"/>
      <c r="J1872" s="619" t="s">
        <v>55</v>
      </c>
      <c r="K1872" s="619" t="s">
        <v>2750</v>
      </c>
    </row>
    <row r="1873" spans="2:11">
      <c r="B1873" s="620" t="s">
        <v>2759</v>
      </c>
      <c r="C1873" s="620" t="s">
        <v>3097</v>
      </c>
      <c r="D1873" s="620" t="s">
        <v>5121</v>
      </c>
      <c r="E1873" s="615">
        <v>30000</v>
      </c>
      <c r="F1873" s="616">
        <f t="shared" si="88"/>
        <v>361517387.5</v>
      </c>
      <c r="G1873" s="617">
        <f t="shared" si="87"/>
        <v>30000</v>
      </c>
      <c r="H1873" s="618">
        <f t="shared" si="89"/>
        <v>361517387.5</v>
      </c>
      <c r="I1873" s="662"/>
      <c r="J1873" s="619" t="s">
        <v>55</v>
      </c>
      <c r="K1873" s="619" t="s">
        <v>2750</v>
      </c>
    </row>
    <row r="1874" spans="2:11">
      <c r="B1874" s="620" t="s">
        <v>2759</v>
      </c>
      <c r="C1874" s="620" t="s">
        <v>3097</v>
      </c>
      <c r="D1874" s="620" t="s">
        <v>5231</v>
      </c>
      <c r="E1874" s="615">
        <v>125000</v>
      </c>
      <c r="F1874" s="616">
        <f t="shared" si="88"/>
        <v>361642387.5</v>
      </c>
      <c r="G1874" s="617">
        <f t="shared" si="87"/>
        <v>125000</v>
      </c>
      <c r="H1874" s="618">
        <f t="shared" si="89"/>
        <v>361642387.5</v>
      </c>
      <c r="I1874" s="662"/>
      <c r="J1874" s="619" t="s">
        <v>55</v>
      </c>
      <c r="K1874" s="619" t="s">
        <v>2750</v>
      </c>
    </row>
    <row r="1875" spans="2:11">
      <c r="B1875" s="620" t="s">
        <v>2759</v>
      </c>
      <c r="C1875" s="620" t="s">
        <v>3097</v>
      </c>
      <c r="D1875" s="620" t="s">
        <v>5230</v>
      </c>
      <c r="E1875" s="615">
        <v>125000</v>
      </c>
      <c r="F1875" s="616">
        <f t="shared" si="88"/>
        <v>361767387.5</v>
      </c>
      <c r="G1875" s="617">
        <f t="shared" si="87"/>
        <v>125000</v>
      </c>
      <c r="H1875" s="618">
        <f t="shared" si="89"/>
        <v>361767387.5</v>
      </c>
      <c r="I1875" s="662"/>
      <c r="J1875" s="619" t="s">
        <v>55</v>
      </c>
      <c r="K1875" s="619" t="s">
        <v>2750</v>
      </c>
    </row>
    <row r="1876" spans="2:11">
      <c r="B1876" s="620" t="s">
        <v>2759</v>
      </c>
      <c r="C1876" s="620" t="s">
        <v>3097</v>
      </c>
      <c r="D1876" s="620" t="s">
        <v>5229</v>
      </c>
      <c r="E1876" s="615">
        <v>125000</v>
      </c>
      <c r="F1876" s="616">
        <f t="shared" si="88"/>
        <v>361892387.5</v>
      </c>
      <c r="G1876" s="617">
        <f t="shared" si="87"/>
        <v>125000</v>
      </c>
      <c r="H1876" s="618">
        <f t="shared" si="89"/>
        <v>361892387.5</v>
      </c>
      <c r="I1876" s="662"/>
      <c r="J1876" s="619" t="s">
        <v>55</v>
      </c>
      <c r="K1876" s="619" t="s">
        <v>2750</v>
      </c>
    </row>
    <row r="1877" spans="2:11">
      <c r="B1877" s="620" t="s">
        <v>2759</v>
      </c>
      <c r="C1877" s="620" t="s">
        <v>3097</v>
      </c>
      <c r="D1877" s="620" t="s">
        <v>5228</v>
      </c>
      <c r="E1877" s="615">
        <v>125000</v>
      </c>
      <c r="F1877" s="616">
        <f t="shared" si="88"/>
        <v>362017387.5</v>
      </c>
      <c r="G1877" s="617">
        <f t="shared" si="87"/>
        <v>125000</v>
      </c>
      <c r="H1877" s="618">
        <f t="shared" si="89"/>
        <v>362017387.5</v>
      </c>
      <c r="I1877" s="662"/>
      <c r="J1877" s="619" t="s">
        <v>55</v>
      </c>
      <c r="K1877" s="619" t="s">
        <v>2750</v>
      </c>
    </row>
    <row r="1878" spans="2:11">
      <c r="B1878" s="620" t="s">
        <v>2759</v>
      </c>
      <c r="C1878" s="620" t="s">
        <v>3097</v>
      </c>
      <c r="D1878" s="620" t="s">
        <v>5227</v>
      </c>
      <c r="E1878" s="615">
        <v>5000</v>
      </c>
      <c r="F1878" s="616">
        <f t="shared" si="88"/>
        <v>362022387.5</v>
      </c>
      <c r="G1878" s="617">
        <f t="shared" si="87"/>
        <v>5000</v>
      </c>
      <c r="H1878" s="618">
        <f t="shared" si="89"/>
        <v>362022387.5</v>
      </c>
      <c r="I1878" s="662"/>
      <c r="J1878" s="619" t="s">
        <v>55</v>
      </c>
      <c r="K1878" s="619" t="s">
        <v>2750</v>
      </c>
    </row>
    <row r="1879" spans="2:11">
      <c r="B1879" s="620" t="s">
        <v>2759</v>
      </c>
      <c r="C1879" s="620" t="s">
        <v>3097</v>
      </c>
      <c r="D1879" s="620" t="s">
        <v>5226</v>
      </c>
      <c r="E1879" s="615">
        <v>25000</v>
      </c>
      <c r="F1879" s="616">
        <f t="shared" si="88"/>
        <v>362047387.5</v>
      </c>
      <c r="G1879" s="617">
        <f t="shared" si="87"/>
        <v>25000</v>
      </c>
      <c r="H1879" s="618">
        <f t="shared" si="89"/>
        <v>362047387.5</v>
      </c>
      <c r="I1879" s="662"/>
      <c r="J1879" s="619" t="s">
        <v>55</v>
      </c>
      <c r="K1879" s="619" t="s">
        <v>2750</v>
      </c>
    </row>
    <row r="1880" spans="2:11">
      <c r="B1880" s="620" t="s">
        <v>2759</v>
      </c>
      <c r="C1880" s="620" t="s">
        <v>3097</v>
      </c>
      <c r="D1880" s="620" t="s">
        <v>2790</v>
      </c>
      <c r="E1880" s="615">
        <v>2006000</v>
      </c>
      <c r="F1880" s="616">
        <f t="shared" si="88"/>
        <v>364053387.5</v>
      </c>
      <c r="G1880" s="617">
        <f t="shared" si="87"/>
        <v>2006000</v>
      </c>
      <c r="H1880" s="618">
        <f t="shared" si="89"/>
        <v>364053387.5</v>
      </c>
      <c r="I1880" s="662"/>
      <c r="J1880" s="619" t="s">
        <v>55</v>
      </c>
      <c r="K1880" s="619" t="s">
        <v>2750</v>
      </c>
    </row>
    <row r="1881" spans="2:11">
      <c r="B1881" s="620" t="s">
        <v>2759</v>
      </c>
      <c r="C1881" s="620" t="s">
        <v>3097</v>
      </c>
      <c r="D1881" s="620" t="s">
        <v>2791</v>
      </c>
      <c r="E1881" s="615">
        <v>226000</v>
      </c>
      <c r="F1881" s="616">
        <f t="shared" si="88"/>
        <v>364279387.5</v>
      </c>
      <c r="G1881" s="617">
        <f t="shared" si="87"/>
        <v>226000</v>
      </c>
      <c r="H1881" s="618">
        <f t="shared" si="89"/>
        <v>364279387.5</v>
      </c>
      <c r="I1881" s="662"/>
      <c r="J1881" s="619" t="s">
        <v>55</v>
      </c>
      <c r="K1881" s="619" t="s">
        <v>2750</v>
      </c>
    </row>
    <row r="1882" spans="2:11">
      <c r="B1882" s="620" t="s">
        <v>2759</v>
      </c>
      <c r="C1882" s="620" t="s">
        <v>3097</v>
      </c>
      <c r="D1882" s="620" t="s">
        <v>2792</v>
      </c>
      <c r="E1882" s="615">
        <v>501000</v>
      </c>
      <c r="F1882" s="616">
        <f t="shared" si="88"/>
        <v>364780387.5</v>
      </c>
      <c r="G1882" s="617">
        <f t="shared" si="87"/>
        <v>501000</v>
      </c>
      <c r="H1882" s="618">
        <f t="shared" si="89"/>
        <v>364780387.5</v>
      </c>
      <c r="I1882" s="662"/>
      <c r="J1882" s="619" t="s">
        <v>55</v>
      </c>
      <c r="K1882" s="619" t="s">
        <v>2750</v>
      </c>
    </row>
    <row r="1883" spans="2:11">
      <c r="B1883" s="620" t="s">
        <v>2759</v>
      </c>
      <c r="C1883" s="620" t="s">
        <v>3097</v>
      </c>
      <c r="D1883" s="620" t="s">
        <v>2836</v>
      </c>
      <c r="E1883" s="615">
        <v>752000</v>
      </c>
      <c r="F1883" s="616">
        <f t="shared" si="88"/>
        <v>365532387.5</v>
      </c>
      <c r="G1883" s="617">
        <f t="shared" si="87"/>
        <v>752000</v>
      </c>
      <c r="H1883" s="618">
        <f t="shared" si="89"/>
        <v>365532387.5</v>
      </c>
      <c r="I1883" s="662"/>
      <c r="J1883" s="619" t="s">
        <v>55</v>
      </c>
      <c r="K1883" s="619" t="s">
        <v>2750</v>
      </c>
    </row>
    <row r="1884" spans="2:11">
      <c r="B1884" s="620" t="s">
        <v>2759</v>
      </c>
      <c r="C1884" s="620" t="s">
        <v>3097</v>
      </c>
      <c r="D1884" s="620" t="s">
        <v>3042</v>
      </c>
      <c r="E1884" s="615">
        <v>60000</v>
      </c>
      <c r="F1884" s="616">
        <f t="shared" si="88"/>
        <v>365592387.5</v>
      </c>
      <c r="G1884" s="617">
        <f t="shared" si="87"/>
        <v>60000</v>
      </c>
      <c r="H1884" s="618">
        <f t="shared" si="89"/>
        <v>365592387.5</v>
      </c>
      <c r="I1884" s="662"/>
      <c r="J1884" s="619" t="s">
        <v>55</v>
      </c>
      <c r="K1884" s="619" t="s">
        <v>2750</v>
      </c>
    </row>
    <row r="1885" spans="2:11">
      <c r="B1885" s="620" t="s">
        <v>2759</v>
      </c>
      <c r="C1885" s="620" t="s">
        <v>3097</v>
      </c>
      <c r="D1885" s="620" t="s">
        <v>2892</v>
      </c>
      <c r="E1885" s="615">
        <v>625000</v>
      </c>
      <c r="F1885" s="616">
        <f t="shared" si="88"/>
        <v>366217387.5</v>
      </c>
      <c r="G1885" s="617">
        <f t="shared" si="87"/>
        <v>625000</v>
      </c>
      <c r="H1885" s="618">
        <f t="shared" si="89"/>
        <v>366217387.5</v>
      </c>
      <c r="I1885" s="662"/>
      <c r="J1885" s="619" t="s">
        <v>55</v>
      </c>
      <c r="K1885" s="619" t="s">
        <v>2750</v>
      </c>
    </row>
    <row r="1886" spans="2:11">
      <c r="B1886" s="620" t="s">
        <v>2759</v>
      </c>
      <c r="C1886" s="620" t="s">
        <v>3097</v>
      </c>
      <c r="D1886" s="620" t="s">
        <v>5225</v>
      </c>
      <c r="E1886" s="615">
        <v>25000</v>
      </c>
      <c r="F1886" s="616">
        <f t="shared" si="88"/>
        <v>366242387.5</v>
      </c>
      <c r="G1886" s="617">
        <f t="shared" si="87"/>
        <v>25000</v>
      </c>
      <c r="H1886" s="618">
        <f t="shared" si="89"/>
        <v>366242387.5</v>
      </c>
      <c r="I1886" s="662"/>
      <c r="J1886" s="619" t="s">
        <v>55</v>
      </c>
      <c r="K1886" s="619" t="s">
        <v>2750</v>
      </c>
    </row>
    <row r="1887" spans="2:11">
      <c r="B1887" s="620" t="s">
        <v>2759</v>
      </c>
      <c r="C1887" s="620" t="s">
        <v>3097</v>
      </c>
      <c r="D1887" s="620" t="s">
        <v>2795</v>
      </c>
      <c r="E1887" s="615">
        <v>16000</v>
      </c>
      <c r="F1887" s="616">
        <f t="shared" si="88"/>
        <v>366258387.5</v>
      </c>
      <c r="G1887" s="617">
        <f t="shared" si="87"/>
        <v>16000</v>
      </c>
      <c r="H1887" s="618">
        <f t="shared" si="89"/>
        <v>366258387.5</v>
      </c>
      <c r="I1887" s="662"/>
      <c r="J1887" s="619" t="s">
        <v>55</v>
      </c>
      <c r="K1887" s="619" t="s">
        <v>2750</v>
      </c>
    </row>
    <row r="1888" spans="2:11">
      <c r="B1888" s="620" t="s">
        <v>2759</v>
      </c>
      <c r="C1888" s="620" t="s">
        <v>3097</v>
      </c>
      <c r="D1888" s="620" t="s">
        <v>5224</v>
      </c>
      <c r="E1888" s="615">
        <v>16000</v>
      </c>
      <c r="F1888" s="616">
        <f t="shared" si="88"/>
        <v>366274387.5</v>
      </c>
      <c r="G1888" s="617">
        <f t="shared" si="87"/>
        <v>16000</v>
      </c>
      <c r="H1888" s="618">
        <f t="shared" si="89"/>
        <v>366274387.5</v>
      </c>
      <c r="I1888" s="662"/>
      <c r="J1888" s="619" t="s">
        <v>55</v>
      </c>
      <c r="K1888" s="619" t="s">
        <v>2750</v>
      </c>
    </row>
    <row r="1889" spans="2:11">
      <c r="B1889" s="620" t="s">
        <v>2759</v>
      </c>
      <c r="C1889" s="620" t="s">
        <v>3097</v>
      </c>
      <c r="D1889" s="620" t="s">
        <v>5223</v>
      </c>
      <c r="E1889" s="615">
        <v>38000</v>
      </c>
      <c r="F1889" s="616">
        <f t="shared" si="88"/>
        <v>366312387.5</v>
      </c>
      <c r="G1889" s="617">
        <f t="shared" si="87"/>
        <v>38000</v>
      </c>
      <c r="H1889" s="618">
        <f t="shared" si="89"/>
        <v>366312387.5</v>
      </c>
      <c r="I1889" s="662"/>
      <c r="J1889" s="619" t="s">
        <v>55</v>
      </c>
      <c r="K1889" s="619" t="s">
        <v>2750</v>
      </c>
    </row>
    <row r="1890" spans="2:11">
      <c r="B1890" s="620" t="s">
        <v>2759</v>
      </c>
      <c r="C1890" s="620" t="s">
        <v>3097</v>
      </c>
      <c r="D1890" s="620" t="s">
        <v>5222</v>
      </c>
      <c r="E1890" s="615">
        <v>5000</v>
      </c>
      <c r="F1890" s="616">
        <f t="shared" si="88"/>
        <v>366317387.5</v>
      </c>
      <c r="G1890" s="617">
        <f t="shared" si="87"/>
        <v>5000</v>
      </c>
      <c r="H1890" s="618">
        <f t="shared" si="89"/>
        <v>366317387.5</v>
      </c>
      <c r="I1890" s="662"/>
      <c r="J1890" s="619" t="s">
        <v>55</v>
      </c>
      <c r="K1890" s="619" t="s">
        <v>2750</v>
      </c>
    </row>
    <row r="1891" spans="2:11">
      <c r="B1891" s="620" t="s">
        <v>2759</v>
      </c>
      <c r="C1891" s="620" t="s">
        <v>3097</v>
      </c>
      <c r="D1891" s="620" t="s">
        <v>2798</v>
      </c>
      <c r="E1891" s="615">
        <v>500000</v>
      </c>
      <c r="F1891" s="616">
        <f t="shared" si="88"/>
        <v>366817387.5</v>
      </c>
      <c r="G1891" s="617">
        <f t="shared" si="87"/>
        <v>500000</v>
      </c>
      <c r="H1891" s="618">
        <f t="shared" si="89"/>
        <v>366817387.5</v>
      </c>
      <c r="I1891" s="662"/>
      <c r="J1891" s="619" t="s">
        <v>55</v>
      </c>
      <c r="K1891" s="619" t="s">
        <v>2750</v>
      </c>
    </row>
    <row r="1892" spans="2:11">
      <c r="B1892" s="620" t="s">
        <v>2759</v>
      </c>
      <c r="C1892" s="620" t="s">
        <v>3097</v>
      </c>
      <c r="D1892" s="620" t="s">
        <v>5221</v>
      </c>
      <c r="E1892" s="615">
        <v>48000</v>
      </c>
      <c r="F1892" s="616">
        <f t="shared" si="88"/>
        <v>366865387.5</v>
      </c>
      <c r="G1892" s="617">
        <f t="shared" si="87"/>
        <v>48000</v>
      </c>
      <c r="H1892" s="618">
        <f t="shared" si="89"/>
        <v>366865387.5</v>
      </c>
      <c r="I1892" s="662"/>
      <c r="J1892" s="619" t="s">
        <v>55</v>
      </c>
      <c r="K1892" s="619" t="s">
        <v>2750</v>
      </c>
    </row>
    <row r="1893" spans="2:11">
      <c r="B1893" s="620" t="s">
        <v>2759</v>
      </c>
      <c r="C1893" s="620" t="s">
        <v>3097</v>
      </c>
      <c r="D1893" s="620" t="s">
        <v>5220</v>
      </c>
      <c r="E1893" s="615">
        <v>6000</v>
      </c>
      <c r="F1893" s="616">
        <f t="shared" si="88"/>
        <v>366871387.5</v>
      </c>
      <c r="G1893" s="617">
        <f t="shared" si="87"/>
        <v>6000</v>
      </c>
      <c r="H1893" s="618">
        <f t="shared" si="89"/>
        <v>366871387.5</v>
      </c>
      <c r="I1893" s="662"/>
      <c r="J1893" s="619" t="s">
        <v>55</v>
      </c>
      <c r="K1893" s="619" t="s">
        <v>2750</v>
      </c>
    </row>
    <row r="1894" spans="2:11">
      <c r="B1894" s="620" t="s">
        <v>2759</v>
      </c>
      <c r="C1894" s="620" t="s">
        <v>3097</v>
      </c>
      <c r="D1894" s="620" t="s">
        <v>5219</v>
      </c>
      <c r="E1894" s="615">
        <v>6000</v>
      </c>
      <c r="F1894" s="616">
        <f t="shared" si="88"/>
        <v>366877387.5</v>
      </c>
      <c r="G1894" s="617">
        <f t="shared" si="87"/>
        <v>6000</v>
      </c>
      <c r="H1894" s="618">
        <f t="shared" si="89"/>
        <v>366877387.5</v>
      </c>
      <c r="I1894" s="662"/>
      <c r="J1894" s="619" t="s">
        <v>55</v>
      </c>
      <c r="K1894" s="619" t="s">
        <v>2750</v>
      </c>
    </row>
    <row r="1895" spans="2:11">
      <c r="B1895" s="620" t="s">
        <v>2759</v>
      </c>
      <c r="C1895" s="620" t="s">
        <v>3097</v>
      </c>
      <c r="D1895" s="620" t="s">
        <v>5218</v>
      </c>
      <c r="E1895" s="615">
        <v>6000</v>
      </c>
      <c r="F1895" s="616">
        <f t="shared" si="88"/>
        <v>366883387.5</v>
      </c>
      <c r="G1895" s="617">
        <f t="shared" si="87"/>
        <v>6000</v>
      </c>
      <c r="H1895" s="618">
        <f t="shared" si="89"/>
        <v>366883387.5</v>
      </c>
      <c r="I1895" s="662"/>
      <c r="J1895" s="619" t="s">
        <v>55</v>
      </c>
      <c r="K1895" s="619" t="s">
        <v>2750</v>
      </c>
    </row>
    <row r="1896" spans="2:11">
      <c r="B1896" s="620" t="s">
        <v>2759</v>
      </c>
      <c r="C1896" s="620" t="s">
        <v>3097</v>
      </c>
      <c r="D1896" s="620" t="s">
        <v>5217</v>
      </c>
      <c r="E1896" s="615">
        <v>6000</v>
      </c>
      <c r="F1896" s="616">
        <f t="shared" si="88"/>
        <v>366889387.5</v>
      </c>
      <c r="G1896" s="617">
        <f t="shared" si="87"/>
        <v>6000</v>
      </c>
      <c r="H1896" s="618">
        <f t="shared" si="89"/>
        <v>366889387.5</v>
      </c>
      <c r="I1896" s="662"/>
      <c r="J1896" s="619" t="s">
        <v>55</v>
      </c>
      <c r="K1896" s="619" t="s">
        <v>2750</v>
      </c>
    </row>
    <row r="1897" spans="2:11">
      <c r="B1897" s="620" t="s">
        <v>2759</v>
      </c>
      <c r="C1897" s="620" t="s">
        <v>3097</v>
      </c>
      <c r="D1897" s="620" t="s">
        <v>3099</v>
      </c>
      <c r="E1897" s="615">
        <v>12000</v>
      </c>
      <c r="F1897" s="616">
        <f t="shared" si="88"/>
        <v>366901387.5</v>
      </c>
      <c r="G1897" s="617">
        <f t="shared" si="87"/>
        <v>12000</v>
      </c>
      <c r="H1897" s="618">
        <f t="shared" si="89"/>
        <v>366901387.5</v>
      </c>
      <c r="I1897" s="662"/>
      <c r="J1897" s="619" t="s">
        <v>55</v>
      </c>
      <c r="K1897" s="619" t="s">
        <v>2750</v>
      </c>
    </row>
    <row r="1898" spans="2:11">
      <c r="B1898" s="620" t="s">
        <v>2759</v>
      </c>
      <c r="C1898" s="620" t="s">
        <v>3097</v>
      </c>
      <c r="D1898" s="620" t="s">
        <v>3100</v>
      </c>
      <c r="E1898" s="615">
        <v>6000</v>
      </c>
      <c r="F1898" s="616">
        <f t="shared" si="88"/>
        <v>366907387.5</v>
      </c>
      <c r="G1898" s="617">
        <f t="shared" si="87"/>
        <v>6000</v>
      </c>
      <c r="H1898" s="618">
        <f t="shared" si="89"/>
        <v>366907387.5</v>
      </c>
      <c r="I1898" s="662"/>
      <c r="J1898" s="619" t="s">
        <v>55</v>
      </c>
      <c r="K1898" s="619" t="s">
        <v>2750</v>
      </c>
    </row>
    <row r="1899" spans="2:11">
      <c r="B1899" s="620" t="s">
        <v>2759</v>
      </c>
      <c r="C1899" s="620" t="s">
        <v>3097</v>
      </c>
      <c r="D1899" s="620" t="s">
        <v>3101</v>
      </c>
      <c r="E1899" s="615">
        <v>12000</v>
      </c>
      <c r="F1899" s="616">
        <f t="shared" si="88"/>
        <v>366919387.5</v>
      </c>
      <c r="G1899" s="617">
        <f t="shared" si="87"/>
        <v>12000</v>
      </c>
      <c r="H1899" s="618">
        <f t="shared" si="89"/>
        <v>366919387.5</v>
      </c>
      <c r="I1899" s="662"/>
      <c r="J1899" s="619" t="s">
        <v>55</v>
      </c>
      <c r="K1899" s="619" t="s">
        <v>2750</v>
      </c>
    </row>
    <row r="1900" spans="2:11">
      <c r="B1900" s="620" t="s">
        <v>2759</v>
      </c>
      <c r="C1900" s="620" t="s">
        <v>3097</v>
      </c>
      <c r="D1900" s="620" t="s">
        <v>2801</v>
      </c>
      <c r="E1900" s="615">
        <v>39000</v>
      </c>
      <c r="F1900" s="616">
        <f t="shared" si="88"/>
        <v>366958387.5</v>
      </c>
      <c r="G1900" s="617">
        <f t="shared" si="87"/>
        <v>39000</v>
      </c>
      <c r="H1900" s="618">
        <f t="shared" si="89"/>
        <v>366958387.5</v>
      </c>
      <c r="I1900" s="662"/>
      <c r="J1900" s="619" t="s">
        <v>55</v>
      </c>
      <c r="K1900" s="619" t="s">
        <v>2750</v>
      </c>
    </row>
    <row r="1901" spans="2:11">
      <c r="B1901" s="620" t="s">
        <v>2759</v>
      </c>
      <c r="C1901" s="620" t="s">
        <v>3097</v>
      </c>
      <c r="D1901" s="620" t="s">
        <v>2804</v>
      </c>
      <c r="E1901" s="615">
        <v>266000</v>
      </c>
      <c r="F1901" s="616">
        <f t="shared" si="88"/>
        <v>367224387.5</v>
      </c>
      <c r="G1901" s="617">
        <f t="shared" si="87"/>
        <v>266000</v>
      </c>
      <c r="H1901" s="618">
        <f t="shared" si="89"/>
        <v>367224387.5</v>
      </c>
      <c r="I1901" s="662"/>
      <c r="J1901" s="619" t="s">
        <v>55</v>
      </c>
      <c r="K1901" s="619" t="s">
        <v>2750</v>
      </c>
    </row>
    <row r="1902" spans="2:11">
      <c r="B1902" s="620" t="s">
        <v>2759</v>
      </c>
      <c r="C1902" s="620" t="s">
        <v>3097</v>
      </c>
      <c r="D1902" s="620" t="s">
        <v>2806</v>
      </c>
      <c r="E1902" s="615">
        <v>4000</v>
      </c>
      <c r="F1902" s="616">
        <f t="shared" si="88"/>
        <v>367228387.5</v>
      </c>
      <c r="G1902" s="617">
        <f t="shared" si="87"/>
        <v>4000</v>
      </c>
      <c r="H1902" s="618">
        <f t="shared" si="89"/>
        <v>367228387.5</v>
      </c>
      <c r="I1902" s="662"/>
      <c r="J1902" s="619" t="s">
        <v>55</v>
      </c>
      <c r="K1902" s="619" t="s">
        <v>2750</v>
      </c>
    </row>
    <row r="1903" spans="2:11">
      <c r="B1903" s="620" t="s">
        <v>2759</v>
      </c>
      <c r="C1903" s="620" t="s">
        <v>3097</v>
      </c>
      <c r="D1903" s="620" t="s">
        <v>3102</v>
      </c>
      <c r="E1903" s="615">
        <v>374000</v>
      </c>
      <c r="F1903" s="616">
        <f t="shared" si="88"/>
        <v>367602387.5</v>
      </c>
      <c r="G1903" s="617">
        <f t="shared" si="87"/>
        <v>374000</v>
      </c>
      <c r="H1903" s="618">
        <f t="shared" si="89"/>
        <v>367602387.5</v>
      </c>
      <c r="I1903" s="662"/>
      <c r="J1903" s="619" t="s">
        <v>55</v>
      </c>
      <c r="K1903" s="619" t="s">
        <v>2750</v>
      </c>
    </row>
    <row r="1904" spans="2:11">
      <c r="B1904" s="620" t="s">
        <v>2759</v>
      </c>
      <c r="C1904" s="620" t="s">
        <v>3097</v>
      </c>
      <c r="D1904" s="620" t="s">
        <v>2808</v>
      </c>
      <c r="E1904" s="615">
        <v>42000</v>
      </c>
      <c r="F1904" s="616">
        <f t="shared" si="88"/>
        <v>367644387.5</v>
      </c>
      <c r="G1904" s="617">
        <f t="shared" si="87"/>
        <v>42000</v>
      </c>
      <c r="H1904" s="618">
        <f t="shared" si="89"/>
        <v>367644387.5</v>
      </c>
      <c r="I1904" s="662"/>
      <c r="J1904" s="619" t="s">
        <v>55</v>
      </c>
      <c r="K1904" s="619" t="s">
        <v>2750</v>
      </c>
    </row>
    <row r="1905" spans="2:11">
      <c r="B1905" s="620" t="s">
        <v>2759</v>
      </c>
      <c r="C1905" s="620" t="s">
        <v>3097</v>
      </c>
      <c r="D1905" s="620" t="s">
        <v>2809</v>
      </c>
      <c r="E1905" s="615">
        <v>118000</v>
      </c>
      <c r="F1905" s="616">
        <f t="shared" si="88"/>
        <v>367762387.5</v>
      </c>
      <c r="G1905" s="617">
        <f t="shared" si="87"/>
        <v>118000</v>
      </c>
      <c r="H1905" s="618">
        <f t="shared" si="89"/>
        <v>367762387.5</v>
      </c>
      <c r="I1905" s="662"/>
      <c r="J1905" s="619" t="s">
        <v>55</v>
      </c>
      <c r="K1905" s="619" t="s">
        <v>2750</v>
      </c>
    </row>
    <row r="1906" spans="2:11">
      <c r="B1906" s="620" t="s">
        <v>2759</v>
      </c>
      <c r="C1906" s="620" t="s">
        <v>3097</v>
      </c>
      <c r="D1906" s="620" t="s">
        <v>5081</v>
      </c>
      <c r="E1906" s="615">
        <v>3500000</v>
      </c>
      <c r="F1906" s="616">
        <f t="shared" si="88"/>
        <v>371262387.5</v>
      </c>
      <c r="G1906" s="617">
        <f t="shared" si="87"/>
        <v>3500000</v>
      </c>
      <c r="H1906" s="618">
        <f t="shared" si="89"/>
        <v>371262387.5</v>
      </c>
      <c r="I1906" s="662"/>
      <c r="J1906" s="619" t="s">
        <v>55</v>
      </c>
      <c r="K1906" s="619" t="s">
        <v>2750</v>
      </c>
    </row>
    <row r="1907" spans="2:11">
      <c r="B1907" s="620" t="s">
        <v>2759</v>
      </c>
      <c r="C1907" s="620" t="s">
        <v>3097</v>
      </c>
      <c r="D1907" s="620" t="s">
        <v>3088</v>
      </c>
      <c r="E1907" s="615">
        <v>133000</v>
      </c>
      <c r="F1907" s="616">
        <f t="shared" si="88"/>
        <v>371395387.5</v>
      </c>
      <c r="G1907" s="617">
        <f t="shared" si="87"/>
        <v>133000</v>
      </c>
      <c r="H1907" s="618">
        <f t="shared" si="89"/>
        <v>371395387.5</v>
      </c>
      <c r="I1907" s="662"/>
      <c r="J1907" s="619" t="s">
        <v>55</v>
      </c>
      <c r="K1907" s="619" t="s">
        <v>2750</v>
      </c>
    </row>
    <row r="1908" spans="2:11">
      <c r="B1908" s="620" t="s">
        <v>2759</v>
      </c>
      <c r="C1908" s="620" t="s">
        <v>3097</v>
      </c>
      <c r="D1908" s="620" t="s">
        <v>5216</v>
      </c>
      <c r="E1908" s="615">
        <v>25000</v>
      </c>
      <c r="F1908" s="616">
        <f t="shared" si="88"/>
        <v>371420387.5</v>
      </c>
      <c r="G1908" s="617">
        <f t="shared" si="87"/>
        <v>25000</v>
      </c>
      <c r="H1908" s="618">
        <f t="shared" si="89"/>
        <v>371420387.5</v>
      </c>
      <c r="I1908" s="662"/>
      <c r="J1908" s="619" t="s">
        <v>55</v>
      </c>
      <c r="K1908" s="619" t="s">
        <v>2750</v>
      </c>
    </row>
    <row r="1909" spans="2:11">
      <c r="B1909" s="620" t="s">
        <v>2759</v>
      </c>
      <c r="C1909" s="620" t="s">
        <v>3097</v>
      </c>
      <c r="D1909" s="620" t="s">
        <v>3103</v>
      </c>
      <c r="E1909" s="615">
        <v>16000</v>
      </c>
      <c r="F1909" s="616">
        <f t="shared" si="88"/>
        <v>371436387.5</v>
      </c>
      <c r="G1909" s="617">
        <f t="shared" si="87"/>
        <v>16000</v>
      </c>
      <c r="H1909" s="618">
        <f t="shared" si="89"/>
        <v>371436387.5</v>
      </c>
      <c r="I1909" s="662"/>
      <c r="J1909" s="619" t="s">
        <v>55</v>
      </c>
      <c r="K1909" s="619" t="s">
        <v>2750</v>
      </c>
    </row>
    <row r="1910" spans="2:11">
      <c r="B1910" s="620" t="s">
        <v>2759</v>
      </c>
      <c r="C1910" s="620" t="s">
        <v>3097</v>
      </c>
      <c r="D1910" s="620" t="s">
        <v>3104</v>
      </c>
      <c r="E1910" s="615">
        <v>16000</v>
      </c>
      <c r="F1910" s="616">
        <f t="shared" si="88"/>
        <v>371452387.5</v>
      </c>
      <c r="G1910" s="617">
        <f t="shared" si="87"/>
        <v>16000</v>
      </c>
      <c r="H1910" s="618">
        <f t="shared" si="89"/>
        <v>371452387.5</v>
      </c>
      <c r="I1910" s="662"/>
      <c r="J1910" s="619" t="s">
        <v>55</v>
      </c>
      <c r="K1910" s="619" t="s">
        <v>2750</v>
      </c>
    </row>
    <row r="1911" spans="2:11">
      <c r="B1911" s="620" t="s">
        <v>2759</v>
      </c>
      <c r="C1911" s="620" t="s">
        <v>3097</v>
      </c>
      <c r="D1911" s="620" t="s">
        <v>5215</v>
      </c>
      <c r="E1911" s="615">
        <v>2500000</v>
      </c>
      <c r="F1911" s="616">
        <f t="shared" si="88"/>
        <v>373952387.5</v>
      </c>
      <c r="G1911" s="617">
        <f t="shared" si="87"/>
        <v>2500000</v>
      </c>
      <c r="H1911" s="618">
        <f t="shared" si="89"/>
        <v>373952387.5</v>
      </c>
      <c r="I1911" s="662"/>
      <c r="J1911" s="619" t="s">
        <v>55</v>
      </c>
      <c r="K1911" s="619" t="s">
        <v>2750</v>
      </c>
    </row>
    <row r="1912" spans="2:11">
      <c r="B1912" s="620" t="s">
        <v>2759</v>
      </c>
      <c r="C1912" s="620" t="s">
        <v>3097</v>
      </c>
      <c r="D1912" s="620" t="s">
        <v>2815</v>
      </c>
      <c r="E1912" s="615">
        <v>438000</v>
      </c>
      <c r="F1912" s="616">
        <f t="shared" si="88"/>
        <v>374390387.5</v>
      </c>
      <c r="G1912" s="617">
        <f t="shared" si="87"/>
        <v>438000</v>
      </c>
      <c r="H1912" s="618">
        <f t="shared" si="89"/>
        <v>374390387.5</v>
      </c>
      <c r="I1912" s="662"/>
      <c r="J1912" s="619" t="s">
        <v>55</v>
      </c>
      <c r="K1912" s="619" t="s">
        <v>2750</v>
      </c>
    </row>
    <row r="1913" spans="2:11">
      <c r="B1913" s="620" t="s">
        <v>2759</v>
      </c>
      <c r="C1913" s="620" t="s">
        <v>3097</v>
      </c>
      <c r="D1913" s="620" t="s">
        <v>2816</v>
      </c>
      <c r="E1913" s="615">
        <v>594000</v>
      </c>
      <c r="F1913" s="616">
        <f t="shared" si="88"/>
        <v>374984387.5</v>
      </c>
      <c r="G1913" s="617">
        <f t="shared" si="87"/>
        <v>594000</v>
      </c>
      <c r="H1913" s="618">
        <f t="shared" si="89"/>
        <v>374984387.5</v>
      </c>
      <c r="I1913" s="662"/>
      <c r="J1913" s="619" t="s">
        <v>55</v>
      </c>
      <c r="K1913" s="619" t="s">
        <v>2750</v>
      </c>
    </row>
    <row r="1914" spans="2:11">
      <c r="B1914" s="620" t="s">
        <v>2759</v>
      </c>
      <c r="C1914" s="620" t="s">
        <v>3097</v>
      </c>
      <c r="D1914" s="620" t="s">
        <v>5214</v>
      </c>
      <c r="E1914" s="615">
        <v>25000</v>
      </c>
      <c r="F1914" s="616">
        <f t="shared" si="88"/>
        <v>375009387.5</v>
      </c>
      <c r="G1914" s="617">
        <f t="shared" si="87"/>
        <v>25000</v>
      </c>
      <c r="H1914" s="618">
        <f t="shared" si="89"/>
        <v>375009387.5</v>
      </c>
      <c r="I1914" s="662"/>
      <c r="J1914" s="619" t="s">
        <v>55</v>
      </c>
      <c r="K1914" s="619" t="s">
        <v>2750</v>
      </c>
    </row>
    <row r="1915" spans="2:11">
      <c r="B1915" s="620" t="s">
        <v>2759</v>
      </c>
      <c r="C1915" s="620" t="s">
        <v>3097</v>
      </c>
      <c r="D1915" s="620" t="s">
        <v>5213</v>
      </c>
      <c r="E1915" s="615">
        <v>25000</v>
      </c>
      <c r="F1915" s="616">
        <f t="shared" si="88"/>
        <v>375034387.5</v>
      </c>
      <c r="G1915" s="617">
        <f t="shared" si="87"/>
        <v>25000</v>
      </c>
      <c r="H1915" s="618">
        <f t="shared" si="89"/>
        <v>375034387.5</v>
      </c>
      <c r="I1915" s="662"/>
      <c r="J1915" s="619" t="s">
        <v>55</v>
      </c>
      <c r="K1915" s="619" t="s">
        <v>2750</v>
      </c>
    </row>
    <row r="1916" spans="2:11">
      <c r="B1916" s="620" t="s">
        <v>2759</v>
      </c>
      <c r="C1916" s="620" t="s">
        <v>3097</v>
      </c>
      <c r="D1916" s="620" t="s">
        <v>3105</v>
      </c>
      <c r="E1916" s="615">
        <v>13000</v>
      </c>
      <c r="F1916" s="616">
        <f t="shared" si="88"/>
        <v>375047387.5</v>
      </c>
      <c r="G1916" s="617">
        <f t="shared" si="87"/>
        <v>13000</v>
      </c>
      <c r="H1916" s="618">
        <f t="shared" si="89"/>
        <v>375047387.5</v>
      </c>
      <c r="I1916" s="662"/>
      <c r="J1916" s="619" t="s">
        <v>55</v>
      </c>
      <c r="K1916" s="619" t="s">
        <v>2750</v>
      </c>
    </row>
    <row r="1917" spans="2:11">
      <c r="B1917" s="620" t="s">
        <v>2759</v>
      </c>
      <c r="C1917" s="620" t="s">
        <v>3097</v>
      </c>
      <c r="D1917" s="620" t="s">
        <v>3106</v>
      </c>
      <c r="E1917" s="615">
        <v>13000</v>
      </c>
      <c r="F1917" s="616">
        <f t="shared" si="88"/>
        <v>375060387.5</v>
      </c>
      <c r="G1917" s="617">
        <f t="shared" si="87"/>
        <v>13000</v>
      </c>
      <c r="H1917" s="618">
        <f t="shared" si="89"/>
        <v>375060387.5</v>
      </c>
      <c r="I1917" s="662"/>
      <c r="J1917" s="619" t="s">
        <v>55</v>
      </c>
      <c r="K1917" s="619" t="s">
        <v>2750</v>
      </c>
    </row>
    <row r="1918" spans="2:11">
      <c r="B1918" s="620" t="s">
        <v>2759</v>
      </c>
      <c r="C1918" s="620" t="s">
        <v>3097</v>
      </c>
      <c r="D1918" s="620" t="s">
        <v>5212</v>
      </c>
      <c r="E1918" s="615">
        <v>250000</v>
      </c>
      <c r="F1918" s="616">
        <f t="shared" si="88"/>
        <v>375310387.5</v>
      </c>
      <c r="G1918" s="617">
        <f t="shared" si="87"/>
        <v>250000</v>
      </c>
      <c r="H1918" s="618">
        <f t="shared" si="89"/>
        <v>375310387.5</v>
      </c>
      <c r="I1918" s="662"/>
      <c r="J1918" s="619" t="s">
        <v>55</v>
      </c>
      <c r="K1918" s="619" t="s">
        <v>2750</v>
      </c>
    </row>
    <row r="1919" spans="2:11">
      <c r="B1919" s="620" t="s">
        <v>2759</v>
      </c>
      <c r="C1919" s="620" t="s">
        <v>3097</v>
      </c>
      <c r="D1919" s="620" t="s">
        <v>5211</v>
      </c>
      <c r="E1919" s="615">
        <v>750000</v>
      </c>
      <c r="F1919" s="616">
        <f t="shared" si="88"/>
        <v>376060387.5</v>
      </c>
      <c r="G1919" s="617">
        <f t="shared" si="87"/>
        <v>750000</v>
      </c>
      <c r="H1919" s="618">
        <f t="shared" si="89"/>
        <v>376060387.5</v>
      </c>
      <c r="I1919" s="662"/>
      <c r="J1919" s="619" t="s">
        <v>55</v>
      </c>
      <c r="K1919" s="619" t="s">
        <v>2750</v>
      </c>
    </row>
    <row r="1920" spans="2:11">
      <c r="B1920" s="620" t="s">
        <v>2759</v>
      </c>
      <c r="C1920" s="620" t="s">
        <v>3097</v>
      </c>
      <c r="D1920" s="620" t="s">
        <v>5210</v>
      </c>
      <c r="E1920" s="615">
        <v>8000</v>
      </c>
      <c r="F1920" s="616">
        <f t="shared" si="88"/>
        <v>376068387.5</v>
      </c>
      <c r="G1920" s="617">
        <f t="shared" si="87"/>
        <v>8000</v>
      </c>
      <c r="H1920" s="618">
        <f t="shared" si="89"/>
        <v>376068387.5</v>
      </c>
      <c r="I1920" s="662"/>
      <c r="J1920" s="619" t="s">
        <v>55</v>
      </c>
      <c r="K1920" s="619" t="s">
        <v>2750</v>
      </c>
    </row>
    <row r="1921" spans="2:11">
      <c r="B1921" s="620" t="s">
        <v>2759</v>
      </c>
      <c r="C1921" s="620" t="s">
        <v>3097</v>
      </c>
      <c r="D1921" s="620" t="s">
        <v>5209</v>
      </c>
      <c r="E1921" s="615">
        <v>500000</v>
      </c>
      <c r="F1921" s="616">
        <f t="shared" si="88"/>
        <v>376568387.5</v>
      </c>
      <c r="G1921" s="617">
        <f t="shared" si="87"/>
        <v>500000</v>
      </c>
      <c r="H1921" s="618">
        <f t="shared" si="89"/>
        <v>376568387.5</v>
      </c>
      <c r="I1921" s="662"/>
      <c r="J1921" s="619" t="s">
        <v>55</v>
      </c>
      <c r="K1921" s="619" t="s">
        <v>2750</v>
      </c>
    </row>
    <row r="1922" spans="2:11">
      <c r="B1922" s="620" t="s">
        <v>2759</v>
      </c>
      <c r="C1922" s="620" t="s">
        <v>3097</v>
      </c>
      <c r="D1922" s="620" t="s">
        <v>5208</v>
      </c>
      <c r="E1922" s="615">
        <v>40000</v>
      </c>
      <c r="F1922" s="616">
        <f t="shared" si="88"/>
        <v>376608387.5</v>
      </c>
      <c r="G1922" s="617">
        <f t="shared" si="87"/>
        <v>40000</v>
      </c>
      <c r="H1922" s="618">
        <f t="shared" si="89"/>
        <v>376608387.5</v>
      </c>
      <c r="I1922" s="662"/>
      <c r="J1922" s="619" t="s">
        <v>55</v>
      </c>
      <c r="K1922" s="619" t="s">
        <v>2750</v>
      </c>
    </row>
    <row r="1923" spans="2:11">
      <c r="B1923" s="620" t="s">
        <v>2759</v>
      </c>
      <c r="C1923" s="620" t="s">
        <v>3097</v>
      </c>
      <c r="D1923" s="620" t="s">
        <v>5207</v>
      </c>
      <c r="E1923" s="615">
        <v>241000</v>
      </c>
      <c r="F1923" s="616">
        <f t="shared" si="88"/>
        <v>376849387.5</v>
      </c>
      <c r="G1923" s="617">
        <f t="shared" si="87"/>
        <v>241000</v>
      </c>
      <c r="H1923" s="618">
        <f t="shared" si="89"/>
        <v>376849387.5</v>
      </c>
      <c r="I1923" s="662"/>
      <c r="J1923" s="619" t="s">
        <v>55</v>
      </c>
      <c r="K1923" s="619" t="s">
        <v>2750</v>
      </c>
    </row>
    <row r="1924" spans="2:11">
      <c r="B1924" s="620" t="s">
        <v>2759</v>
      </c>
      <c r="C1924" s="620" t="s">
        <v>3097</v>
      </c>
      <c r="D1924" s="620" t="s">
        <v>5206</v>
      </c>
      <c r="E1924" s="615">
        <v>120000</v>
      </c>
      <c r="F1924" s="616">
        <f t="shared" si="88"/>
        <v>376969387.5</v>
      </c>
      <c r="G1924" s="617">
        <f t="shared" si="87"/>
        <v>120000</v>
      </c>
      <c r="H1924" s="618">
        <f t="shared" si="89"/>
        <v>376969387.5</v>
      </c>
      <c r="I1924" s="662"/>
      <c r="J1924" s="619" t="s">
        <v>55</v>
      </c>
      <c r="K1924" s="619" t="s">
        <v>2750</v>
      </c>
    </row>
    <row r="1925" spans="2:11">
      <c r="B1925" s="620" t="s">
        <v>2759</v>
      </c>
      <c r="C1925" s="620" t="s">
        <v>3097</v>
      </c>
      <c r="D1925" s="620" t="s">
        <v>5205</v>
      </c>
      <c r="E1925" s="615">
        <v>1000000</v>
      </c>
      <c r="F1925" s="616">
        <f t="shared" si="88"/>
        <v>377969387.5</v>
      </c>
      <c r="G1925" s="617">
        <f t="shared" si="87"/>
        <v>1000000</v>
      </c>
      <c r="H1925" s="618">
        <f t="shared" si="89"/>
        <v>377969387.5</v>
      </c>
      <c r="I1925" s="662"/>
      <c r="J1925" s="619" t="s">
        <v>55</v>
      </c>
      <c r="K1925" s="619" t="s">
        <v>2750</v>
      </c>
    </row>
    <row r="1926" spans="2:11">
      <c r="B1926" s="620" t="s">
        <v>2759</v>
      </c>
      <c r="C1926" s="620" t="s">
        <v>3097</v>
      </c>
      <c r="D1926" s="620" t="s">
        <v>5204</v>
      </c>
      <c r="E1926" s="615">
        <v>125000</v>
      </c>
      <c r="F1926" s="616">
        <f t="shared" si="88"/>
        <v>378094387.5</v>
      </c>
      <c r="G1926" s="617">
        <f t="shared" si="87"/>
        <v>125000</v>
      </c>
      <c r="H1926" s="618">
        <f t="shared" si="89"/>
        <v>378094387.5</v>
      </c>
      <c r="I1926" s="662"/>
      <c r="J1926" s="619" t="s">
        <v>55</v>
      </c>
      <c r="K1926" s="619" t="s">
        <v>2750</v>
      </c>
    </row>
    <row r="1927" spans="2:11">
      <c r="B1927" s="620" t="s">
        <v>2759</v>
      </c>
      <c r="C1927" s="620" t="s">
        <v>3097</v>
      </c>
      <c r="D1927" s="620" t="s">
        <v>3107</v>
      </c>
      <c r="E1927" s="615">
        <v>39000</v>
      </c>
      <c r="F1927" s="616">
        <f t="shared" si="88"/>
        <v>378133387.5</v>
      </c>
      <c r="G1927" s="617">
        <f t="shared" ref="G1927:G1990" si="90">E1927</f>
        <v>39000</v>
      </c>
      <c r="H1927" s="618">
        <f t="shared" si="89"/>
        <v>378133387.5</v>
      </c>
      <c r="I1927" s="662"/>
      <c r="J1927" s="619" t="s">
        <v>55</v>
      </c>
      <c r="K1927" s="619" t="s">
        <v>2750</v>
      </c>
    </row>
    <row r="1928" spans="2:11">
      <c r="B1928" s="620" t="s">
        <v>2759</v>
      </c>
      <c r="C1928" s="620" t="s">
        <v>3097</v>
      </c>
      <c r="D1928" s="620" t="s">
        <v>3108</v>
      </c>
      <c r="E1928" s="615">
        <v>78000</v>
      </c>
      <c r="F1928" s="616">
        <f t="shared" ref="F1928:F1991" si="91">E1928+F1927</f>
        <v>378211387.5</v>
      </c>
      <c r="G1928" s="617">
        <f t="shared" si="90"/>
        <v>78000</v>
      </c>
      <c r="H1928" s="618">
        <f t="shared" ref="H1928:H1991" si="92">G1928+H1927</f>
        <v>378211387.5</v>
      </c>
      <c r="I1928" s="662"/>
      <c r="J1928" s="619" t="s">
        <v>55</v>
      </c>
      <c r="K1928" s="619" t="s">
        <v>2750</v>
      </c>
    </row>
    <row r="1929" spans="2:11">
      <c r="B1929" s="620" t="s">
        <v>2759</v>
      </c>
      <c r="C1929" s="620" t="s">
        <v>3097</v>
      </c>
      <c r="D1929" s="620" t="s">
        <v>5203</v>
      </c>
      <c r="E1929" s="615">
        <v>950000</v>
      </c>
      <c r="F1929" s="616">
        <f t="shared" si="91"/>
        <v>379161387.5</v>
      </c>
      <c r="G1929" s="617">
        <f t="shared" si="90"/>
        <v>950000</v>
      </c>
      <c r="H1929" s="618">
        <f t="shared" si="92"/>
        <v>379161387.5</v>
      </c>
      <c r="I1929" s="662"/>
      <c r="J1929" s="619" t="s">
        <v>55</v>
      </c>
      <c r="K1929" s="619" t="s">
        <v>2750</v>
      </c>
    </row>
    <row r="1930" spans="2:11">
      <c r="B1930" s="620" t="s">
        <v>2759</v>
      </c>
      <c r="C1930" s="620" t="s">
        <v>3097</v>
      </c>
      <c r="D1930" s="620" t="s">
        <v>3109</v>
      </c>
      <c r="E1930" s="615">
        <v>357000</v>
      </c>
      <c r="F1930" s="616">
        <f t="shared" si="91"/>
        <v>379518387.5</v>
      </c>
      <c r="G1930" s="617">
        <f t="shared" si="90"/>
        <v>357000</v>
      </c>
      <c r="H1930" s="618">
        <f t="shared" si="92"/>
        <v>379518387.5</v>
      </c>
      <c r="I1930" s="662"/>
      <c r="J1930" s="619" t="s">
        <v>55</v>
      </c>
      <c r="K1930" s="619" t="s">
        <v>2750</v>
      </c>
    </row>
    <row r="1931" spans="2:11">
      <c r="B1931" s="620" t="s">
        <v>2759</v>
      </c>
      <c r="C1931" s="620" t="s">
        <v>3097</v>
      </c>
      <c r="D1931" s="620" t="s">
        <v>2829</v>
      </c>
      <c r="E1931" s="615">
        <v>125000</v>
      </c>
      <c r="F1931" s="616">
        <f t="shared" si="91"/>
        <v>379643387.5</v>
      </c>
      <c r="G1931" s="617">
        <f t="shared" si="90"/>
        <v>125000</v>
      </c>
      <c r="H1931" s="618">
        <f t="shared" si="92"/>
        <v>379643387.5</v>
      </c>
      <c r="I1931" s="662"/>
      <c r="J1931" s="619" t="s">
        <v>55</v>
      </c>
      <c r="K1931" s="619" t="s">
        <v>2750</v>
      </c>
    </row>
    <row r="1932" spans="2:11">
      <c r="B1932" s="620" t="s">
        <v>2759</v>
      </c>
      <c r="C1932" s="620" t="s">
        <v>3097</v>
      </c>
      <c r="D1932" s="620" t="s">
        <v>5202</v>
      </c>
      <c r="E1932" s="615">
        <v>5000</v>
      </c>
      <c r="F1932" s="616">
        <f t="shared" si="91"/>
        <v>379648387.5</v>
      </c>
      <c r="G1932" s="617">
        <f t="shared" si="90"/>
        <v>5000</v>
      </c>
      <c r="H1932" s="618">
        <f t="shared" si="92"/>
        <v>379648387.5</v>
      </c>
      <c r="I1932" s="662"/>
      <c r="J1932" s="619" t="s">
        <v>55</v>
      </c>
      <c r="K1932" s="619" t="s">
        <v>2750</v>
      </c>
    </row>
    <row r="1933" spans="2:11">
      <c r="B1933" s="620" t="s">
        <v>2759</v>
      </c>
      <c r="C1933" s="620" t="s">
        <v>3097</v>
      </c>
      <c r="D1933" s="620" t="s">
        <v>5201</v>
      </c>
      <c r="E1933" s="615">
        <v>125000</v>
      </c>
      <c r="F1933" s="616">
        <f t="shared" si="91"/>
        <v>379773387.5</v>
      </c>
      <c r="G1933" s="617">
        <f t="shared" si="90"/>
        <v>125000</v>
      </c>
      <c r="H1933" s="618">
        <f t="shared" si="92"/>
        <v>379773387.5</v>
      </c>
      <c r="I1933" s="662"/>
      <c r="J1933" s="619" t="s">
        <v>55</v>
      </c>
      <c r="K1933" s="619" t="s">
        <v>2750</v>
      </c>
    </row>
    <row r="1934" spans="2:11">
      <c r="B1934" s="620" t="s">
        <v>2759</v>
      </c>
      <c r="C1934" s="620" t="s">
        <v>3097</v>
      </c>
      <c r="D1934" s="620" t="s">
        <v>2823</v>
      </c>
      <c r="E1934" s="615">
        <v>1672000</v>
      </c>
      <c r="F1934" s="616">
        <f t="shared" si="91"/>
        <v>381445387.5</v>
      </c>
      <c r="G1934" s="617">
        <f t="shared" si="90"/>
        <v>1672000</v>
      </c>
      <c r="H1934" s="618">
        <f t="shared" si="92"/>
        <v>381445387.5</v>
      </c>
      <c r="I1934" s="662"/>
      <c r="J1934" s="619" t="s">
        <v>55</v>
      </c>
      <c r="K1934" s="619" t="s">
        <v>2750</v>
      </c>
    </row>
    <row r="1935" spans="2:11">
      <c r="B1935" s="620" t="s">
        <v>2759</v>
      </c>
      <c r="C1935" s="620" t="s">
        <v>3097</v>
      </c>
      <c r="D1935" s="620" t="s">
        <v>5200</v>
      </c>
      <c r="E1935" s="615">
        <v>125000</v>
      </c>
      <c r="F1935" s="616">
        <f t="shared" si="91"/>
        <v>381570387.5</v>
      </c>
      <c r="G1935" s="617">
        <f t="shared" si="90"/>
        <v>125000</v>
      </c>
      <c r="H1935" s="618">
        <f t="shared" si="92"/>
        <v>381570387.5</v>
      </c>
      <c r="I1935" s="662"/>
      <c r="J1935" s="619" t="s">
        <v>55</v>
      </c>
      <c r="K1935" s="619" t="s">
        <v>2750</v>
      </c>
    </row>
    <row r="1936" spans="2:11">
      <c r="B1936" s="620" t="s">
        <v>2759</v>
      </c>
      <c r="C1936" s="620" t="s">
        <v>3097</v>
      </c>
      <c r="D1936" s="620" t="s">
        <v>5199</v>
      </c>
      <c r="E1936" s="615">
        <v>5000</v>
      </c>
      <c r="F1936" s="616">
        <f t="shared" si="91"/>
        <v>381575387.5</v>
      </c>
      <c r="G1936" s="617">
        <f t="shared" si="90"/>
        <v>5000</v>
      </c>
      <c r="H1936" s="618">
        <f t="shared" si="92"/>
        <v>381575387.5</v>
      </c>
      <c r="I1936" s="662"/>
      <c r="J1936" s="619" t="s">
        <v>55</v>
      </c>
      <c r="K1936" s="619" t="s">
        <v>2750</v>
      </c>
    </row>
    <row r="1937" spans="2:11">
      <c r="B1937" s="620" t="s">
        <v>2759</v>
      </c>
      <c r="C1937" s="620" t="s">
        <v>3097</v>
      </c>
      <c r="D1937" s="620" t="s">
        <v>2830</v>
      </c>
      <c r="E1937" s="615">
        <v>107000</v>
      </c>
      <c r="F1937" s="616">
        <f t="shared" si="91"/>
        <v>381682387.5</v>
      </c>
      <c r="G1937" s="617">
        <f t="shared" si="90"/>
        <v>107000</v>
      </c>
      <c r="H1937" s="618">
        <f t="shared" si="92"/>
        <v>381682387.5</v>
      </c>
      <c r="I1937" s="662"/>
      <c r="J1937" s="619" t="s">
        <v>55</v>
      </c>
      <c r="K1937" s="619" t="s">
        <v>2750</v>
      </c>
    </row>
    <row r="1938" spans="2:11">
      <c r="B1938" s="620" t="s">
        <v>2759</v>
      </c>
      <c r="C1938" s="620" t="s">
        <v>5190</v>
      </c>
      <c r="D1938" s="620" t="s">
        <v>5198</v>
      </c>
      <c r="E1938" s="615">
        <v>24000</v>
      </c>
      <c r="F1938" s="616">
        <f t="shared" si="91"/>
        <v>381706387.5</v>
      </c>
      <c r="G1938" s="617">
        <f t="shared" si="90"/>
        <v>24000</v>
      </c>
      <c r="H1938" s="618">
        <f t="shared" si="92"/>
        <v>381706387.5</v>
      </c>
      <c r="I1938" s="662"/>
      <c r="J1938" s="619" t="s">
        <v>55</v>
      </c>
      <c r="K1938" s="619" t="s">
        <v>2750</v>
      </c>
    </row>
    <row r="1939" spans="2:11">
      <c r="B1939" s="620" t="s">
        <v>2759</v>
      </c>
      <c r="C1939" s="620" t="s">
        <v>5190</v>
      </c>
      <c r="D1939" s="620" t="s">
        <v>2878</v>
      </c>
      <c r="E1939" s="615">
        <v>19000</v>
      </c>
      <c r="F1939" s="616">
        <f t="shared" si="91"/>
        <v>381725387.5</v>
      </c>
      <c r="G1939" s="617">
        <f t="shared" si="90"/>
        <v>19000</v>
      </c>
      <c r="H1939" s="618">
        <f t="shared" si="92"/>
        <v>381725387.5</v>
      </c>
      <c r="I1939" s="662"/>
      <c r="J1939" s="619" t="s">
        <v>55</v>
      </c>
      <c r="K1939" s="619" t="s">
        <v>2750</v>
      </c>
    </row>
    <row r="1940" spans="2:11">
      <c r="B1940" s="620" t="s">
        <v>2759</v>
      </c>
      <c r="C1940" s="620" t="s">
        <v>5190</v>
      </c>
      <c r="D1940" s="620" t="s">
        <v>3110</v>
      </c>
      <c r="E1940" s="615">
        <v>9000</v>
      </c>
      <c r="F1940" s="616">
        <f t="shared" si="91"/>
        <v>381734387.5</v>
      </c>
      <c r="G1940" s="617">
        <f t="shared" si="90"/>
        <v>9000</v>
      </c>
      <c r="H1940" s="618">
        <f t="shared" si="92"/>
        <v>381734387.5</v>
      </c>
      <c r="I1940" s="662"/>
      <c r="J1940" s="619" t="s">
        <v>55</v>
      </c>
      <c r="K1940" s="619" t="s">
        <v>2750</v>
      </c>
    </row>
    <row r="1941" spans="2:11">
      <c r="B1941" s="620" t="s">
        <v>2759</v>
      </c>
      <c r="C1941" s="620" t="s">
        <v>5190</v>
      </c>
      <c r="D1941" s="620" t="s">
        <v>2833</v>
      </c>
      <c r="E1941" s="615">
        <v>16000</v>
      </c>
      <c r="F1941" s="616">
        <f t="shared" si="91"/>
        <v>381750387.5</v>
      </c>
      <c r="G1941" s="617">
        <f t="shared" si="90"/>
        <v>16000</v>
      </c>
      <c r="H1941" s="618">
        <f t="shared" si="92"/>
        <v>381750387.5</v>
      </c>
      <c r="I1941" s="662"/>
      <c r="J1941" s="619" t="s">
        <v>55</v>
      </c>
      <c r="K1941" s="619" t="s">
        <v>2750</v>
      </c>
    </row>
    <row r="1942" spans="2:11">
      <c r="B1942" s="620" t="s">
        <v>2759</v>
      </c>
      <c r="C1942" s="620" t="s">
        <v>5190</v>
      </c>
      <c r="D1942" s="620" t="s">
        <v>5121</v>
      </c>
      <c r="E1942" s="615">
        <v>5000</v>
      </c>
      <c r="F1942" s="616">
        <f t="shared" si="91"/>
        <v>381755387.5</v>
      </c>
      <c r="G1942" s="617">
        <f t="shared" si="90"/>
        <v>5000</v>
      </c>
      <c r="H1942" s="618">
        <f t="shared" si="92"/>
        <v>381755387.5</v>
      </c>
      <c r="I1942" s="662"/>
      <c r="J1942" s="619" t="s">
        <v>55</v>
      </c>
      <c r="K1942" s="619" t="s">
        <v>2750</v>
      </c>
    </row>
    <row r="1943" spans="2:11">
      <c r="B1943" s="620" t="s">
        <v>2759</v>
      </c>
      <c r="C1943" s="620" t="s">
        <v>5190</v>
      </c>
      <c r="D1943" s="620" t="s">
        <v>5197</v>
      </c>
      <c r="E1943" s="615">
        <v>8000</v>
      </c>
      <c r="F1943" s="616">
        <f t="shared" si="91"/>
        <v>381763387.5</v>
      </c>
      <c r="G1943" s="617">
        <f t="shared" si="90"/>
        <v>8000</v>
      </c>
      <c r="H1943" s="618">
        <f t="shared" si="92"/>
        <v>381763387.5</v>
      </c>
      <c r="I1943" s="662"/>
      <c r="J1943" s="619" t="s">
        <v>55</v>
      </c>
      <c r="K1943" s="619" t="s">
        <v>2750</v>
      </c>
    </row>
    <row r="1944" spans="2:11">
      <c r="B1944" s="620" t="s">
        <v>2759</v>
      </c>
      <c r="C1944" s="620" t="s">
        <v>5190</v>
      </c>
      <c r="D1944" s="620" t="s">
        <v>3111</v>
      </c>
      <c r="E1944" s="615">
        <v>13000</v>
      </c>
      <c r="F1944" s="616">
        <f t="shared" si="91"/>
        <v>381776387.5</v>
      </c>
      <c r="G1944" s="617">
        <f t="shared" si="90"/>
        <v>13000</v>
      </c>
      <c r="H1944" s="618">
        <f t="shared" si="92"/>
        <v>381776387.5</v>
      </c>
      <c r="I1944" s="662"/>
      <c r="J1944" s="619" t="s">
        <v>55</v>
      </c>
      <c r="K1944" s="619" t="s">
        <v>2750</v>
      </c>
    </row>
    <row r="1945" spans="2:11">
      <c r="B1945" s="620" t="s">
        <v>2759</v>
      </c>
      <c r="C1945" s="620" t="s">
        <v>5190</v>
      </c>
      <c r="D1945" s="620" t="s">
        <v>3028</v>
      </c>
      <c r="E1945" s="615">
        <v>486000</v>
      </c>
      <c r="F1945" s="616">
        <f t="shared" si="91"/>
        <v>382262387.5</v>
      </c>
      <c r="G1945" s="617">
        <f t="shared" si="90"/>
        <v>486000</v>
      </c>
      <c r="H1945" s="618">
        <f t="shared" si="92"/>
        <v>382262387.5</v>
      </c>
      <c r="I1945" s="662"/>
      <c r="J1945" s="619" t="s">
        <v>55</v>
      </c>
      <c r="K1945" s="619" t="s">
        <v>2750</v>
      </c>
    </row>
    <row r="1946" spans="2:11">
      <c r="B1946" s="620" t="s">
        <v>2759</v>
      </c>
      <c r="C1946" s="620" t="s">
        <v>5190</v>
      </c>
      <c r="D1946" s="620" t="s">
        <v>2787</v>
      </c>
      <c r="E1946" s="615">
        <v>156000</v>
      </c>
      <c r="F1946" s="616">
        <f t="shared" si="91"/>
        <v>382418387.5</v>
      </c>
      <c r="G1946" s="617">
        <f t="shared" si="90"/>
        <v>156000</v>
      </c>
      <c r="H1946" s="618">
        <f t="shared" si="92"/>
        <v>382418387.5</v>
      </c>
      <c r="I1946" s="662"/>
      <c r="J1946" s="619" t="s">
        <v>55</v>
      </c>
      <c r="K1946" s="619" t="s">
        <v>2750</v>
      </c>
    </row>
    <row r="1947" spans="2:11">
      <c r="B1947" s="620" t="s">
        <v>2759</v>
      </c>
      <c r="C1947" s="620" t="s">
        <v>5190</v>
      </c>
      <c r="D1947" s="620" t="s">
        <v>5196</v>
      </c>
      <c r="E1947" s="615">
        <v>358000</v>
      </c>
      <c r="F1947" s="616">
        <f t="shared" si="91"/>
        <v>382776387.5</v>
      </c>
      <c r="G1947" s="617">
        <f t="shared" si="90"/>
        <v>358000</v>
      </c>
      <c r="H1947" s="618">
        <f t="shared" si="92"/>
        <v>382776387.5</v>
      </c>
      <c r="I1947" s="662"/>
      <c r="J1947" s="619" t="s">
        <v>55</v>
      </c>
      <c r="K1947" s="619" t="s">
        <v>2750</v>
      </c>
    </row>
    <row r="1948" spans="2:11">
      <c r="B1948" s="620" t="s">
        <v>2759</v>
      </c>
      <c r="C1948" s="620" t="s">
        <v>5190</v>
      </c>
      <c r="D1948" s="620" t="s">
        <v>3112</v>
      </c>
      <c r="E1948" s="615">
        <v>358000</v>
      </c>
      <c r="F1948" s="616">
        <f t="shared" si="91"/>
        <v>383134387.5</v>
      </c>
      <c r="G1948" s="617">
        <f t="shared" si="90"/>
        <v>358000</v>
      </c>
      <c r="H1948" s="618">
        <f t="shared" si="92"/>
        <v>383134387.5</v>
      </c>
      <c r="I1948" s="662"/>
      <c r="J1948" s="619" t="s">
        <v>55</v>
      </c>
      <c r="K1948" s="619" t="s">
        <v>2750</v>
      </c>
    </row>
    <row r="1949" spans="2:11">
      <c r="B1949" s="620" t="s">
        <v>2759</v>
      </c>
      <c r="C1949" s="620" t="s">
        <v>5190</v>
      </c>
      <c r="D1949" s="620" t="s">
        <v>2789</v>
      </c>
      <c r="E1949" s="615">
        <v>25000</v>
      </c>
      <c r="F1949" s="616">
        <f t="shared" si="91"/>
        <v>383159387.5</v>
      </c>
      <c r="G1949" s="617">
        <f t="shared" si="90"/>
        <v>25000</v>
      </c>
      <c r="H1949" s="618">
        <f t="shared" si="92"/>
        <v>383159387.5</v>
      </c>
      <c r="I1949" s="662"/>
      <c r="J1949" s="619" t="s">
        <v>55</v>
      </c>
      <c r="K1949" s="619" t="s">
        <v>2750</v>
      </c>
    </row>
    <row r="1950" spans="2:11">
      <c r="B1950" s="620" t="s">
        <v>2759</v>
      </c>
      <c r="C1950" s="620" t="s">
        <v>5190</v>
      </c>
      <c r="D1950" s="620" t="s">
        <v>2790</v>
      </c>
      <c r="E1950" s="615">
        <v>448000</v>
      </c>
      <c r="F1950" s="616">
        <f t="shared" si="91"/>
        <v>383607387.5</v>
      </c>
      <c r="G1950" s="617">
        <f t="shared" si="90"/>
        <v>448000</v>
      </c>
      <c r="H1950" s="618">
        <f t="shared" si="92"/>
        <v>383607387.5</v>
      </c>
      <c r="I1950" s="662"/>
      <c r="J1950" s="619" t="s">
        <v>55</v>
      </c>
      <c r="K1950" s="619" t="s">
        <v>2750</v>
      </c>
    </row>
    <row r="1951" spans="2:11">
      <c r="B1951" s="620" t="s">
        <v>2759</v>
      </c>
      <c r="C1951" s="620" t="s">
        <v>5190</v>
      </c>
      <c r="D1951" s="620" t="s">
        <v>2791</v>
      </c>
      <c r="E1951" s="615">
        <v>67000</v>
      </c>
      <c r="F1951" s="616">
        <f t="shared" si="91"/>
        <v>383674387.5</v>
      </c>
      <c r="G1951" s="617">
        <f t="shared" si="90"/>
        <v>67000</v>
      </c>
      <c r="H1951" s="618">
        <f t="shared" si="92"/>
        <v>383674387.5</v>
      </c>
      <c r="I1951" s="662"/>
      <c r="J1951" s="619" t="s">
        <v>55</v>
      </c>
      <c r="K1951" s="619" t="s">
        <v>2750</v>
      </c>
    </row>
    <row r="1952" spans="2:11">
      <c r="B1952" s="620" t="s">
        <v>2759</v>
      </c>
      <c r="C1952" s="620" t="s">
        <v>5190</v>
      </c>
      <c r="D1952" s="620" t="s">
        <v>2792</v>
      </c>
      <c r="E1952" s="615">
        <v>112000</v>
      </c>
      <c r="F1952" s="616">
        <f t="shared" si="91"/>
        <v>383786387.5</v>
      </c>
      <c r="G1952" s="617">
        <f t="shared" si="90"/>
        <v>112000</v>
      </c>
      <c r="H1952" s="618">
        <f t="shared" si="92"/>
        <v>383786387.5</v>
      </c>
      <c r="I1952" s="662"/>
      <c r="J1952" s="619" t="s">
        <v>55</v>
      </c>
      <c r="K1952" s="619" t="s">
        <v>2750</v>
      </c>
    </row>
    <row r="1953" spans="2:11">
      <c r="B1953" s="620" t="s">
        <v>2759</v>
      </c>
      <c r="C1953" s="620" t="s">
        <v>5190</v>
      </c>
      <c r="D1953" s="620" t="s">
        <v>2793</v>
      </c>
      <c r="E1953" s="615">
        <v>39000</v>
      </c>
      <c r="F1953" s="616">
        <f t="shared" si="91"/>
        <v>383825387.5</v>
      </c>
      <c r="G1953" s="617">
        <f t="shared" si="90"/>
        <v>39000</v>
      </c>
      <c r="H1953" s="618">
        <f t="shared" si="92"/>
        <v>383825387.5</v>
      </c>
      <c r="I1953" s="662"/>
      <c r="J1953" s="619" t="s">
        <v>55</v>
      </c>
      <c r="K1953" s="619" t="s">
        <v>2750</v>
      </c>
    </row>
    <row r="1954" spans="2:11">
      <c r="B1954" s="620" t="s">
        <v>2759</v>
      </c>
      <c r="C1954" s="620" t="s">
        <v>5190</v>
      </c>
      <c r="D1954" s="620" t="s">
        <v>2836</v>
      </c>
      <c r="E1954" s="615">
        <v>224000</v>
      </c>
      <c r="F1954" s="616">
        <f t="shared" si="91"/>
        <v>384049387.5</v>
      </c>
      <c r="G1954" s="617">
        <f t="shared" si="90"/>
        <v>224000</v>
      </c>
      <c r="H1954" s="618">
        <f t="shared" si="92"/>
        <v>384049387.5</v>
      </c>
      <c r="I1954" s="662"/>
      <c r="J1954" s="619" t="s">
        <v>55</v>
      </c>
      <c r="K1954" s="619" t="s">
        <v>2750</v>
      </c>
    </row>
    <row r="1955" spans="2:11">
      <c r="B1955" s="620" t="s">
        <v>2759</v>
      </c>
      <c r="C1955" s="620" t="s">
        <v>5190</v>
      </c>
      <c r="D1955" s="620" t="s">
        <v>2794</v>
      </c>
      <c r="E1955" s="615">
        <v>299000</v>
      </c>
      <c r="F1955" s="616">
        <f t="shared" si="91"/>
        <v>384348387.5</v>
      </c>
      <c r="G1955" s="617">
        <f t="shared" si="90"/>
        <v>299000</v>
      </c>
      <c r="H1955" s="618">
        <f t="shared" si="92"/>
        <v>384348387.5</v>
      </c>
      <c r="I1955" s="662"/>
      <c r="J1955" s="619" t="s">
        <v>55</v>
      </c>
      <c r="K1955" s="619" t="s">
        <v>2750</v>
      </c>
    </row>
    <row r="1956" spans="2:11">
      <c r="B1956" s="620" t="s">
        <v>2759</v>
      </c>
      <c r="C1956" s="620" t="s">
        <v>5190</v>
      </c>
      <c r="D1956" s="620" t="s">
        <v>2797</v>
      </c>
      <c r="E1956" s="615">
        <v>6000</v>
      </c>
      <c r="F1956" s="616">
        <f t="shared" si="91"/>
        <v>384354387.5</v>
      </c>
      <c r="G1956" s="617">
        <f t="shared" si="90"/>
        <v>6000</v>
      </c>
      <c r="H1956" s="618">
        <f t="shared" si="92"/>
        <v>384354387.5</v>
      </c>
      <c r="I1956" s="662"/>
      <c r="J1956" s="619" t="s">
        <v>55</v>
      </c>
      <c r="K1956" s="619" t="s">
        <v>2750</v>
      </c>
    </row>
    <row r="1957" spans="2:11">
      <c r="B1957" s="620" t="s">
        <v>2759</v>
      </c>
      <c r="C1957" s="620" t="s">
        <v>5190</v>
      </c>
      <c r="D1957" s="620" t="s">
        <v>5195</v>
      </c>
      <c r="E1957" s="615">
        <v>500000</v>
      </c>
      <c r="F1957" s="616">
        <f t="shared" si="91"/>
        <v>384854387.5</v>
      </c>
      <c r="G1957" s="617">
        <f t="shared" si="90"/>
        <v>500000</v>
      </c>
      <c r="H1957" s="618">
        <f t="shared" si="92"/>
        <v>384854387.5</v>
      </c>
      <c r="I1957" s="662"/>
      <c r="J1957" s="619" t="s">
        <v>55</v>
      </c>
      <c r="K1957" s="619" t="s">
        <v>2750</v>
      </c>
    </row>
    <row r="1958" spans="2:11">
      <c r="B1958" s="620" t="s">
        <v>2759</v>
      </c>
      <c r="C1958" s="620" t="s">
        <v>5190</v>
      </c>
      <c r="D1958" s="620" t="s">
        <v>5194</v>
      </c>
      <c r="E1958" s="615">
        <v>23000</v>
      </c>
      <c r="F1958" s="616">
        <f t="shared" si="91"/>
        <v>384877387.5</v>
      </c>
      <c r="G1958" s="617">
        <f t="shared" si="90"/>
        <v>23000</v>
      </c>
      <c r="H1958" s="618">
        <f t="shared" si="92"/>
        <v>384877387.5</v>
      </c>
      <c r="I1958" s="662"/>
      <c r="J1958" s="619" t="s">
        <v>55</v>
      </c>
      <c r="K1958" s="619" t="s">
        <v>2750</v>
      </c>
    </row>
    <row r="1959" spans="2:11">
      <c r="B1959" s="620" t="s">
        <v>2759</v>
      </c>
      <c r="C1959" s="620" t="s">
        <v>5190</v>
      </c>
      <c r="D1959" s="620" t="s">
        <v>2800</v>
      </c>
      <c r="E1959" s="615">
        <v>183000</v>
      </c>
      <c r="F1959" s="616">
        <f t="shared" si="91"/>
        <v>385060387.5</v>
      </c>
      <c r="G1959" s="617">
        <f t="shared" si="90"/>
        <v>183000</v>
      </c>
      <c r="H1959" s="618">
        <f t="shared" si="92"/>
        <v>385060387.5</v>
      </c>
      <c r="I1959" s="662"/>
      <c r="J1959" s="619" t="s">
        <v>55</v>
      </c>
      <c r="K1959" s="619" t="s">
        <v>2750</v>
      </c>
    </row>
    <row r="1960" spans="2:11">
      <c r="B1960" s="620" t="s">
        <v>2759</v>
      </c>
      <c r="C1960" s="620" t="s">
        <v>5190</v>
      </c>
      <c r="D1960" s="620" t="s">
        <v>2801</v>
      </c>
      <c r="E1960" s="615">
        <v>39000</v>
      </c>
      <c r="F1960" s="616">
        <f t="shared" si="91"/>
        <v>385099387.5</v>
      </c>
      <c r="G1960" s="617">
        <f t="shared" si="90"/>
        <v>39000</v>
      </c>
      <c r="H1960" s="618">
        <f t="shared" si="92"/>
        <v>385099387.5</v>
      </c>
      <c r="I1960" s="662"/>
      <c r="J1960" s="619" t="s">
        <v>55</v>
      </c>
      <c r="K1960" s="619" t="s">
        <v>2750</v>
      </c>
    </row>
    <row r="1961" spans="2:11">
      <c r="B1961" s="620" t="s">
        <v>2759</v>
      </c>
      <c r="C1961" s="620" t="s">
        <v>5190</v>
      </c>
      <c r="D1961" s="620" t="s">
        <v>3113</v>
      </c>
      <c r="E1961" s="615">
        <v>3000</v>
      </c>
      <c r="F1961" s="616">
        <f t="shared" si="91"/>
        <v>385102387.5</v>
      </c>
      <c r="G1961" s="617">
        <f t="shared" si="90"/>
        <v>3000</v>
      </c>
      <c r="H1961" s="618">
        <f t="shared" si="92"/>
        <v>385102387.5</v>
      </c>
      <c r="I1961" s="662"/>
      <c r="J1961" s="619" t="s">
        <v>55</v>
      </c>
      <c r="K1961" s="619" t="s">
        <v>2750</v>
      </c>
    </row>
    <row r="1962" spans="2:11">
      <c r="B1962" s="620" t="s">
        <v>2759</v>
      </c>
      <c r="C1962" s="620" t="s">
        <v>5190</v>
      </c>
      <c r="D1962" s="620" t="s">
        <v>3044</v>
      </c>
      <c r="E1962" s="615">
        <v>133000</v>
      </c>
      <c r="F1962" s="616">
        <f t="shared" si="91"/>
        <v>385235387.5</v>
      </c>
      <c r="G1962" s="617">
        <f t="shared" si="90"/>
        <v>133000</v>
      </c>
      <c r="H1962" s="618">
        <f t="shared" si="92"/>
        <v>385235387.5</v>
      </c>
      <c r="I1962" s="662"/>
      <c r="J1962" s="619" t="s">
        <v>55</v>
      </c>
      <c r="K1962" s="619" t="s">
        <v>2750</v>
      </c>
    </row>
    <row r="1963" spans="2:11">
      <c r="B1963" s="620" t="s">
        <v>2759</v>
      </c>
      <c r="C1963" s="620" t="s">
        <v>5190</v>
      </c>
      <c r="D1963" s="620" t="s">
        <v>2804</v>
      </c>
      <c r="E1963" s="615">
        <v>133000</v>
      </c>
      <c r="F1963" s="616">
        <f t="shared" si="91"/>
        <v>385368387.5</v>
      </c>
      <c r="G1963" s="617">
        <f t="shared" si="90"/>
        <v>133000</v>
      </c>
      <c r="H1963" s="618">
        <f t="shared" si="92"/>
        <v>385368387.5</v>
      </c>
      <c r="I1963" s="662"/>
      <c r="J1963" s="619" t="s">
        <v>55</v>
      </c>
      <c r="K1963" s="619" t="s">
        <v>2750</v>
      </c>
    </row>
    <row r="1964" spans="2:11">
      <c r="B1964" s="620" t="s">
        <v>2759</v>
      </c>
      <c r="C1964" s="620" t="s">
        <v>5190</v>
      </c>
      <c r="D1964" s="620" t="s">
        <v>3114</v>
      </c>
      <c r="E1964" s="615">
        <v>133000</v>
      </c>
      <c r="F1964" s="616">
        <f t="shared" si="91"/>
        <v>385501387.5</v>
      </c>
      <c r="G1964" s="617">
        <f t="shared" si="90"/>
        <v>133000</v>
      </c>
      <c r="H1964" s="618">
        <f t="shared" si="92"/>
        <v>385501387.5</v>
      </c>
      <c r="I1964" s="662"/>
      <c r="J1964" s="619" t="s">
        <v>55</v>
      </c>
      <c r="K1964" s="619" t="s">
        <v>2750</v>
      </c>
    </row>
    <row r="1965" spans="2:11">
      <c r="B1965" s="620" t="s">
        <v>2759</v>
      </c>
      <c r="C1965" s="620" t="s">
        <v>5190</v>
      </c>
      <c r="D1965" s="620" t="s">
        <v>3115</v>
      </c>
      <c r="E1965" s="615">
        <v>133000</v>
      </c>
      <c r="F1965" s="616">
        <f t="shared" si="91"/>
        <v>385634387.5</v>
      </c>
      <c r="G1965" s="617">
        <f t="shared" si="90"/>
        <v>133000</v>
      </c>
      <c r="H1965" s="618">
        <f t="shared" si="92"/>
        <v>385634387.5</v>
      </c>
      <c r="I1965" s="662"/>
      <c r="J1965" s="619" t="s">
        <v>55</v>
      </c>
      <c r="K1965" s="619" t="s">
        <v>2750</v>
      </c>
    </row>
    <row r="1966" spans="2:11">
      <c r="B1966" s="620" t="s">
        <v>2759</v>
      </c>
      <c r="C1966" s="620" t="s">
        <v>5190</v>
      </c>
      <c r="D1966" s="620" t="s">
        <v>3116</v>
      </c>
      <c r="E1966" s="615">
        <v>133000</v>
      </c>
      <c r="F1966" s="616">
        <f t="shared" si="91"/>
        <v>385767387.5</v>
      </c>
      <c r="G1966" s="617">
        <f t="shared" si="90"/>
        <v>133000</v>
      </c>
      <c r="H1966" s="618">
        <f t="shared" si="92"/>
        <v>385767387.5</v>
      </c>
      <c r="I1966" s="662"/>
      <c r="J1966" s="619" t="s">
        <v>55</v>
      </c>
      <c r="K1966" s="619" t="s">
        <v>2750</v>
      </c>
    </row>
    <row r="1967" spans="2:11">
      <c r="B1967" s="620" t="s">
        <v>2759</v>
      </c>
      <c r="C1967" s="620" t="s">
        <v>5190</v>
      </c>
      <c r="D1967" s="620" t="s">
        <v>2805</v>
      </c>
      <c r="E1967" s="615">
        <v>47000</v>
      </c>
      <c r="F1967" s="616">
        <f t="shared" si="91"/>
        <v>385814387.5</v>
      </c>
      <c r="G1967" s="617">
        <f t="shared" si="90"/>
        <v>47000</v>
      </c>
      <c r="H1967" s="618">
        <f t="shared" si="92"/>
        <v>385814387.5</v>
      </c>
      <c r="I1967" s="662"/>
      <c r="J1967" s="619" t="s">
        <v>55</v>
      </c>
      <c r="K1967" s="619" t="s">
        <v>2750</v>
      </c>
    </row>
    <row r="1968" spans="2:11">
      <c r="B1968" s="620" t="s">
        <v>2759</v>
      </c>
      <c r="C1968" s="620" t="s">
        <v>5190</v>
      </c>
      <c r="D1968" s="620" t="s">
        <v>5193</v>
      </c>
      <c r="E1968" s="615">
        <v>10000</v>
      </c>
      <c r="F1968" s="616">
        <f t="shared" si="91"/>
        <v>385824387.5</v>
      </c>
      <c r="G1968" s="617">
        <f t="shared" si="90"/>
        <v>10000</v>
      </c>
      <c r="H1968" s="618">
        <f t="shared" si="92"/>
        <v>385824387.5</v>
      </c>
      <c r="I1968" s="662"/>
      <c r="J1968" s="619" t="s">
        <v>55</v>
      </c>
      <c r="K1968" s="619" t="s">
        <v>2750</v>
      </c>
    </row>
    <row r="1969" spans="2:11">
      <c r="B1969" s="620" t="s">
        <v>2759</v>
      </c>
      <c r="C1969" s="620" t="s">
        <v>5190</v>
      </c>
      <c r="D1969" s="620" t="s">
        <v>2806</v>
      </c>
      <c r="E1969" s="615">
        <v>4000</v>
      </c>
      <c r="F1969" s="616">
        <f t="shared" si="91"/>
        <v>385828387.5</v>
      </c>
      <c r="G1969" s="617">
        <f t="shared" si="90"/>
        <v>4000</v>
      </c>
      <c r="H1969" s="618">
        <f t="shared" si="92"/>
        <v>385828387.5</v>
      </c>
      <c r="I1969" s="662"/>
      <c r="J1969" s="619" t="s">
        <v>55</v>
      </c>
      <c r="K1969" s="619" t="s">
        <v>2750</v>
      </c>
    </row>
    <row r="1970" spans="2:11">
      <c r="B1970" s="620" t="s">
        <v>2759</v>
      </c>
      <c r="C1970" s="620" t="s">
        <v>5190</v>
      </c>
      <c r="D1970" s="620" t="s">
        <v>2807</v>
      </c>
      <c r="E1970" s="615">
        <v>239000</v>
      </c>
      <c r="F1970" s="616">
        <f t="shared" si="91"/>
        <v>386067387.5</v>
      </c>
      <c r="G1970" s="617">
        <f t="shared" si="90"/>
        <v>239000</v>
      </c>
      <c r="H1970" s="618">
        <f t="shared" si="92"/>
        <v>386067387.5</v>
      </c>
      <c r="I1970" s="662"/>
      <c r="J1970" s="619" t="s">
        <v>55</v>
      </c>
      <c r="K1970" s="619" t="s">
        <v>2750</v>
      </c>
    </row>
    <row r="1971" spans="2:11">
      <c r="B1971" s="620" t="s">
        <v>2759</v>
      </c>
      <c r="C1971" s="620" t="s">
        <v>5190</v>
      </c>
      <c r="D1971" s="620" t="s">
        <v>2809</v>
      </c>
      <c r="E1971" s="615">
        <v>99000</v>
      </c>
      <c r="F1971" s="616">
        <f t="shared" si="91"/>
        <v>386166387.5</v>
      </c>
      <c r="G1971" s="617">
        <f t="shared" si="90"/>
        <v>99000</v>
      </c>
      <c r="H1971" s="618">
        <f t="shared" si="92"/>
        <v>386166387.5</v>
      </c>
      <c r="I1971" s="662"/>
      <c r="J1971" s="619" t="s">
        <v>55</v>
      </c>
      <c r="K1971" s="619" t="s">
        <v>2750</v>
      </c>
    </row>
    <row r="1972" spans="2:11">
      <c r="B1972" s="620" t="s">
        <v>2759</v>
      </c>
      <c r="C1972" s="620" t="s">
        <v>5190</v>
      </c>
      <c r="D1972" s="620" t="s">
        <v>3117</v>
      </c>
      <c r="E1972" s="615">
        <v>345000</v>
      </c>
      <c r="F1972" s="616">
        <f t="shared" si="91"/>
        <v>386511387.5</v>
      </c>
      <c r="G1972" s="617">
        <f t="shared" si="90"/>
        <v>345000</v>
      </c>
      <c r="H1972" s="618">
        <f t="shared" si="92"/>
        <v>386511387.5</v>
      </c>
      <c r="I1972" s="662"/>
      <c r="J1972" s="619" t="s">
        <v>55</v>
      </c>
      <c r="K1972" s="619" t="s">
        <v>2750</v>
      </c>
    </row>
    <row r="1973" spans="2:11">
      <c r="B1973" s="620" t="s">
        <v>2759</v>
      </c>
      <c r="C1973" s="620" t="s">
        <v>5190</v>
      </c>
      <c r="D1973" s="620" t="s">
        <v>2771</v>
      </c>
      <c r="E1973" s="615">
        <v>358000</v>
      </c>
      <c r="F1973" s="616">
        <f t="shared" si="91"/>
        <v>386869387.5</v>
      </c>
      <c r="G1973" s="617">
        <f t="shared" si="90"/>
        <v>358000</v>
      </c>
      <c r="H1973" s="618">
        <f t="shared" si="92"/>
        <v>386869387.5</v>
      </c>
      <c r="I1973" s="662"/>
      <c r="J1973" s="619" t="s">
        <v>55</v>
      </c>
      <c r="K1973" s="619" t="s">
        <v>2750</v>
      </c>
    </row>
    <row r="1974" spans="2:11">
      <c r="B1974" s="620" t="s">
        <v>2759</v>
      </c>
      <c r="C1974" s="620" t="s">
        <v>5190</v>
      </c>
      <c r="D1974" s="620" t="s">
        <v>5192</v>
      </c>
      <c r="E1974" s="615">
        <v>76000</v>
      </c>
      <c r="F1974" s="616">
        <f t="shared" si="91"/>
        <v>386945387.5</v>
      </c>
      <c r="G1974" s="617">
        <f t="shared" si="90"/>
        <v>76000</v>
      </c>
      <c r="H1974" s="618">
        <f t="shared" si="92"/>
        <v>386945387.5</v>
      </c>
      <c r="I1974" s="662"/>
      <c r="J1974" s="619" t="s">
        <v>55</v>
      </c>
      <c r="K1974" s="619" t="s">
        <v>2750</v>
      </c>
    </row>
    <row r="1975" spans="2:11">
      <c r="B1975" s="620" t="s">
        <v>2759</v>
      </c>
      <c r="C1975" s="620" t="s">
        <v>5190</v>
      </c>
      <c r="D1975" s="620" t="s">
        <v>3118</v>
      </c>
      <c r="E1975" s="615">
        <v>8000</v>
      </c>
      <c r="F1975" s="616">
        <f t="shared" si="91"/>
        <v>386953387.5</v>
      </c>
      <c r="G1975" s="617">
        <f t="shared" si="90"/>
        <v>8000</v>
      </c>
      <c r="H1975" s="618">
        <f t="shared" si="92"/>
        <v>386953387.5</v>
      </c>
      <c r="I1975" s="662"/>
      <c r="J1975" s="619" t="s">
        <v>55</v>
      </c>
      <c r="K1975" s="619" t="s">
        <v>2750</v>
      </c>
    </row>
    <row r="1976" spans="2:11">
      <c r="B1976" s="620" t="s">
        <v>2759</v>
      </c>
      <c r="C1976" s="620" t="s">
        <v>5190</v>
      </c>
      <c r="D1976" s="620" t="s">
        <v>3119</v>
      </c>
      <c r="E1976" s="615">
        <v>8000</v>
      </c>
      <c r="F1976" s="616">
        <f t="shared" si="91"/>
        <v>386961387.5</v>
      </c>
      <c r="G1976" s="617">
        <f t="shared" si="90"/>
        <v>8000</v>
      </c>
      <c r="H1976" s="618">
        <f t="shared" si="92"/>
        <v>386961387.5</v>
      </c>
      <c r="I1976" s="662"/>
      <c r="J1976" s="619" t="s">
        <v>55</v>
      </c>
      <c r="K1976" s="619" t="s">
        <v>2750</v>
      </c>
    </row>
    <row r="1977" spans="2:11">
      <c r="B1977" s="620" t="s">
        <v>2759</v>
      </c>
      <c r="C1977" s="620" t="s">
        <v>5190</v>
      </c>
      <c r="D1977" s="620" t="s">
        <v>3120</v>
      </c>
      <c r="E1977" s="615">
        <v>8000</v>
      </c>
      <c r="F1977" s="616">
        <f t="shared" si="91"/>
        <v>386969387.5</v>
      </c>
      <c r="G1977" s="617">
        <f t="shared" si="90"/>
        <v>8000</v>
      </c>
      <c r="H1977" s="618">
        <f t="shared" si="92"/>
        <v>386969387.5</v>
      </c>
      <c r="I1977" s="662"/>
      <c r="J1977" s="619" t="s">
        <v>55</v>
      </c>
      <c r="K1977" s="619" t="s">
        <v>2750</v>
      </c>
    </row>
    <row r="1978" spans="2:11">
      <c r="B1978" s="620" t="s">
        <v>2759</v>
      </c>
      <c r="C1978" s="620" t="s">
        <v>5190</v>
      </c>
      <c r="D1978" s="620" t="s">
        <v>3121</v>
      </c>
      <c r="E1978" s="615">
        <v>8000</v>
      </c>
      <c r="F1978" s="616">
        <f t="shared" si="91"/>
        <v>386977387.5</v>
      </c>
      <c r="G1978" s="617">
        <f t="shared" si="90"/>
        <v>8000</v>
      </c>
      <c r="H1978" s="618">
        <f t="shared" si="92"/>
        <v>386977387.5</v>
      </c>
      <c r="I1978" s="662"/>
      <c r="J1978" s="619" t="s">
        <v>55</v>
      </c>
      <c r="K1978" s="619" t="s">
        <v>2750</v>
      </c>
    </row>
    <row r="1979" spans="2:11">
      <c r="B1979" s="620" t="s">
        <v>2759</v>
      </c>
      <c r="C1979" s="620" t="s">
        <v>5190</v>
      </c>
      <c r="D1979" s="620" t="s">
        <v>2811</v>
      </c>
      <c r="E1979" s="615">
        <v>1000</v>
      </c>
      <c r="F1979" s="616">
        <f t="shared" si="91"/>
        <v>386978387.5</v>
      </c>
      <c r="G1979" s="617">
        <f t="shared" si="90"/>
        <v>1000</v>
      </c>
      <c r="H1979" s="618">
        <f t="shared" si="92"/>
        <v>386978387.5</v>
      </c>
      <c r="I1979" s="662"/>
      <c r="J1979" s="619" t="s">
        <v>55</v>
      </c>
      <c r="K1979" s="619" t="s">
        <v>2750</v>
      </c>
    </row>
    <row r="1980" spans="2:11">
      <c r="B1980" s="620" t="s">
        <v>2759</v>
      </c>
      <c r="C1980" s="620" t="s">
        <v>5190</v>
      </c>
      <c r="D1980" s="620" t="s">
        <v>2780</v>
      </c>
      <c r="E1980" s="615">
        <v>410000</v>
      </c>
      <c r="F1980" s="616">
        <f t="shared" si="91"/>
        <v>387388387.5</v>
      </c>
      <c r="G1980" s="617">
        <f t="shared" si="90"/>
        <v>410000</v>
      </c>
      <c r="H1980" s="618">
        <f t="shared" si="92"/>
        <v>387388387.5</v>
      </c>
      <c r="I1980" s="662"/>
      <c r="J1980" s="619" t="s">
        <v>55</v>
      </c>
      <c r="K1980" s="619" t="s">
        <v>2750</v>
      </c>
    </row>
    <row r="1981" spans="2:11">
      <c r="B1981" s="620" t="s">
        <v>2759</v>
      </c>
      <c r="C1981" s="620" t="s">
        <v>5190</v>
      </c>
      <c r="D1981" s="620" t="s">
        <v>3122</v>
      </c>
      <c r="E1981" s="615">
        <v>78000</v>
      </c>
      <c r="F1981" s="616">
        <f t="shared" si="91"/>
        <v>387466387.5</v>
      </c>
      <c r="G1981" s="617">
        <f t="shared" si="90"/>
        <v>78000</v>
      </c>
      <c r="H1981" s="618">
        <f t="shared" si="92"/>
        <v>387466387.5</v>
      </c>
      <c r="I1981" s="662"/>
      <c r="J1981" s="619" t="s">
        <v>55</v>
      </c>
      <c r="K1981" s="619" t="s">
        <v>2750</v>
      </c>
    </row>
    <row r="1982" spans="2:11">
      <c r="B1982" s="620" t="s">
        <v>2759</v>
      </c>
      <c r="C1982" s="620" t="s">
        <v>5190</v>
      </c>
      <c r="D1982" s="620" t="s">
        <v>3123</v>
      </c>
      <c r="E1982" s="615">
        <v>6000</v>
      </c>
      <c r="F1982" s="616">
        <f t="shared" si="91"/>
        <v>387472387.5</v>
      </c>
      <c r="G1982" s="617">
        <f t="shared" si="90"/>
        <v>6000</v>
      </c>
      <c r="H1982" s="618">
        <f t="shared" si="92"/>
        <v>387472387.5</v>
      </c>
      <c r="I1982" s="662"/>
      <c r="J1982" s="619" t="s">
        <v>55</v>
      </c>
      <c r="K1982" s="619" t="s">
        <v>2750</v>
      </c>
    </row>
    <row r="1983" spans="2:11">
      <c r="B1983" s="620" t="s">
        <v>2759</v>
      </c>
      <c r="C1983" s="620" t="s">
        <v>5190</v>
      </c>
      <c r="D1983" s="620" t="s">
        <v>2815</v>
      </c>
      <c r="E1983" s="615">
        <v>125000</v>
      </c>
      <c r="F1983" s="616">
        <f t="shared" si="91"/>
        <v>387597387.5</v>
      </c>
      <c r="G1983" s="617">
        <f t="shared" si="90"/>
        <v>125000</v>
      </c>
      <c r="H1983" s="618">
        <f t="shared" si="92"/>
        <v>387597387.5</v>
      </c>
      <c r="I1983" s="662"/>
      <c r="J1983" s="619" t="s">
        <v>55</v>
      </c>
      <c r="K1983" s="619" t="s">
        <v>2750</v>
      </c>
    </row>
    <row r="1984" spans="2:11">
      <c r="B1984" s="620" t="s">
        <v>2759</v>
      </c>
      <c r="C1984" s="620" t="s">
        <v>5190</v>
      </c>
      <c r="D1984" s="620" t="s">
        <v>2816</v>
      </c>
      <c r="E1984" s="615">
        <v>200000</v>
      </c>
      <c r="F1984" s="616">
        <f t="shared" si="91"/>
        <v>387797387.5</v>
      </c>
      <c r="G1984" s="617">
        <f t="shared" si="90"/>
        <v>200000</v>
      </c>
      <c r="H1984" s="618">
        <f t="shared" si="92"/>
        <v>387797387.5</v>
      </c>
      <c r="I1984" s="662"/>
      <c r="J1984" s="619" t="s">
        <v>55</v>
      </c>
      <c r="K1984" s="619" t="s">
        <v>2750</v>
      </c>
    </row>
    <row r="1985" spans="2:11">
      <c r="B1985" s="620" t="s">
        <v>2759</v>
      </c>
      <c r="C1985" s="620" t="s">
        <v>5190</v>
      </c>
      <c r="D1985" s="620" t="s">
        <v>2819</v>
      </c>
      <c r="E1985" s="615">
        <v>125000</v>
      </c>
      <c r="F1985" s="616">
        <f t="shared" si="91"/>
        <v>387922387.5</v>
      </c>
      <c r="G1985" s="617">
        <f t="shared" si="90"/>
        <v>125000</v>
      </c>
      <c r="H1985" s="618">
        <f t="shared" si="92"/>
        <v>387922387.5</v>
      </c>
      <c r="I1985" s="662"/>
      <c r="J1985" s="619" t="s">
        <v>55</v>
      </c>
      <c r="K1985" s="619" t="s">
        <v>2750</v>
      </c>
    </row>
    <row r="1986" spans="2:11">
      <c r="B1986" s="620" t="s">
        <v>2759</v>
      </c>
      <c r="C1986" s="620" t="s">
        <v>5190</v>
      </c>
      <c r="D1986" s="620" t="s">
        <v>3124</v>
      </c>
      <c r="E1986" s="615">
        <v>6000</v>
      </c>
      <c r="F1986" s="616">
        <f t="shared" si="91"/>
        <v>387928387.5</v>
      </c>
      <c r="G1986" s="617">
        <f t="shared" si="90"/>
        <v>6000</v>
      </c>
      <c r="H1986" s="618">
        <f t="shared" si="92"/>
        <v>387928387.5</v>
      </c>
      <c r="I1986" s="662"/>
      <c r="J1986" s="619" t="s">
        <v>55</v>
      </c>
      <c r="K1986" s="619" t="s">
        <v>2750</v>
      </c>
    </row>
    <row r="1987" spans="2:11">
      <c r="B1987" s="620" t="s">
        <v>2759</v>
      </c>
      <c r="C1987" s="620" t="s">
        <v>5190</v>
      </c>
      <c r="D1987" s="620" t="s">
        <v>3125</v>
      </c>
      <c r="E1987" s="615">
        <v>16000</v>
      </c>
      <c r="F1987" s="616">
        <f t="shared" si="91"/>
        <v>387944387.5</v>
      </c>
      <c r="G1987" s="617">
        <f t="shared" si="90"/>
        <v>16000</v>
      </c>
      <c r="H1987" s="618">
        <f t="shared" si="92"/>
        <v>387944387.5</v>
      </c>
      <c r="I1987" s="662"/>
      <c r="J1987" s="619" t="s">
        <v>55</v>
      </c>
      <c r="K1987" s="619" t="s">
        <v>2750</v>
      </c>
    </row>
    <row r="1988" spans="2:11">
      <c r="B1988" s="620" t="s">
        <v>2759</v>
      </c>
      <c r="C1988" s="620" t="s">
        <v>5190</v>
      </c>
      <c r="D1988" s="620" t="s">
        <v>5086</v>
      </c>
      <c r="E1988" s="615">
        <v>84000</v>
      </c>
      <c r="F1988" s="616">
        <f t="shared" si="91"/>
        <v>388028387.5</v>
      </c>
      <c r="G1988" s="617">
        <f t="shared" si="90"/>
        <v>84000</v>
      </c>
      <c r="H1988" s="618">
        <f t="shared" si="92"/>
        <v>388028387.5</v>
      </c>
      <c r="I1988" s="662"/>
      <c r="J1988" s="619" t="s">
        <v>55</v>
      </c>
      <c r="K1988" s="619" t="s">
        <v>2750</v>
      </c>
    </row>
    <row r="1989" spans="2:11">
      <c r="B1989" s="620" t="s">
        <v>2759</v>
      </c>
      <c r="C1989" s="620" t="s">
        <v>5190</v>
      </c>
      <c r="D1989" s="620" t="s">
        <v>2823</v>
      </c>
      <c r="E1989" s="615">
        <v>373000</v>
      </c>
      <c r="F1989" s="616">
        <f t="shared" si="91"/>
        <v>388401387.5</v>
      </c>
      <c r="G1989" s="617">
        <f t="shared" si="90"/>
        <v>373000</v>
      </c>
      <c r="H1989" s="618">
        <f t="shared" si="92"/>
        <v>388401387.5</v>
      </c>
      <c r="I1989" s="662"/>
      <c r="J1989" s="619" t="s">
        <v>55</v>
      </c>
      <c r="K1989" s="619" t="s">
        <v>2750</v>
      </c>
    </row>
    <row r="1990" spans="2:11">
      <c r="B1990" s="620" t="s">
        <v>2759</v>
      </c>
      <c r="C1990" s="620" t="s">
        <v>5190</v>
      </c>
      <c r="D1990" s="620" t="s">
        <v>2824</v>
      </c>
      <c r="E1990" s="615">
        <v>448000</v>
      </c>
      <c r="F1990" s="616">
        <f t="shared" si="91"/>
        <v>388849387.5</v>
      </c>
      <c r="G1990" s="617">
        <f t="shared" si="90"/>
        <v>448000</v>
      </c>
      <c r="H1990" s="618">
        <f t="shared" si="92"/>
        <v>388849387.5</v>
      </c>
      <c r="I1990" s="662"/>
      <c r="J1990" s="619" t="s">
        <v>55</v>
      </c>
      <c r="K1990" s="619" t="s">
        <v>2750</v>
      </c>
    </row>
    <row r="1991" spans="2:11">
      <c r="B1991" s="620" t="s">
        <v>2759</v>
      </c>
      <c r="C1991" s="620" t="s">
        <v>5190</v>
      </c>
      <c r="D1991" s="620" t="s">
        <v>3026</v>
      </c>
      <c r="E1991" s="615">
        <v>8000</v>
      </c>
      <c r="F1991" s="616">
        <f t="shared" si="91"/>
        <v>388857387.5</v>
      </c>
      <c r="G1991" s="617">
        <f t="shared" ref="G1991:G2054" si="93">E1991</f>
        <v>8000</v>
      </c>
      <c r="H1991" s="618">
        <f t="shared" si="92"/>
        <v>388857387.5</v>
      </c>
      <c r="I1991" s="662"/>
      <c r="J1991" s="619" t="s">
        <v>55</v>
      </c>
      <c r="K1991" s="619" t="s">
        <v>2750</v>
      </c>
    </row>
    <row r="1992" spans="2:11">
      <c r="B1992" s="620" t="s">
        <v>2759</v>
      </c>
      <c r="C1992" s="620" t="s">
        <v>5190</v>
      </c>
      <c r="D1992" s="620" t="s">
        <v>5191</v>
      </c>
      <c r="E1992" s="615">
        <v>30000</v>
      </c>
      <c r="F1992" s="616">
        <f t="shared" ref="F1992:F2055" si="94">E1992+F1991</f>
        <v>388887387.5</v>
      </c>
      <c r="G1992" s="617">
        <f t="shared" si="93"/>
        <v>30000</v>
      </c>
      <c r="H1992" s="618">
        <f t="shared" ref="H1992:H2055" si="95">G1992+H1991</f>
        <v>388887387.5</v>
      </c>
      <c r="I1992" s="662"/>
      <c r="J1992" s="619" t="s">
        <v>55</v>
      </c>
      <c r="K1992" s="619" t="s">
        <v>2750</v>
      </c>
    </row>
    <row r="1993" spans="2:11">
      <c r="B1993" s="620" t="s">
        <v>2759</v>
      </c>
      <c r="C1993" s="620" t="s">
        <v>5190</v>
      </c>
      <c r="D1993" s="620" t="s">
        <v>2830</v>
      </c>
      <c r="E1993" s="615">
        <v>50000</v>
      </c>
      <c r="F1993" s="616">
        <f t="shared" si="94"/>
        <v>388937387.5</v>
      </c>
      <c r="G1993" s="617">
        <f t="shared" si="93"/>
        <v>50000</v>
      </c>
      <c r="H1993" s="618">
        <f t="shared" si="95"/>
        <v>388937387.5</v>
      </c>
      <c r="I1993" s="662"/>
      <c r="J1993" s="619" t="s">
        <v>55</v>
      </c>
      <c r="K1993" s="619" t="s">
        <v>2750</v>
      </c>
    </row>
    <row r="1994" spans="2:11">
      <c r="B1994" s="620" t="s">
        <v>2759</v>
      </c>
      <c r="C1994" s="620" t="s">
        <v>3126</v>
      </c>
      <c r="D1994" s="620" t="s">
        <v>5189</v>
      </c>
      <c r="E1994" s="615">
        <v>182000</v>
      </c>
      <c r="F1994" s="616">
        <f t="shared" si="94"/>
        <v>389119387.5</v>
      </c>
      <c r="G1994" s="617">
        <f t="shared" si="93"/>
        <v>182000</v>
      </c>
      <c r="H1994" s="618">
        <f t="shared" si="95"/>
        <v>389119387.5</v>
      </c>
      <c r="I1994" s="662"/>
      <c r="J1994" s="619" t="s">
        <v>55</v>
      </c>
      <c r="K1994" s="619" t="s">
        <v>2750</v>
      </c>
    </row>
    <row r="1995" spans="2:11">
      <c r="B1995" s="620" t="s">
        <v>2759</v>
      </c>
      <c r="C1995" s="620" t="s">
        <v>3126</v>
      </c>
      <c r="D1995" s="620" t="s">
        <v>5188</v>
      </c>
      <c r="E1995" s="615">
        <v>45000</v>
      </c>
      <c r="F1995" s="616">
        <f t="shared" si="94"/>
        <v>389164387.5</v>
      </c>
      <c r="G1995" s="617">
        <f t="shared" si="93"/>
        <v>45000</v>
      </c>
      <c r="H1995" s="618">
        <f t="shared" si="95"/>
        <v>389164387.5</v>
      </c>
      <c r="I1995" s="662"/>
      <c r="J1995" s="619" t="s">
        <v>55</v>
      </c>
      <c r="K1995" s="619" t="s">
        <v>2750</v>
      </c>
    </row>
    <row r="1996" spans="2:11">
      <c r="B1996" s="620" t="s">
        <v>2759</v>
      </c>
      <c r="C1996" s="620" t="s">
        <v>3126</v>
      </c>
      <c r="D1996" s="620" t="s">
        <v>5187</v>
      </c>
      <c r="E1996" s="615">
        <v>250000</v>
      </c>
      <c r="F1996" s="616">
        <f t="shared" si="94"/>
        <v>389414387.5</v>
      </c>
      <c r="G1996" s="617">
        <f t="shared" si="93"/>
        <v>250000</v>
      </c>
      <c r="H1996" s="618">
        <f t="shared" si="95"/>
        <v>389414387.5</v>
      </c>
      <c r="I1996" s="662"/>
      <c r="J1996" s="619" t="s">
        <v>55</v>
      </c>
      <c r="K1996" s="619" t="s">
        <v>2750</v>
      </c>
    </row>
    <row r="1997" spans="2:11">
      <c r="B1997" s="620" t="s">
        <v>2759</v>
      </c>
      <c r="C1997" s="620" t="s">
        <v>3126</v>
      </c>
      <c r="D1997" s="620" t="s">
        <v>2785</v>
      </c>
      <c r="E1997" s="615">
        <v>62000</v>
      </c>
      <c r="F1997" s="616">
        <f t="shared" si="94"/>
        <v>389476387.5</v>
      </c>
      <c r="G1997" s="617">
        <f t="shared" si="93"/>
        <v>62000</v>
      </c>
      <c r="H1997" s="618">
        <f t="shared" si="95"/>
        <v>389476387.5</v>
      </c>
      <c r="I1997" s="662"/>
      <c r="J1997" s="619" t="s">
        <v>55</v>
      </c>
      <c r="K1997" s="619" t="s">
        <v>2750</v>
      </c>
    </row>
    <row r="1998" spans="2:11">
      <c r="B1998" s="620" t="s">
        <v>2759</v>
      </c>
      <c r="C1998" s="620" t="s">
        <v>3126</v>
      </c>
      <c r="D1998" s="620" t="s">
        <v>3127</v>
      </c>
      <c r="E1998" s="615">
        <v>13000</v>
      </c>
      <c r="F1998" s="616">
        <f t="shared" si="94"/>
        <v>389489387.5</v>
      </c>
      <c r="G1998" s="617">
        <f t="shared" si="93"/>
        <v>13000</v>
      </c>
      <c r="H1998" s="618">
        <f t="shared" si="95"/>
        <v>389489387.5</v>
      </c>
      <c r="I1998" s="662"/>
      <c r="J1998" s="619" t="s">
        <v>55</v>
      </c>
      <c r="K1998" s="619" t="s">
        <v>2750</v>
      </c>
    </row>
    <row r="1999" spans="2:11">
      <c r="B1999" s="620" t="s">
        <v>2759</v>
      </c>
      <c r="C1999" s="620" t="s">
        <v>3126</v>
      </c>
      <c r="D1999" s="620" t="s">
        <v>5186</v>
      </c>
      <c r="E1999" s="615">
        <v>236000</v>
      </c>
      <c r="F1999" s="616">
        <f t="shared" si="94"/>
        <v>389725387.5</v>
      </c>
      <c r="G1999" s="617">
        <f t="shared" si="93"/>
        <v>236000</v>
      </c>
      <c r="H1999" s="618">
        <f t="shared" si="95"/>
        <v>389725387.5</v>
      </c>
      <c r="I1999" s="662"/>
      <c r="J1999" s="619" t="s">
        <v>55</v>
      </c>
      <c r="K1999" s="619" t="s">
        <v>2750</v>
      </c>
    </row>
    <row r="2000" spans="2:11">
      <c r="B2000" s="620" t="s">
        <v>2759</v>
      </c>
      <c r="C2000" s="620" t="s">
        <v>3126</v>
      </c>
      <c r="D2000" s="620" t="s">
        <v>5121</v>
      </c>
      <c r="E2000" s="615">
        <v>5000</v>
      </c>
      <c r="F2000" s="616">
        <f t="shared" si="94"/>
        <v>389730387.5</v>
      </c>
      <c r="G2000" s="617">
        <f t="shared" si="93"/>
        <v>5000</v>
      </c>
      <c r="H2000" s="618">
        <f t="shared" si="95"/>
        <v>389730387.5</v>
      </c>
      <c r="I2000" s="662"/>
      <c r="J2000" s="619" t="s">
        <v>55</v>
      </c>
      <c r="K2000" s="619" t="s">
        <v>2750</v>
      </c>
    </row>
    <row r="2001" spans="2:11">
      <c r="B2001" s="620" t="s">
        <v>2759</v>
      </c>
      <c r="C2001" s="620" t="s">
        <v>3126</v>
      </c>
      <c r="D2001" s="620" t="s">
        <v>3128</v>
      </c>
      <c r="E2001" s="615">
        <v>125000</v>
      </c>
      <c r="F2001" s="616">
        <f t="shared" si="94"/>
        <v>389855387.5</v>
      </c>
      <c r="G2001" s="617">
        <f t="shared" si="93"/>
        <v>125000</v>
      </c>
      <c r="H2001" s="618">
        <f t="shared" si="95"/>
        <v>389855387.5</v>
      </c>
      <c r="I2001" s="662"/>
      <c r="J2001" s="619" t="s">
        <v>55</v>
      </c>
      <c r="K2001" s="619" t="s">
        <v>2750</v>
      </c>
    </row>
    <row r="2002" spans="2:11">
      <c r="B2002" s="620" t="s">
        <v>2759</v>
      </c>
      <c r="C2002" s="620" t="s">
        <v>3126</v>
      </c>
      <c r="D2002" s="620" t="s">
        <v>2790</v>
      </c>
      <c r="E2002" s="615">
        <v>1198000</v>
      </c>
      <c r="F2002" s="616">
        <f t="shared" si="94"/>
        <v>391053387.5</v>
      </c>
      <c r="G2002" s="617">
        <f t="shared" si="93"/>
        <v>1198000</v>
      </c>
      <c r="H2002" s="618">
        <f t="shared" si="95"/>
        <v>391053387.5</v>
      </c>
      <c r="I2002" s="662"/>
      <c r="J2002" s="619" t="s">
        <v>55</v>
      </c>
      <c r="K2002" s="619" t="s">
        <v>2750</v>
      </c>
    </row>
    <row r="2003" spans="2:11">
      <c r="B2003" s="620" t="s">
        <v>2759</v>
      </c>
      <c r="C2003" s="620" t="s">
        <v>3126</v>
      </c>
      <c r="D2003" s="620" t="s">
        <v>2791</v>
      </c>
      <c r="E2003" s="615">
        <v>180000</v>
      </c>
      <c r="F2003" s="616">
        <f t="shared" si="94"/>
        <v>391233387.5</v>
      </c>
      <c r="G2003" s="617">
        <f t="shared" si="93"/>
        <v>180000</v>
      </c>
      <c r="H2003" s="618">
        <f t="shared" si="95"/>
        <v>391233387.5</v>
      </c>
      <c r="I2003" s="662"/>
      <c r="J2003" s="619" t="s">
        <v>55</v>
      </c>
      <c r="K2003" s="619" t="s">
        <v>2750</v>
      </c>
    </row>
    <row r="2004" spans="2:11">
      <c r="B2004" s="620" t="s">
        <v>2759</v>
      </c>
      <c r="C2004" s="620" t="s">
        <v>3126</v>
      </c>
      <c r="D2004" s="620" t="s">
        <v>2792</v>
      </c>
      <c r="E2004" s="615">
        <v>299000</v>
      </c>
      <c r="F2004" s="616">
        <f t="shared" si="94"/>
        <v>391532387.5</v>
      </c>
      <c r="G2004" s="617">
        <f t="shared" si="93"/>
        <v>299000</v>
      </c>
      <c r="H2004" s="618">
        <f t="shared" si="95"/>
        <v>391532387.5</v>
      </c>
      <c r="I2004" s="662"/>
      <c r="J2004" s="619" t="s">
        <v>55</v>
      </c>
      <c r="K2004" s="619" t="s">
        <v>2750</v>
      </c>
    </row>
    <row r="2005" spans="2:11">
      <c r="B2005" s="620" t="s">
        <v>2759</v>
      </c>
      <c r="C2005" s="620" t="s">
        <v>3126</v>
      </c>
      <c r="D2005" s="620" t="s">
        <v>2793</v>
      </c>
      <c r="E2005" s="615">
        <v>39000</v>
      </c>
      <c r="F2005" s="616">
        <f t="shared" si="94"/>
        <v>391571387.5</v>
      </c>
      <c r="G2005" s="617">
        <f t="shared" si="93"/>
        <v>39000</v>
      </c>
      <c r="H2005" s="618">
        <f t="shared" si="95"/>
        <v>391571387.5</v>
      </c>
      <c r="I2005" s="662"/>
      <c r="J2005" s="619" t="s">
        <v>55</v>
      </c>
      <c r="K2005" s="619" t="s">
        <v>2750</v>
      </c>
    </row>
    <row r="2006" spans="2:11">
      <c r="B2006" s="620" t="s">
        <v>2759</v>
      </c>
      <c r="C2006" s="620" t="s">
        <v>3126</v>
      </c>
      <c r="D2006" s="620" t="s">
        <v>2836</v>
      </c>
      <c r="E2006" s="615">
        <v>599000</v>
      </c>
      <c r="F2006" s="616">
        <f t="shared" si="94"/>
        <v>392170387.5</v>
      </c>
      <c r="G2006" s="617">
        <f t="shared" si="93"/>
        <v>599000</v>
      </c>
      <c r="H2006" s="618">
        <f t="shared" si="95"/>
        <v>392170387.5</v>
      </c>
      <c r="I2006" s="662"/>
      <c r="J2006" s="619" t="s">
        <v>55</v>
      </c>
      <c r="K2006" s="619" t="s">
        <v>2750</v>
      </c>
    </row>
    <row r="2007" spans="2:11">
      <c r="B2007" s="620" t="s">
        <v>2759</v>
      </c>
      <c r="C2007" s="620" t="s">
        <v>3126</v>
      </c>
      <c r="D2007" s="620" t="s">
        <v>5185</v>
      </c>
      <c r="E2007" s="615">
        <v>60000</v>
      </c>
      <c r="F2007" s="616">
        <f t="shared" si="94"/>
        <v>392230387.5</v>
      </c>
      <c r="G2007" s="617">
        <f t="shared" si="93"/>
        <v>60000</v>
      </c>
      <c r="H2007" s="618">
        <f t="shared" si="95"/>
        <v>392230387.5</v>
      </c>
      <c r="I2007" s="662"/>
      <c r="J2007" s="619" t="s">
        <v>55</v>
      </c>
      <c r="K2007" s="619" t="s">
        <v>2750</v>
      </c>
    </row>
    <row r="2008" spans="2:11">
      <c r="B2008" s="620" t="s">
        <v>2759</v>
      </c>
      <c r="C2008" s="620" t="s">
        <v>3126</v>
      </c>
      <c r="D2008" s="620" t="s">
        <v>2892</v>
      </c>
      <c r="E2008" s="615">
        <v>100000</v>
      </c>
      <c r="F2008" s="616">
        <f t="shared" si="94"/>
        <v>392330387.5</v>
      </c>
      <c r="G2008" s="617">
        <f t="shared" si="93"/>
        <v>100000</v>
      </c>
      <c r="H2008" s="618">
        <f t="shared" si="95"/>
        <v>392330387.5</v>
      </c>
      <c r="I2008" s="662"/>
      <c r="J2008" s="619" t="s">
        <v>55</v>
      </c>
      <c r="K2008" s="619" t="s">
        <v>2750</v>
      </c>
    </row>
    <row r="2009" spans="2:11">
      <c r="B2009" s="620" t="s">
        <v>2759</v>
      </c>
      <c r="C2009" s="620" t="s">
        <v>3126</v>
      </c>
      <c r="D2009" s="620" t="s">
        <v>3129</v>
      </c>
      <c r="E2009" s="615">
        <v>383000</v>
      </c>
      <c r="F2009" s="616">
        <f t="shared" si="94"/>
        <v>392713387.5</v>
      </c>
      <c r="G2009" s="617">
        <f t="shared" si="93"/>
        <v>383000</v>
      </c>
      <c r="H2009" s="618">
        <f t="shared" si="95"/>
        <v>392713387.5</v>
      </c>
      <c r="I2009" s="662"/>
      <c r="J2009" s="619" t="s">
        <v>55</v>
      </c>
      <c r="K2009" s="619" t="s">
        <v>2750</v>
      </c>
    </row>
    <row r="2010" spans="2:11">
      <c r="B2010" s="620" t="s">
        <v>2759</v>
      </c>
      <c r="C2010" s="620" t="s">
        <v>3126</v>
      </c>
      <c r="D2010" s="620" t="s">
        <v>2794</v>
      </c>
      <c r="E2010" s="615">
        <v>799000</v>
      </c>
      <c r="F2010" s="616">
        <f t="shared" si="94"/>
        <v>393512387.5</v>
      </c>
      <c r="G2010" s="617">
        <f t="shared" si="93"/>
        <v>799000</v>
      </c>
      <c r="H2010" s="618">
        <f t="shared" si="95"/>
        <v>393512387.5</v>
      </c>
      <c r="I2010" s="662"/>
      <c r="J2010" s="619" t="s">
        <v>55</v>
      </c>
      <c r="K2010" s="619" t="s">
        <v>2750</v>
      </c>
    </row>
    <row r="2011" spans="2:11">
      <c r="B2011" s="620" t="s">
        <v>2759</v>
      </c>
      <c r="C2011" s="620" t="s">
        <v>3126</v>
      </c>
      <c r="D2011" s="620" t="s">
        <v>3130</v>
      </c>
      <c r="E2011" s="615">
        <v>500000</v>
      </c>
      <c r="F2011" s="616">
        <f t="shared" si="94"/>
        <v>394012387.5</v>
      </c>
      <c r="G2011" s="617">
        <f t="shared" si="93"/>
        <v>500000</v>
      </c>
      <c r="H2011" s="618">
        <f t="shared" si="95"/>
        <v>394012387.5</v>
      </c>
      <c r="I2011" s="662"/>
      <c r="J2011" s="619" t="s">
        <v>55</v>
      </c>
      <c r="K2011" s="619" t="s">
        <v>2750</v>
      </c>
    </row>
    <row r="2012" spans="2:11">
      <c r="B2012" s="620" t="s">
        <v>2759</v>
      </c>
      <c r="C2012" s="620" t="s">
        <v>3126</v>
      </c>
      <c r="D2012" s="620" t="s">
        <v>2799</v>
      </c>
      <c r="E2012" s="615">
        <v>75000</v>
      </c>
      <c r="F2012" s="616">
        <f t="shared" si="94"/>
        <v>394087387.5</v>
      </c>
      <c r="G2012" s="617">
        <f t="shared" si="93"/>
        <v>75000</v>
      </c>
      <c r="H2012" s="618">
        <f t="shared" si="95"/>
        <v>394087387.5</v>
      </c>
      <c r="I2012" s="662"/>
      <c r="J2012" s="619" t="s">
        <v>55</v>
      </c>
      <c r="K2012" s="619" t="s">
        <v>2750</v>
      </c>
    </row>
    <row r="2013" spans="2:11">
      <c r="B2013" s="620" t="s">
        <v>2759</v>
      </c>
      <c r="C2013" s="620" t="s">
        <v>3126</v>
      </c>
      <c r="D2013" s="620" t="s">
        <v>2804</v>
      </c>
      <c r="E2013" s="615">
        <v>150000</v>
      </c>
      <c r="F2013" s="616">
        <f t="shared" si="94"/>
        <v>394237387.5</v>
      </c>
      <c r="G2013" s="617">
        <f t="shared" si="93"/>
        <v>150000</v>
      </c>
      <c r="H2013" s="618">
        <f t="shared" si="95"/>
        <v>394237387.5</v>
      </c>
      <c r="I2013" s="662"/>
      <c r="J2013" s="619" t="s">
        <v>55</v>
      </c>
      <c r="K2013" s="619" t="s">
        <v>2750</v>
      </c>
    </row>
    <row r="2014" spans="2:11">
      <c r="B2014" s="620" t="s">
        <v>2759</v>
      </c>
      <c r="C2014" s="620" t="s">
        <v>3126</v>
      </c>
      <c r="D2014" s="620" t="s">
        <v>3131</v>
      </c>
      <c r="E2014" s="615">
        <v>75000</v>
      </c>
      <c r="F2014" s="616">
        <f t="shared" si="94"/>
        <v>394312387.5</v>
      </c>
      <c r="G2014" s="617">
        <f t="shared" si="93"/>
        <v>75000</v>
      </c>
      <c r="H2014" s="618">
        <f t="shared" si="95"/>
        <v>394312387.5</v>
      </c>
      <c r="I2014" s="662"/>
      <c r="J2014" s="619" t="s">
        <v>55</v>
      </c>
      <c r="K2014" s="619" t="s">
        <v>2750</v>
      </c>
    </row>
    <row r="2015" spans="2:11">
      <c r="B2015" s="620" t="s">
        <v>2759</v>
      </c>
      <c r="C2015" s="620" t="s">
        <v>3126</v>
      </c>
      <c r="D2015" s="620" t="s">
        <v>3132</v>
      </c>
      <c r="E2015" s="615">
        <v>75000</v>
      </c>
      <c r="F2015" s="616">
        <f t="shared" si="94"/>
        <v>394387387.5</v>
      </c>
      <c r="G2015" s="617">
        <f t="shared" si="93"/>
        <v>75000</v>
      </c>
      <c r="H2015" s="618">
        <f t="shared" si="95"/>
        <v>394387387.5</v>
      </c>
      <c r="I2015" s="662"/>
      <c r="J2015" s="619" t="s">
        <v>55</v>
      </c>
      <c r="K2015" s="619" t="s">
        <v>2750</v>
      </c>
    </row>
    <row r="2016" spans="2:11">
      <c r="B2016" s="620" t="s">
        <v>2759</v>
      </c>
      <c r="C2016" s="620" t="s">
        <v>3126</v>
      </c>
      <c r="D2016" s="620" t="s">
        <v>2805</v>
      </c>
      <c r="E2016" s="615">
        <v>125000</v>
      </c>
      <c r="F2016" s="616">
        <f t="shared" si="94"/>
        <v>394512387.5</v>
      </c>
      <c r="G2016" s="617">
        <f t="shared" si="93"/>
        <v>125000</v>
      </c>
      <c r="H2016" s="618">
        <f t="shared" si="95"/>
        <v>394512387.5</v>
      </c>
      <c r="I2016" s="662"/>
      <c r="J2016" s="619" t="s">
        <v>55</v>
      </c>
      <c r="K2016" s="619" t="s">
        <v>2750</v>
      </c>
    </row>
    <row r="2017" spans="2:11">
      <c r="B2017" s="620" t="s">
        <v>2759</v>
      </c>
      <c r="C2017" s="620" t="s">
        <v>3126</v>
      </c>
      <c r="D2017" s="620" t="s">
        <v>2806</v>
      </c>
      <c r="E2017" s="615">
        <v>4000</v>
      </c>
      <c r="F2017" s="616">
        <f t="shared" si="94"/>
        <v>394516387.5</v>
      </c>
      <c r="G2017" s="617">
        <f t="shared" si="93"/>
        <v>4000</v>
      </c>
      <c r="H2017" s="618">
        <f t="shared" si="95"/>
        <v>394516387.5</v>
      </c>
      <c r="I2017" s="662"/>
      <c r="J2017" s="619" t="s">
        <v>55</v>
      </c>
      <c r="K2017" s="619" t="s">
        <v>2750</v>
      </c>
    </row>
    <row r="2018" spans="2:11">
      <c r="B2018" s="620" t="s">
        <v>2759</v>
      </c>
      <c r="C2018" s="620" t="s">
        <v>3126</v>
      </c>
      <c r="D2018" s="620" t="s">
        <v>2771</v>
      </c>
      <c r="E2018" s="615">
        <v>958000</v>
      </c>
      <c r="F2018" s="616">
        <f t="shared" si="94"/>
        <v>395474387.5</v>
      </c>
      <c r="G2018" s="617">
        <f t="shared" si="93"/>
        <v>958000</v>
      </c>
      <c r="H2018" s="618">
        <f t="shared" si="95"/>
        <v>395474387.5</v>
      </c>
      <c r="I2018" s="662"/>
      <c r="J2018" s="619" t="s">
        <v>55</v>
      </c>
      <c r="K2018" s="619" t="s">
        <v>2750</v>
      </c>
    </row>
    <row r="2019" spans="2:11">
      <c r="B2019" s="620" t="s">
        <v>2759</v>
      </c>
      <c r="C2019" s="620" t="s">
        <v>3126</v>
      </c>
      <c r="D2019" s="620" t="s">
        <v>3133</v>
      </c>
      <c r="E2019" s="615">
        <v>55000</v>
      </c>
      <c r="F2019" s="616">
        <f t="shared" si="94"/>
        <v>395529387.5</v>
      </c>
      <c r="G2019" s="617">
        <f t="shared" si="93"/>
        <v>55000</v>
      </c>
      <c r="H2019" s="618">
        <f t="shared" si="95"/>
        <v>395529387.5</v>
      </c>
      <c r="I2019" s="662"/>
      <c r="J2019" s="619" t="s">
        <v>55</v>
      </c>
      <c r="K2019" s="619" t="s">
        <v>2750</v>
      </c>
    </row>
    <row r="2020" spans="2:11">
      <c r="B2020" s="620" t="s">
        <v>2759</v>
      </c>
      <c r="C2020" s="620" t="s">
        <v>3126</v>
      </c>
      <c r="D2020" s="620" t="s">
        <v>3134</v>
      </c>
      <c r="E2020" s="615">
        <v>1198000</v>
      </c>
      <c r="F2020" s="616">
        <f t="shared" si="94"/>
        <v>396727387.5</v>
      </c>
      <c r="G2020" s="617">
        <f t="shared" si="93"/>
        <v>1198000</v>
      </c>
      <c r="H2020" s="618">
        <f t="shared" si="95"/>
        <v>396727387.5</v>
      </c>
      <c r="I2020" s="662"/>
      <c r="J2020" s="619" t="s">
        <v>55</v>
      </c>
      <c r="K2020" s="619" t="s">
        <v>2750</v>
      </c>
    </row>
    <row r="2021" spans="2:11">
      <c r="B2021" s="620" t="s">
        <v>2759</v>
      </c>
      <c r="C2021" s="620" t="s">
        <v>3126</v>
      </c>
      <c r="D2021" s="620" t="s">
        <v>5081</v>
      </c>
      <c r="E2021" s="615">
        <v>3000000</v>
      </c>
      <c r="F2021" s="616">
        <f t="shared" si="94"/>
        <v>399727387.5</v>
      </c>
      <c r="G2021" s="617">
        <f t="shared" si="93"/>
        <v>3000000</v>
      </c>
      <c r="H2021" s="618">
        <f t="shared" si="95"/>
        <v>399727387.5</v>
      </c>
      <c r="I2021" s="662"/>
      <c r="J2021" s="619" t="s">
        <v>55</v>
      </c>
      <c r="K2021" s="619" t="s">
        <v>2750</v>
      </c>
    </row>
    <row r="2022" spans="2:11">
      <c r="B2022" s="620" t="s">
        <v>2759</v>
      </c>
      <c r="C2022" s="620" t="s">
        <v>3126</v>
      </c>
      <c r="D2022" s="620" t="s">
        <v>2780</v>
      </c>
      <c r="E2022" s="615">
        <v>1315000</v>
      </c>
      <c r="F2022" s="616">
        <f t="shared" si="94"/>
        <v>401042387.5</v>
      </c>
      <c r="G2022" s="617">
        <f t="shared" si="93"/>
        <v>1315000</v>
      </c>
      <c r="H2022" s="618">
        <f t="shared" si="95"/>
        <v>401042387.5</v>
      </c>
      <c r="I2022" s="662"/>
      <c r="J2022" s="619" t="s">
        <v>55</v>
      </c>
      <c r="K2022" s="619" t="s">
        <v>2750</v>
      </c>
    </row>
    <row r="2023" spans="2:11">
      <c r="B2023" s="620" t="s">
        <v>2759</v>
      </c>
      <c r="C2023" s="620" t="s">
        <v>3126</v>
      </c>
      <c r="D2023" s="620" t="s">
        <v>3046</v>
      </c>
      <c r="E2023" s="615">
        <v>39000</v>
      </c>
      <c r="F2023" s="616">
        <f t="shared" si="94"/>
        <v>401081387.5</v>
      </c>
      <c r="G2023" s="617">
        <f t="shared" si="93"/>
        <v>39000</v>
      </c>
      <c r="H2023" s="618">
        <f t="shared" si="95"/>
        <v>401081387.5</v>
      </c>
      <c r="I2023" s="662"/>
      <c r="J2023" s="619" t="s">
        <v>55</v>
      </c>
      <c r="K2023" s="619" t="s">
        <v>2750</v>
      </c>
    </row>
    <row r="2024" spans="2:11">
      <c r="B2024" s="620" t="s">
        <v>2759</v>
      </c>
      <c r="C2024" s="620" t="s">
        <v>3126</v>
      </c>
      <c r="D2024" s="620" t="s">
        <v>3135</v>
      </c>
      <c r="E2024" s="615">
        <v>39000</v>
      </c>
      <c r="F2024" s="616">
        <f t="shared" si="94"/>
        <v>401120387.5</v>
      </c>
      <c r="G2024" s="617">
        <f t="shared" si="93"/>
        <v>39000</v>
      </c>
      <c r="H2024" s="618">
        <f t="shared" si="95"/>
        <v>401120387.5</v>
      </c>
      <c r="I2024" s="662"/>
      <c r="J2024" s="619" t="s">
        <v>55</v>
      </c>
      <c r="K2024" s="619" t="s">
        <v>2750</v>
      </c>
    </row>
    <row r="2025" spans="2:11">
      <c r="B2025" s="620" t="s">
        <v>2759</v>
      </c>
      <c r="C2025" s="620" t="s">
        <v>3126</v>
      </c>
      <c r="D2025" s="620" t="s">
        <v>2815</v>
      </c>
      <c r="E2025" s="615">
        <v>281000</v>
      </c>
      <c r="F2025" s="616">
        <f t="shared" si="94"/>
        <v>401401387.5</v>
      </c>
      <c r="G2025" s="617">
        <f t="shared" si="93"/>
        <v>281000</v>
      </c>
      <c r="H2025" s="618">
        <f t="shared" si="95"/>
        <v>401401387.5</v>
      </c>
      <c r="I2025" s="662"/>
      <c r="J2025" s="619" t="s">
        <v>55</v>
      </c>
      <c r="K2025" s="619" t="s">
        <v>2750</v>
      </c>
    </row>
    <row r="2026" spans="2:11">
      <c r="B2026" s="620" t="s">
        <v>2759</v>
      </c>
      <c r="C2026" s="620" t="s">
        <v>3126</v>
      </c>
      <c r="D2026" s="620" t="s">
        <v>3136</v>
      </c>
      <c r="E2026" s="615">
        <v>1813000</v>
      </c>
      <c r="F2026" s="616">
        <f t="shared" si="94"/>
        <v>403214387.5</v>
      </c>
      <c r="G2026" s="617">
        <f t="shared" si="93"/>
        <v>1813000</v>
      </c>
      <c r="H2026" s="618">
        <f t="shared" si="95"/>
        <v>403214387.5</v>
      </c>
      <c r="I2026" s="662"/>
      <c r="J2026" s="619" t="s">
        <v>55</v>
      </c>
      <c r="K2026" s="619" t="s">
        <v>2750</v>
      </c>
    </row>
    <row r="2027" spans="2:11">
      <c r="B2027" s="620" t="s">
        <v>2759</v>
      </c>
      <c r="C2027" s="620" t="s">
        <v>3126</v>
      </c>
      <c r="D2027" s="620" t="s">
        <v>2817</v>
      </c>
      <c r="E2027" s="615">
        <v>3493000</v>
      </c>
      <c r="F2027" s="616">
        <f t="shared" si="94"/>
        <v>406707387.5</v>
      </c>
      <c r="G2027" s="617">
        <f t="shared" si="93"/>
        <v>3493000</v>
      </c>
      <c r="H2027" s="618">
        <f t="shared" si="95"/>
        <v>406707387.5</v>
      </c>
      <c r="I2027" s="662"/>
      <c r="J2027" s="619" t="s">
        <v>55</v>
      </c>
      <c r="K2027" s="619" t="s">
        <v>2750</v>
      </c>
    </row>
    <row r="2028" spans="2:11">
      <c r="B2028" s="620" t="s">
        <v>2759</v>
      </c>
      <c r="C2028" s="620" t="s">
        <v>3126</v>
      </c>
      <c r="D2028" s="620" t="s">
        <v>3137</v>
      </c>
      <c r="E2028" s="615">
        <v>1198000</v>
      </c>
      <c r="F2028" s="616">
        <f t="shared" si="94"/>
        <v>407905387.5</v>
      </c>
      <c r="G2028" s="617">
        <f t="shared" si="93"/>
        <v>1198000</v>
      </c>
      <c r="H2028" s="618">
        <f t="shared" si="95"/>
        <v>407905387.5</v>
      </c>
      <c r="I2028" s="662"/>
      <c r="J2028" s="619" t="s">
        <v>55</v>
      </c>
      <c r="K2028" s="619" t="s">
        <v>2750</v>
      </c>
    </row>
    <row r="2029" spans="2:11">
      <c r="B2029" s="620" t="s">
        <v>2759</v>
      </c>
      <c r="C2029" s="620" t="s">
        <v>3126</v>
      </c>
      <c r="D2029" s="620" t="s">
        <v>3138</v>
      </c>
      <c r="E2029" s="615">
        <v>6000</v>
      </c>
      <c r="F2029" s="616">
        <f t="shared" si="94"/>
        <v>407911387.5</v>
      </c>
      <c r="G2029" s="617">
        <f t="shared" si="93"/>
        <v>6000</v>
      </c>
      <c r="H2029" s="618">
        <f t="shared" si="95"/>
        <v>407911387.5</v>
      </c>
      <c r="I2029" s="662"/>
      <c r="J2029" s="619" t="s">
        <v>55</v>
      </c>
      <c r="K2029" s="619" t="s">
        <v>2750</v>
      </c>
    </row>
    <row r="2030" spans="2:11">
      <c r="B2030" s="620" t="s">
        <v>2759</v>
      </c>
      <c r="C2030" s="620" t="s">
        <v>3126</v>
      </c>
      <c r="D2030" s="620" t="s">
        <v>3000</v>
      </c>
      <c r="E2030" s="615">
        <v>6000</v>
      </c>
      <c r="F2030" s="616">
        <f t="shared" si="94"/>
        <v>407917387.5</v>
      </c>
      <c r="G2030" s="617">
        <f t="shared" si="93"/>
        <v>6000</v>
      </c>
      <c r="H2030" s="618">
        <f t="shared" si="95"/>
        <v>407917387.5</v>
      </c>
      <c r="I2030" s="662"/>
      <c r="J2030" s="619" t="s">
        <v>55</v>
      </c>
      <c r="K2030" s="619" t="s">
        <v>2750</v>
      </c>
    </row>
    <row r="2031" spans="2:11">
      <c r="B2031" s="620" t="s">
        <v>2759</v>
      </c>
      <c r="C2031" s="620" t="s">
        <v>3126</v>
      </c>
      <c r="D2031" s="620" t="s">
        <v>3139</v>
      </c>
      <c r="E2031" s="615">
        <v>6000</v>
      </c>
      <c r="F2031" s="616">
        <f t="shared" si="94"/>
        <v>407923387.5</v>
      </c>
      <c r="G2031" s="617">
        <f t="shared" si="93"/>
        <v>6000</v>
      </c>
      <c r="H2031" s="618">
        <f t="shared" si="95"/>
        <v>407923387.5</v>
      </c>
      <c r="I2031" s="662"/>
      <c r="J2031" s="619" t="s">
        <v>55</v>
      </c>
      <c r="K2031" s="619" t="s">
        <v>2750</v>
      </c>
    </row>
    <row r="2032" spans="2:11">
      <c r="B2032" s="620" t="s">
        <v>2759</v>
      </c>
      <c r="C2032" s="620" t="s">
        <v>3126</v>
      </c>
      <c r="D2032" s="620" t="s">
        <v>3140</v>
      </c>
      <c r="E2032" s="615">
        <v>504000</v>
      </c>
      <c r="F2032" s="616">
        <f t="shared" si="94"/>
        <v>408427387.5</v>
      </c>
      <c r="G2032" s="617">
        <f t="shared" si="93"/>
        <v>504000</v>
      </c>
      <c r="H2032" s="618">
        <f t="shared" si="95"/>
        <v>408427387.5</v>
      </c>
      <c r="I2032" s="662"/>
      <c r="J2032" s="619" t="s">
        <v>55</v>
      </c>
      <c r="K2032" s="619" t="s">
        <v>2750</v>
      </c>
    </row>
    <row r="2033" spans="2:11">
      <c r="B2033" s="620" t="s">
        <v>2759</v>
      </c>
      <c r="C2033" s="620" t="s">
        <v>3126</v>
      </c>
      <c r="D2033" s="620" t="s">
        <v>3141</v>
      </c>
      <c r="E2033" s="615">
        <v>3000</v>
      </c>
      <c r="F2033" s="616">
        <f t="shared" si="94"/>
        <v>408430387.5</v>
      </c>
      <c r="G2033" s="617">
        <f t="shared" si="93"/>
        <v>3000</v>
      </c>
      <c r="H2033" s="618">
        <f t="shared" si="95"/>
        <v>408430387.5</v>
      </c>
      <c r="I2033" s="662"/>
      <c r="J2033" s="619" t="s">
        <v>55</v>
      </c>
      <c r="K2033" s="619" t="s">
        <v>2750</v>
      </c>
    </row>
    <row r="2034" spans="2:11">
      <c r="B2034" s="620" t="s">
        <v>2759</v>
      </c>
      <c r="C2034" s="620" t="s">
        <v>3126</v>
      </c>
      <c r="D2034" s="620" t="s">
        <v>2829</v>
      </c>
      <c r="E2034" s="615">
        <v>75000</v>
      </c>
      <c r="F2034" s="616">
        <f t="shared" si="94"/>
        <v>408505387.5</v>
      </c>
      <c r="G2034" s="617">
        <f t="shared" si="93"/>
        <v>75000</v>
      </c>
      <c r="H2034" s="618">
        <f t="shared" si="95"/>
        <v>408505387.5</v>
      </c>
      <c r="I2034" s="662"/>
      <c r="J2034" s="619" t="s">
        <v>55</v>
      </c>
      <c r="K2034" s="619" t="s">
        <v>2750</v>
      </c>
    </row>
    <row r="2035" spans="2:11">
      <c r="B2035" s="620" t="s">
        <v>2759</v>
      </c>
      <c r="C2035" s="620" t="s">
        <v>3126</v>
      </c>
      <c r="D2035" s="620" t="s">
        <v>2821</v>
      </c>
      <c r="E2035" s="615">
        <v>1397000</v>
      </c>
      <c r="F2035" s="616">
        <f t="shared" si="94"/>
        <v>409902387.5</v>
      </c>
      <c r="G2035" s="617">
        <f t="shared" si="93"/>
        <v>1397000</v>
      </c>
      <c r="H2035" s="618">
        <f t="shared" si="95"/>
        <v>409902387.5</v>
      </c>
      <c r="I2035" s="662"/>
      <c r="J2035" s="619" t="s">
        <v>55</v>
      </c>
      <c r="K2035" s="619" t="s">
        <v>2750</v>
      </c>
    </row>
    <row r="2036" spans="2:11">
      <c r="B2036" s="620" t="s">
        <v>2759</v>
      </c>
      <c r="C2036" s="620" t="s">
        <v>3126</v>
      </c>
      <c r="D2036" s="620" t="s">
        <v>5086</v>
      </c>
      <c r="E2036" s="615">
        <v>447000</v>
      </c>
      <c r="F2036" s="616">
        <f t="shared" si="94"/>
        <v>410349387.5</v>
      </c>
      <c r="G2036" s="617">
        <f t="shared" si="93"/>
        <v>447000</v>
      </c>
      <c r="H2036" s="618">
        <f t="shared" si="95"/>
        <v>410349387.5</v>
      </c>
      <c r="I2036" s="662"/>
      <c r="J2036" s="619" t="s">
        <v>55</v>
      </c>
      <c r="K2036" s="619" t="s">
        <v>2750</v>
      </c>
    </row>
    <row r="2037" spans="2:11">
      <c r="B2037" s="620" t="s">
        <v>2759</v>
      </c>
      <c r="C2037" s="620" t="s">
        <v>3126</v>
      </c>
      <c r="D2037" s="620" t="s">
        <v>2823</v>
      </c>
      <c r="E2037" s="615">
        <v>998000</v>
      </c>
      <c r="F2037" s="616">
        <f t="shared" si="94"/>
        <v>411347387.5</v>
      </c>
      <c r="G2037" s="617">
        <f t="shared" si="93"/>
        <v>998000</v>
      </c>
      <c r="H2037" s="618">
        <f t="shared" si="95"/>
        <v>411347387.5</v>
      </c>
      <c r="I2037" s="662"/>
      <c r="J2037" s="619" t="s">
        <v>55</v>
      </c>
      <c r="K2037" s="619" t="s">
        <v>2750</v>
      </c>
    </row>
    <row r="2038" spans="2:11">
      <c r="B2038" s="620" t="s">
        <v>2759</v>
      </c>
      <c r="C2038" s="620" t="s">
        <v>3126</v>
      </c>
      <c r="D2038" s="620" t="s">
        <v>3142</v>
      </c>
      <c r="E2038" s="615">
        <v>500000</v>
      </c>
      <c r="F2038" s="616">
        <f t="shared" si="94"/>
        <v>411847387.5</v>
      </c>
      <c r="G2038" s="617">
        <f t="shared" si="93"/>
        <v>500000</v>
      </c>
      <c r="H2038" s="618">
        <f t="shared" si="95"/>
        <v>411847387.5</v>
      </c>
      <c r="I2038" s="662"/>
      <c r="J2038" s="619" t="s">
        <v>55</v>
      </c>
      <c r="K2038" s="619" t="s">
        <v>2750</v>
      </c>
    </row>
    <row r="2039" spans="2:11">
      <c r="B2039" s="620" t="s">
        <v>2759</v>
      </c>
      <c r="C2039" s="620" t="s">
        <v>3126</v>
      </c>
      <c r="D2039" s="620" t="s">
        <v>2824</v>
      </c>
      <c r="E2039" s="615">
        <v>1198000</v>
      </c>
      <c r="F2039" s="616">
        <f t="shared" si="94"/>
        <v>413045387.5</v>
      </c>
      <c r="G2039" s="617">
        <f t="shared" si="93"/>
        <v>1198000</v>
      </c>
      <c r="H2039" s="618">
        <f t="shared" si="95"/>
        <v>413045387.5</v>
      </c>
      <c r="I2039" s="662"/>
      <c r="J2039" s="619" t="s">
        <v>55</v>
      </c>
      <c r="K2039" s="619" t="s">
        <v>2750</v>
      </c>
    </row>
    <row r="2040" spans="2:11">
      <c r="B2040" s="620" t="s">
        <v>2759</v>
      </c>
      <c r="C2040" s="620" t="s">
        <v>3143</v>
      </c>
      <c r="D2040" s="620" t="s">
        <v>5184</v>
      </c>
      <c r="E2040" s="615">
        <v>102000</v>
      </c>
      <c r="F2040" s="616">
        <f t="shared" si="94"/>
        <v>413147387.5</v>
      </c>
      <c r="G2040" s="617">
        <f t="shared" si="93"/>
        <v>102000</v>
      </c>
      <c r="H2040" s="618">
        <f t="shared" si="95"/>
        <v>413147387.5</v>
      </c>
      <c r="I2040" s="662"/>
      <c r="J2040" s="619" t="s">
        <v>55</v>
      </c>
      <c r="K2040" s="619" t="s">
        <v>2750</v>
      </c>
    </row>
    <row r="2041" spans="2:11">
      <c r="B2041" s="620" t="s">
        <v>2759</v>
      </c>
      <c r="C2041" s="620" t="s">
        <v>3143</v>
      </c>
      <c r="D2041" s="620" t="s">
        <v>5183</v>
      </c>
      <c r="E2041" s="615">
        <v>200000</v>
      </c>
      <c r="F2041" s="616">
        <f t="shared" si="94"/>
        <v>413347387.5</v>
      </c>
      <c r="G2041" s="617">
        <f t="shared" si="93"/>
        <v>200000</v>
      </c>
      <c r="H2041" s="618">
        <f t="shared" si="95"/>
        <v>413347387.5</v>
      </c>
      <c r="I2041" s="662"/>
      <c r="J2041" s="619" t="s">
        <v>55</v>
      </c>
      <c r="K2041" s="619" t="s">
        <v>2750</v>
      </c>
    </row>
    <row r="2042" spans="2:11">
      <c r="B2042" s="620" t="s">
        <v>2759</v>
      </c>
      <c r="C2042" s="620" t="s">
        <v>3143</v>
      </c>
      <c r="D2042" s="620" t="s">
        <v>3144</v>
      </c>
      <c r="E2042" s="615">
        <v>18000</v>
      </c>
      <c r="F2042" s="616">
        <f t="shared" si="94"/>
        <v>413365387.5</v>
      </c>
      <c r="G2042" s="617">
        <f t="shared" si="93"/>
        <v>18000</v>
      </c>
      <c r="H2042" s="618">
        <f t="shared" si="95"/>
        <v>413365387.5</v>
      </c>
      <c r="I2042" s="662"/>
      <c r="J2042" s="619" t="s">
        <v>55</v>
      </c>
      <c r="K2042" s="619" t="s">
        <v>2750</v>
      </c>
    </row>
    <row r="2043" spans="2:11">
      <c r="B2043" s="620" t="s">
        <v>2759</v>
      </c>
      <c r="C2043" s="620" t="s">
        <v>3143</v>
      </c>
      <c r="D2043" s="620" t="s">
        <v>2785</v>
      </c>
      <c r="E2043" s="615">
        <v>26000</v>
      </c>
      <c r="F2043" s="616">
        <f t="shared" si="94"/>
        <v>413391387.5</v>
      </c>
      <c r="G2043" s="617">
        <f t="shared" si="93"/>
        <v>26000</v>
      </c>
      <c r="H2043" s="618">
        <f t="shared" si="95"/>
        <v>413391387.5</v>
      </c>
      <c r="I2043" s="662"/>
      <c r="J2043" s="619" t="s">
        <v>55</v>
      </c>
      <c r="K2043" s="619" t="s">
        <v>2750</v>
      </c>
    </row>
    <row r="2044" spans="2:11">
      <c r="B2044" s="620" t="s">
        <v>2759</v>
      </c>
      <c r="C2044" s="620" t="s">
        <v>3143</v>
      </c>
      <c r="D2044" s="620" t="s">
        <v>3098</v>
      </c>
      <c r="E2044" s="615">
        <v>9000</v>
      </c>
      <c r="F2044" s="616">
        <f t="shared" si="94"/>
        <v>413400387.5</v>
      </c>
      <c r="G2044" s="617">
        <f t="shared" si="93"/>
        <v>9000</v>
      </c>
      <c r="H2044" s="618">
        <f t="shared" si="95"/>
        <v>413400387.5</v>
      </c>
      <c r="I2044" s="662"/>
      <c r="J2044" s="619" t="s">
        <v>55</v>
      </c>
      <c r="K2044" s="619" t="s">
        <v>2750</v>
      </c>
    </row>
    <row r="2045" spans="2:11">
      <c r="B2045" s="620" t="s">
        <v>2759</v>
      </c>
      <c r="C2045" s="620" t="s">
        <v>3143</v>
      </c>
      <c r="D2045" s="620" t="s">
        <v>2889</v>
      </c>
      <c r="E2045" s="615">
        <v>219000</v>
      </c>
      <c r="F2045" s="616">
        <f t="shared" si="94"/>
        <v>413619387.5</v>
      </c>
      <c r="G2045" s="617">
        <f t="shared" si="93"/>
        <v>219000</v>
      </c>
      <c r="H2045" s="618">
        <f t="shared" si="95"/>
        <v>413619387.5</v>
      </c>
      <c r="I2045" s="662"/>
      <c r="J2045" s="619" t="s">
        <v>55</v>
      </c>
      <c r="K2045" s="619" t="s">
        <v>2750</v>
      </c>
    </row>
    <row r="2046" spans="2:11">
      <c r="B2046" s="620" t="s">
        <v>2759</v>
      </c>
      <c r="C2046" s="620" t="s">
        <v>3143</v>
      </c>
      <c r="D2046" s="620" t="s">
        <v>2787</v>
      </c>
      <c r="E2046" s="615">
        <v>156000</v>
      </c>
      <c r="F2046" s="616">
        <f t="shared" si="94"/>
        <v>413775387.5</v>
      </c>
      <c r="G2046" s="617">
        <f t="shared" si="93"/>
        <v>156000</v>
      </c>
      <c r="H2046" s="618">
        <f t="shared" si="95"/>
        <v>413775387.5</v>
      </c>
      <c r="I2046" s="662"/>
      <c r="J2046" s="619" t="s">
        <v>55</v>
      </c>
      <c r="K2046" s="619" t="s">
        <v>2750</v>
      </c>
    </row>
    <row r="2047" spans="2:11">
      <c r="B2047" s="620" t="s">
        <v>2759</v>
      </c>
      <c r="C2047" s="620" t="s">
        <v>3143</v>
      </c>
      <c r="D2047" s="620" t="s">
        <v>3145</v>
      </c>
      <c r="E2047" s="615">
        <v>125000</v>
      </c>
      <c r="F2047" s="616">
        <f t="shared" si="94"/>
        <v>413900387.5</v>
      </c>
      <c r="G2047" s="617">
        <f t="shared" si="93"/>
        <v>125000</v>
      </c>
      <c r="H2047" s="618">
        <f t="shared" si="95"/>
        <v>413900387.5</v>
      </c>
      <c r="I2047" s="662"/>
      <c r="J2047" s="619" t="s">
        <v>55</v>
      </c>
      <c r="K2047" s="619" t="s">
        <v>2750</v>
      </c>
    </row>
    <row r="2048" spans="2:11">
      <c r="B2048" s="620" t="s">
        <v>2759</v>
      </c>
      <c r="C2048" s="620" t="s">
        <v>3143</v>
      </c>
      <c r="D2048" s="620" t="s">
        <v>3146</v>
      </c>
      <c r="E2048" s="615">
        <v>175000</v>
      </c>
      <c r="F2048" s="616">
        <f t="shared" si="94"/>
        <v>414075387.5</v>
      </c>
      <c r="G2048" s="617">
        <f t="shared" si="93"/>
        <v>175000</v>
      </c>
      <c r="H2048" s="618">
        <f t="shared" si="95"/>
        <v>414075387.5</v>
      </c>
      <c r="I2048" s="662"/>
      <c r="J2048" s="619" t="s">
        <v>55</v>
      </c>
      <c r="K2048" s="619" t="s">
        <v>2750</v>
      </c>
    </row>
    <row r="2049" spans="2:11">
      <c r="B2049" s="620" t="s">
        <v>2759</v>
      </c>
      <c r="C2049" s="620" t="s">
        <v>3143</v>
      </c>
      <c r="D2049" s="620" t="s">
        <v>2790</v>
      </c>
      <c r="E2049" s="615">
        <v>843000</v>
      </c>
      <c r="F2049" s="616">
        <f t="shared" si="94"/>
        <v>414918387.5</v>
      </c>
      <c r="G2049" s="617">
        <f t="shared" si="93"/>
        <v>843000</v>
      </c>
      <c r="H2049" s="618">
        <f t="shared" si="95"/>
        <v>414918387.5</v>
      </c>
      <c r="I2049" s="662"/>
      <c r="J2049" s="619" t="s">
        <v>55</v>
      </c>
      <c r="K2049" s="619" t="s">
        <v>2750</v>
      </c>
    </row>
    <row r="2050" spans="2:11">
      <c r="B2050" s="620" t="s">
        <v>2759</v>
      </c>
      <c r="C2050" s="620" t="s">
        <v>3143</v>
      </c>
      <c r="D2050" s="620" t="s">
        <v>2791</v>
      </c>
      <c r="E2050" s="615">
        <v>126000</v>
      </c>
      <c r="F2050" s="616">
        <f t="shared" si="94"/>
        <v>415044387.5</v>
      </c>
      <c r="G2050" s="617">
        <f t="shared" si="93"/>
        <v>126000</v>
      </c>
      <c r="H2050" s="618">
        <f t="shared" si="95"/>
        <v>415044387.5</v>
      </c>
      <c r="I2050" s="662"/>
      <c r="J2050" s="619" t="s">
        <v>55</v>
      </c>
      <c r="K2050" s="619" t="s">
        <v>2750</v>
      </c>
    </row>
    <row r="2051" spans="2:11">
      <c r="B2051" s="620" t="s">
        <v>2759</v>
      </c>
      <c r="C2051" s="620" t="s">
        <v>3143</v>
      </c>
      <c r="D2051" s="620" t="s">
        <v>2792</v>
      </c>
      <c r="E2051" s="615">
        <v>211000</v>
      </c>
      <c r="F2051" s="616">
        <f t="shared" si="94"/>
        <v>415255387.5</v>
      </c>
      <c r="G2051" s="617">
        <f t="shared" si="93"/>
        <v>211000</v>
      </c>
      <c r="H2051" s="618">
        <f t="shared" si="95"/>
        <v>415255387.5</v>
      </c>
      <c r="I2051" s="662"/>
      <c r="J2051" s="619" t="s">
        <v>55</v>
      </c>
      <c r="K2051" s="619" t="s">
        <v>2750</v>
      </c>
    </row>
    <row r="2052" spans="2:11">
      <c r="B2052" s="620" t="s">
        <v>2759</v>
      </c>
      <c r="C2052" s="620" t="s">
        <v>3143</v>
      </c>
      <c r="D2052" s="620" t="s">
        <v>2793</v>
      </c>
      <c r="E2052" s="615">
        <v>39000</v>
      </c>
      <c r="F2052" s="616">
        <f t="shared" si="94"/>
        <v>415294387.5</v>
      </c>
      <c r="G2052" s="617">
        <f t="shared" si="93"/>
        <v>39000</v>
      </c>
      <c r="H2052" s="618">
        <f t="shared" si="95"/>
        <v>415294387.5</v>
      </c>
      <c r="I2052" s="662"/>
      <c r="J2052" s="619" t="s">
        <v>55</v>
      </c>
      <c r="K2052" s="619" t="s">
        <v>2750</v>
      </c>
    </row>
    <row r="2053" spans="2:11">
      <c r="B2053" s="620" t="s">
        <v>2759</v>
      </c>
      <c r="C2053" s="620" t="s">
        <v>3143</v>
      </c>
      <c r="D2053" s="620" t="s">
        <v>2836</v>
      </c>
      <c r="E2053" s="615">
        <v>422000</v>
      </c>
      <c r="F2053" s="616">
        <f t="shared" si="94"/>
        <v>415716387.5</v>
      </c>
      <c r="G2053" s="617">
        <f t="shared" si="93"/>
        <v>422000</v>
      </c>
      <c r="H2053" s="618">
        <f t="shared" si="95"/>
        <v>415716387.5</v>
      </c>
      <c r="I2053" s="662"/>
      <c r="J2053" s="619" t="s">
        <v>55</v>
      </c>
      <c r="K2053" s="619" t="s">
        <v>2750</v>
      </c>
    </row>
    <row r="2054" spans="2:11">
      <c r="B2054" s="620" t="s">
        <v>2759</v>
      </c>
      <c r="C2054" s="620" t="s">
        <v>3143</v>
      </c>
      <c r="D2054" s="620" t="s">
        <v>2892</v>
      </c>
      <c r="E2054" s="615">
        <v>625000</v>
      </c>
      <c r="F2054" s="616">
        <f t="shared" si="94"/>
        <v>416341387.5</v>
      </c>
      <c r="G2054" s="617">
        <f t="shared" si="93"/>
        <v>625000</v>
      </c>
      <c r="H2054" s="618">
        <f t="shared" si="95"/>
        <v>416341387.5</v>
      </c>
      <c r="I2054" s="662"/>
      <c r="J2054" s="619" t="s">
        <v>55</v>
      </c>
      <c r="K2054" s="619" t="s">
        <v>2750</v>
      </c>
    </row>
    <row r="2055" spans="2:11">
      <c r="B2055" s="620" t="s">
        <v>2759</v>
      </c>
      <c r="C2055" s="620" t="s">
        <v>3143</v>
      </c>
      <c r="D2055" s="620" t="s">
        <v>3129</v>
      </c>
      <c r="E2055" s="615">
        <v>270000</v>
      </c>
      <c r="F2055" s="616">
        <f t="shared" si="94"/>
        <v>416611387.5</v>
      </c>
      <c r="G2055" s="617">
        <f t="shared" ref="G2055:G2118" si="96">E2055</f>
        <v>270000</v>
      </c>
      <c r="H2055" s="618">
        <f t="shared" si="95"/>
        <v>416611387.5</v>
      </c>
      <c r="I2055" s="662"/>
      <c r="J2055" s="619" t="s">
        <v>55</v>
      </c>
      <c r="K2055" s="619" t="s">
        <v>2750</v>
      </c>
    </row>
    <row r="2056" spans="2:11">
      <c r="B2056" s="620" t="s">
        <v>2759</v>
      </c>
      <c r="C2056" s="620" t="s">
        <v>3143</v>
      </c>
      <c r="D2056" s="620" t="s">
        <v>2794</v>
      </c>
      <c r="E2056" s="615">
        <v>562000</v>
      </c>
      <c r="F2056" s="616">
        <f t="shared" ref="F2056:F2119" si="97">E2056+F2055</f>
        <v>417173387.5</v>
      </c>
      <c r="G2056" s="617">
        <f t="shared" si="96"/>
        <v>562000</v>
      </c>
      <c r="H2056" s="618">
        <f t="shared" ref="H2056:H2119" si="98">G2056+H2055</f>
        <v>417173387.5</v>
      </c>
      <c r="I2056" s="662"/>
      <c r="J2056" s="619" t="s">
        <v>55</v>
      </c>
      <c r="K2056" s="619" t="s">
        <v>2750</v>
      </c>
    </row>
    <row r="2057" spans="2:11">
      <c r="B2057" s="620" t="s">
        <v>2759</v>
      </c>
      <c r="C2057" s="620" t="s">
        <v>3143</v>
      </c>
      <c r="D2057" s="620" t="s">
        <v>3147</v>
      </c>
      <c r="E2057" s="615">
        <v>8000</v>
      </c>
      <c r="F2057" s="616">
        <f t="shared" si="97"/>
        <v>417181387.5</v>
      </c>
      <c r="G2057" s="617">
        <f t="shared" si="96"/>
        <v>8000</v>
      </c>
      <c r="H2057" s="618">
        <f t="shared" si="98"/>
        <v>417181387.5</v>
      </c>
      <c r="I2057" s="662"/>
      <c r="J2057" s="619" t="s">
        <v>55</v>
      </c>
      <c r="K2057" s="619" t="s">
        <v>2750</v>
      </c>
    </row>
    <row r="2058" spans="2:11">
      <c r="B2058" s="620" t="s">
        <v>2759</v>
      </c>
      <c r="C2058" s="620" t="s">
        <v>3143</v>
      </c>
      <c r="D2058" s="620" t="s">
        <v>3148</v>
      </c>
      <c r="E2058" s="615">
        <v>8000</v>
      </c>
      <c r="F2058" s="616">
        <f t="shared" si="97"/>
        <v>417189387.5</v>
      </c>
      <c r="G2058" s="617">
        <f t="shared" si="96"/>
        <v>8000</v>
      </c>
      <c r="H2058" s="618">
        <f t="shared" si="98"/>
        <v>417189387.5</v>
      </c>
      <c r="I2058" s="662"/>
      <c r="J2058" s="619" t="s">
        <v>55</v>
      </c>
      <c r="K2058" s="619" t="s">
        <v>2750</v>
      </c>
    </row>
    <row r="2059" spans="2:11">
      <c r="B2059" s="620" t="s">
        <v>2759</v>
      </c>
      <c r="C2059" s="620" t="s">
        <v>3143</v>
      </c>
      <c r="D2059" s="620" t="s">
        <v>3149</v>
      </c>
      <c r="E2059" s="615">
        <v>500000</v>
      </c>
      <c r="F2059" s="616">
        <f t="shared" si="97"/>
        <v>417689387.5</v>
      </c>
      <c r="G2059" s="617">
        <f t="shared" si="96"/>
        <v>500000</v>
      </c>
      <c r="H2059" s="618">
        <f t="shared" si="98"/>
        <v>417689387.5</v>
      </c>
      <c r="I2059" s="662"/>
      <c r="J2059" s="619" t="s">
        <v>55</v>
      </c>
      <c r="K2059" s="619" t="s">
        <v>2750</v>
      </c>
    </row>
    <row r="2060" spans="2:11">
      <c r="B2060" s="620" t="s">
        <v>2759</v>
      </c>
      <c r="C2060" s="620" t="s">
        <v>3143</v>
      </c>
      <c r="D2060" s="620" t="s">
        <v>2799</v>
      </c>
      <c r="E2060" s="615">
        <v>133000</v>
      </c>
      <c r="F2060" s="616">
        <f t="shared" si="97"/>
        <v>417822387.5</v>
      </c>
      <c r="G2060" s="617">
        <f t="shared" si="96"/>
        <v>133000</v>
      </c>
      <c r="H2060" s="618">
        <f t="shared" si="98"/>
        <v>417822387.5</v>
      </c>
      <c r="I2060" s="662"/>
      <c r="J2060" s="619" t="s">
        <v>55</v>
      </c>
      <c r="K2060" s="619" t="s">
        <v>2750</v>
      </c>
    </row>
    <row r="2061" spans="2:11">
      <c r="B2061" s="620" t="s">
        <v>2759</v>
      </c>
      <c r="C2061" s="620" t="s">
        <v>3143</v>
      </c>
      <c r="D2061" s="620" t="s">
        <v>2881</v>
      </c>
      <c r="E2061" s="615">
        <v>39000</v>
      </c>
      <c r="F2061" s="616">
        <f t="shared" si="97"/>
        <v>417861387.5</v>
      </c>
      <c r="G2061" s="617">
        <f t="shared" si="96"/>
        <v>39000</v>
      </c>
      <c r="H2061" s="618">
        <f t="shared" si="98"/>
        <v>417861387.5</v>
      </c>
      <c r="I2061" s="662"/>
      <c r="J2061" s="619" t="s">
        <v>55</v>
      </c>
      <c r="K2061" s="619" t="s">
        <v>2750</v>
      </c>
    </row>
    <row r="2062" spans="2:11">
      <c r="B2062" s="620" t="s">
        <v>2759</v>
      </c>
      <c r="C2062" s="620" t="s">
        <v>3143</v>
      </c>
      <c r="D2062" s="620" t="s">
        <v>3150</v>
      </c>
      <c r="E2062" s="615">
        <v>5000</v>
      </c>
      <c r="F2062" s="616">
        <f t="shared" si="97"/>
        <v>417866387.5</v>
      </c>
      <c r="G2062" s="617">
        <f t="shared" si="96"/>
        <v>5000</v>
      </c>
      <c r="H2062" s="618">
        <f t="shared" si="98"/>
        <v>417866387.5</v>
      </c>
      <c r="I2062" s="662"/>
      <c r="J2062" s="619" t="s">
        <v>55</v>
      </c>
      <c r="K2062" s="619" t="s">
        <v>2750</v>
      </c>
    </row>
    <row r="2063" spans="2:11">
      <c r="B2063" s="620" t="s">
        <v>2759</v>
      </c>
      <c r="C2063" s="620" t="s">
        <v>3143</v>
      </c>
      <c r="D2063" s="620" t="s">
        <v>2804</v>
      </c>
      <c r="E2063" s="615">
        <v>266000</v>
      </c>
      <c r="F2063" s="616">
        <f t="shared" si="97"/>
        <v>418132387.5</v>
      </c>
      <c r="G2063" s="617">
        <f t="shared" si="96"/>
        <v>266000</v>
      </c>
      <c r="H2063" s="618">
        <f t="shared" si="98"/>
        <v>418132387.5</v>
      </c>
      <c r="I2063" s="662"/>
      <c r="J2063" s="619" t="s">
        <v>55</v>
      </c>
      <c r="K2063" s="619" t="s">
        <v>2750</v>
      </c>
    </row>
    <row r="2064" spans="2:11">
      <c r="B2064" s="620" t="s">
        <v>2759</v>
      </c>
      <c r="C2064" s="620" t="s">
        <v>3143</v>
      </c>
      <c r="D2064" s="620" t="s">
        <v>2805</v>
      </c>
      <c r="E2064" s="615">
        <v>88000</v>
      </c>
      <c r="F2064" s="616">
        <f t="shared" si="97"/>
        <v>418220387.5</v>
      </c>
      <c r="G2064" s="617">
        <f t="shared" si="96"/>
        <v>88000</v>
      </c>
      <c r="H2064" s="618">
        <f t="shared" si="98"/>
        <v>418220387.5</v>
      </c>
      <c r="I2064" s="662"/>
      <c r="J2064" s="619" t="s">
        <v>55</v>
      </c>
      <c r="K2064" s="619" t="s">
        <v>2750</v>
      </c>
    </row>
    <row r="2065" spans="2:11">
      <c r="B2065" s="620" t="s">
        <v>2759</v>
      </c>
      <c r="C2065" s="620" t="s">
        <v>3143</v>
      </c>
      <c r="D2065" s="620" t="s">
        <v>2806</v>
      </c>
      <c r="E2065" s="615">
        <v>4000</v>
      </c>
      <c r="F2065" s="616">
        <f t="shared" si="97"/>
        <v>418224387.5</v>
      </c>
      <c r="G2065" s="617">
        <f t="shared" si="96"/>
        <v>4000</v>
      </c>
      <c r="H2065" s="618">
        <f t="shared" si="98"/>
        <v>418224387.5</v>
      </c>
      <c r="I2065" s="662"/>
      <c r="J2065" s="619" t="s">
        <v>55</v>
      </c>
      <c r="K2065" s="619" t="s">
        <v>2750</v>
      </c>
    </row>
    <row r="2066" spans="2:11">
      <c r="B2066" s="620" t="s">
        <v>2759</v>
      </c>
      <c r="C2066" s="620" t="s">
        <v>3143</v>
      </c>
      <c r="D2066" s="620" t="s">
        <v>2807</v>
      </c>
      <c r="E2066" s="615">
        <v>450000</v>
      </c>
      <c r="F2066" s="616">
        <f t="shared" si="97"/>
        <v>418674387.5</v>
      </c>
      <c r="G2066" s="617">
        <f t="shared" si="96"/>
        <v>450000</v>
      </c>
      <c r="H2066" s="618">
        <f t="shared" si="98"/>
        <v>418674387.5</v>
      </c>
      <c r="I2066" s="662"/>
      <c r="J2066" s="619" t="s">
        <v>55</v>
      </c>
      <c r="K2066" s="619" t="s">
        <v>2750</v>
      </c>
    </row>
    <row r="2067" spans="2:11">
      <c r="B2067" s="620" t="s">
        <v>2759</v>
      </c>
      <c r="C2067" s="620" t="s">
        <v>3143</v>
      </c>
      <c r="D2067" s="620" t="s">
        <v>2809</v>
      </c>
      <c r="E2067" s="615">
        <v>117000</v>
      </c>
      <c r="F2067" s="616">
        <f t="shared" si="97"/>
        <v>418791387.5</v>
      </c>
      <c r="G2067" s="617">
        <f t="shared" si="96"/>
        <v>117000</v>
      </c>
      <c r="H2067" s="618">
        <f t="shared" si="98"/>
        <v>418791387.5</v>
      </c>
      <c r="I2067" s="662"/>
      <c r="J2067" s="619" t="s">
        <v>55</v>
      </c>
      <c r="K2067" s="619" t="s">
        <v>2750</v>
      </c>
    </row>
    <row r="2068" spans="2:11">
      <c r="B2068" s="620" t="s">
        <v>2759</v>
      </c>
      <c r="C2068" s="620" t="s">
        <v>3143</v>
      </c>
      <c r="D2068" s="620" t="s">
        <v>2771</v>
      </c>
      <c r="E2068" s="615">
        <v>472000</v>
      </c>
      <c r="F2068" s="616">
        <f t="shared" si="97"/>
        <v>419263387.5</v>
      </c>
      <c r="G2068" s="617">
        <f t="shared" si="96"/>
        <v>472000</v>
      </c>
      <c r="H2068" s="618">
        <f t="shared" si="98"/>
        <v>419263387.5</v>
      </c>
      <c r="I2068" s="662"/>
      <c r="J2068" s="619" t="s">
        <v>55</v>
      </c>
      <c r="K2068" s="619" t="s">
        <v>2750</v>
      </c>
    </row>
    <row r="2069" spans="2:11">
      <c r="B2069" s="620" t="s">
        <v>2759</v>
      </c>
      <c r="C2069" s="620" t="s">
        <v>3143</v>
      </c>
      <c r="D2069" s="620" t="s">
        <v>5102</v>
      </c>
      <c r="E2069" s="615">
        <v>162000</v>
      </c>
      <c r="F2069" s="616">
        <f t="shared" si="97"/>
        <v>419425387.5</v>
      </c>
      <c r="G2069" s="617">
        <f t="shared" si="96"/>
        <v>162000</v>
      </c>
      <c r="H2069" s="618">
        <f t="shared" si="98"/>
        <v>419425387.5</v>
      </c>
      <c r="I2069" s="662"/>
      <c r="J2069" s="619" t="s">
        <v>55</v>
      </c>
      <c r="K2069" s="619" t="s">
        <v>2750</v>
      </c>
    </row>
    <row r="2070" spans="2:11">
      <c r="B2070" s="620" t="s">
        <v>2759</v>
      </c>
      <c r="C2070" s="620" t="s">
        <v>3143</v>
      </c>
      <c r="D2070" s="620" t="s">
        <v>5081</v>
      </c>
      <c r="E2070" s="615">
        <v>1750000</v>
      </c>
      <c r="F2070" s="616">
        <f t="shared" si="97"/>
        <v>421175387.5</v>
      </c>
      <c r="G2070" s="617">
        <f t="shared" si="96"/>
        <v>1750000</v>
      </c>
      <c r="H2070" s="618">
        <f t="shared" si="98"/>
        <v>421175387.5</v>
      </c>
      <c r="I2070" s="662"/>
      <c r="J2070" s="619" t="s">
        <v>55</v>
      </c>
      <c r="K2070" s="619" t="s">
        <v>2750</v>
      </c>
    </row>
    <row r="2071" spans="2:11">
      <c r="B2071" s="620" t="s">
        <v>2759</v>
      </c>
      <c r="C2071" s="620" t="s">
        <v>3143</v>
      </c>
      <c r="D2071" s="620" t="s">
        <v>2911</v>
      </c>
      <c r="E2071" s="615">
        <v>101000</v>
      </c>
      <c r="F2071" s="616">
        <f t="shared" si="97"/>
        <v>421276387.5</v>
      </c>
      <c r="G2071" s="617">
        <f t="shared" si="96"/>
        <v>101000</v>
      </c>
      <c r="H2071" s="618">
        <f t="shared" si="98"/>
        <v>421276387.5</v>
      </c>
      <c r="I2071" s="662"/>
      <c r="J2071" s="619" t="s">
        <v>55</v>
      </c>
      <c r="K2071" s="619" t="s">
        <v>2750</v>
      </c>
    </row>
    <row r="2072" spans="2:11">
      <c r="B2072" s="620" t="s">
        <v>2759</v>
      </c>
      <c r="C2072" s="620" t="s">
        <v>3143</v>
      </c>
      <c r="D2072" s="620" t="s">
        <v>2780</v>
      </c>
      <c r="E2072" s="615">
        <v>440000</v>
      </c>
      <c r="F2072" s="616">
        <f t="shared" si="97"/>
        <v>421716387.5</v>
      </c>
      <c r="G2072" s="617">
        <f t="shared" si="96"/>
        <v>440000</v>
      </c>
      <c r="H2072" s="618">
        <f t="shared" si="98"/>
        <v>421716387.5</v>
      </c>
      <c r="I2072" s="662"/>
      <c r="J2072" s="619" t="s">
        <v>55</v>
      </c>
      <c r="K2072" s="619" t="s">
        <v>2750</v>
      </c>
    </row>
    <row r="2073" spans="2:11">
      <c r="B2073" s="620" t="s">
        <v>2759</v>
      </c>
      <c r="C2073" s="620" t="s">
        <v>3143</v>
      </c>
      <c r="D2073" s="620" t="s">
        <v>3046</v>
      </c>
      <c r="E2073" s="615">
        <v>915000</v>
      </c>
      <c r="F2073" s="616">
        <f t="shared" si="97"/>
        <v>422631387.5</v>
      </c>
      <c r="G2073" s="617">
        <f t="shared" si="96"/>
        <v>915000</v>
      </c>
      <c r="H2073" s="618">
        <f t="shared" si="98"/>
        <v>422631387.5</v>
      </c>
      <c r="I2073" s="662"/>
      <c r="J2073" s="619" t="s">
        <v>55</v>
      </c>
      <c r="K2073" s="619" t="s">
        <v>2750</v>
      </c>
    </row>
    <row r="2074" spans="2:11">
      <c r="B2074" s="620" t="s">
        <v>2759</v>
      </c>
      <c r="C2074" s="620" t="s">
        <v>3143</v>
      </c>
      <c r="D2074" s="620" t="s">
        <v>2814</v>
      </c>
      <c r="E2074" s="615">
        <v>39000</v>
      </c>
      <c r="F2074" s="616">
        <f t="shared" si="97"/>
        <v>422670387.5</v>
      </c>
      <c r="G2074" s="617">
        <f t="shared" si="96"/>
        <v>39000</v>
      </c>
      <c r="H2074" s="618">
        <f t="shared" si="98"/>
        <v>422670387.5</v>
      </c>
      <c r="I2074" s="662"/>
      <c r="J2074" s="619" t="s">
        <v>55</v>
      </c>
      <c r="K2074" s="619" t="s">
        <v>2750</v>
      </c>
    </row>
    <row r="2075" spans="2:11">
      <c r="B2075" s="620" t="s">
        <v>2759</v>
      </c>
      <c r="C2075" s="620" t="s">
        <v>3143</v>
      </c>
      <c r="D2075" s="620" t="s">
        <v>5182</v>
      </c>
      <c r="E2075" s="615">
        <v>25000</v>
      </c>
      <c r="F2075" s="616">
        <f t="shared" si="97"/>
        <v>422695387.5</v>
      </c>
      <c r="G2075" s="617">
        <f t="shared" si="96"/>
        <v>25000</v>
      </c>
      <c r="H2075" s="618">
        <f t="shared" si="98"/>
        <v>422695387.5</v>
      </c>
      <c r="I2075" s="662"/>
      <c r="J2075" s="619" t="s">
        <v>55</v>
      </c>
      <c r="K2075" s="619" t="s">
        <v>2750</v>
      </c>
    </row>
    <row r="2076" spans="2:11">
      <c r="B2076" s="620" t="s">
        <v>2759</v>
      </c>
      <c r="C2076" s="620" t="s">
        <v>3143</v>
      </c>
      <c r="D2076" s="620" t="s">
        <v>5181</v>
      </c>
      <c r="E2076" s="615">
        <v>78000</v>
      </c>
      <c r="F2076" s="616">
        <f t="shared" si="97"/>
        <v>422773387.5</v>
      </c>
      <c r="G2076" s="617">
        <f t="shared" si="96"/>
        <v>78000</v>
      </c>
      <c r="H2076" s="618">
        <f t="shared" si="98"/>
        <v>422773387.5</v>
      </c>
      <c r="I2076" s="662"/>
      <c r="J2076" s="619" t="s">
        <v>55</v>
      </c>
      <c r="K2076" s="619" t="s">
        <v>2750</v>
      </c>
    </row>
    <row r="2077" spans="2:11">
      <c r="B2077" s="620" t="s">
        <v>2759</v>
      </c>
      <c r="C2077" s="620" t="s">
        <v>3143</v>
      </c>
      <c r="D2077" s="620" t="s">
        <v>3151</v>
      </c>
      <c r="E2077" s="615">
        <v>5000</v>
      </c>
      <c r="F2077" s="616">
        <f t="shared" si="97"/>
        <v>422778387.5</v>
      </c>
      <c r="G2077" s="617">
        <f t="shared" si="96"/>
        <v>5000</v>
      </c>
      <c r="H2077" s="618">
        <f t="shared" si="98"/>
        <v>422778387.5</v>
      </c>
      <c r="I2077" s="662"/>
      <c r="J2077" s="619" t="s">
        <v>55</v>
      </c>
      <c r="K2077" s="619" t="s">
        <v>2750</v>
      </c>
    </row>
    <row r="2078" spans="2:11">
      <c r="B2078" s="620" t="s">
        <v>2759</v>
      </c>
      <c r="C2078" s="620" t="s">
        <v>3143</v>
      </c>
      <c r="D2078" s="620" t="s">
        <v>3152</v>
      </c>
      <c r="E2078" s="615">
        <v>5000</v>
      </c>
      <c r="F2078" s="616">
        <f t="shared" si="97"/>
        <v>422783387.5</v>
      </c>
      <c r="G2078" s="617">
        <f t="shared" si="96"/>
        <v>5000</v>
      </c>
      <c r="H2078" s="618">
        <f t="shared" si="98"/>
        <v>422783387.5</v>
      </c>
      <c r="I2078" s="662"/>
      <c r="J2078" s="619" t="s">
        <v>55</v>
      </c>
      <c r="K2078" s="619" t="s">
        <v>2750</v>
      </c>
    </row>
    <row r="2079" spans="2:11">
      <c r="B2079" s="620" t="s">
        <v>2759</v>
      </c>
      <c r="C2079" s="620" t="s">
        <v>3143</v>
      </c>
      <c r="D2079" s="620" t="s">
        <v>2815</v>
      </c>
      <c r="E2079" s="615">
        <v>234000</v>
      </c>
      <c r="F2079" s="616">
        <f t="shared" si="97"/>
        <v>423017387.5</v>
      </c>
      <c r="G2079" s="617">
        <f t="shared" si="96"/>
        <v>234000</v>
      </c>
      <c r="H2079" s="618">
        <f t="shared" si="98"/>
        <v>423017387.5</v>
      </c>
      <c r="I2079" s="662"/>
      <c r="J2079" s="619" t="s">
        <v>55</v>
      </c>
      <c r="K2079" s="619" t="s">
        <v>2750</v>
      </c>
    </row>
    <row r="2080" spans="2:11">
      <c r="B2080" s="620" t="s">
        <v>2759</v>
      </c>
      <c r="C2080" s="620" t="s">
        <v>3143</v>
      </c>
      <c r="D2080" s="620" t="s">
        <v>2816</v>
      </c>
      <c r="E2080" s="615">
        <v>1847000</v>
      </c>
      <c r="F2080" s="616">
        <f t="shared" si="97"/>
        <v>424864387.5</v>
      </c>
      <c r="G2080" s="617">
        <f t="shared" si="96"/>
        <v>1847000</v>
      </c>
      <c r="H2080" s="618">
        <f t="shared" si="98"/>
        <v>424864387.5</v>
      </c>
      <c r="I2080" s="662"/>
      <c r="J2080" s="619" t="s">
        <v>55</v>
      </c>
      <c r="K2080" s="619" t="s">
        <v>2750</v>
      </c>
    </row>
    <row r="2081" spans="2:11">
      <c r="B2081" s="620" t="s">
        <v>2759</v>
      </c>
      <c r="C2081" s="620" t="s">
        <v>3143</v>
      </c>
      <c r="D2081" s="620" t="s">
        <v>3153</v>
      </c>
      <c r="E2081" s="615">
        <v>915000</v>
      </c>
      <c r="F2081" s="616">
        <f t="shared" si="97"/>
        <v>425779387.5</v>
      </c>
      <c r="G2081" s="617">
        <f t="shared" si="96"/>
        <v>915000</v>
      </c>
      <c r="H2081" s="618">
        <f t="shared" si="98"/>
        <v>425779387.5</v>
      </c>
      <c r="I2081" s="662"/>
      <c r="J2081" s="619" t="s">
        <v>55</v>
      </c>
      <c r="K2081" s="619" t="s">
        <v>2750</v>
      </c>
    </row>
    <row r="2082" spans="2:11">
      <c r="B2082" s="620" t="s">
        <v>2759</v>
      </c>
      <c r="C2082" s="620" t="s">
        <v>3143</v>
      </c>
      <c r="D2082" s="620" t="s">
        <v>2817</v>
      </c>
      <c r="E2082" s="615">
        <v>843000</v>
      </c>
      <c r="F2082" s="616">
        <f t="shared" si="97"/>
        <v>426622387.5</v>
      </c>
      <c r="G2082" s="617">
        <f t="shared" si="96"/>
        <v>843000</v>
      </c>
      <c r="H2082" s="618">
        <f t="shared" si="98"/>
        <v>426622387.5</v>
      </c>
      <c r="I2082" s="662"/>
      <c r="J2082" s="619" t="s">
        <v>55</v>
      </c>
      <c r="K2082" s="619" t="s">
        <v>2750</v>
      </c>
    </row>
    <row r="2083" spans="2:11">
      <c r="B2083" s="620" t="s">
        <v>2759</v>
      </c>
      <c r="C2083" s="620" t="s">
        <v>3143</v>
      </c>
      <c r="D2083" s="620" t="s">
        <v>3154</v>
      </c>
      <c r="E2083" s="615">
        <v>5000</v>
      </c>
      <c r="F2083" s="616">
        <f t="shared" si="97"/>
        <v>426627387.5</v>
      </c>
      <c r="G2083" s="617">
        <f t="shared" si="96"/>
        <v>5000</v>
      </c>
      <c r="H2083" s="618">
        <f t="shared" si="98"/>
        <v>426627387.5</v>
      </c>
      <c r="I2083" s="662"/>
      <c r="J2083" s="619" t="s">
        <v>55</v>
      </c>
      <c r="K2083" s="619" t="s">
        <v>2750</v>
      </c>
    </row>
    <row r="2084" spans="2:11">
      <c r="B2084" s="620" t="s">
        <v>2759</v>
      </c>
      <c r="C2084" s="620" t="s">
        <v>3143</v>
      </c>
      <c r="D2084" s="620" t="s">
        <v>3155</v>
      </c>
      <c r="E2084" s="615">
        <v>5000</v>
      </c>
      <c r="F2084" s="616">
        <f t="shared" si="97"/>
        <v>426632387.5</v>
      </c>
      <c r="G2084" s="617">
        <f t="shared" si="96"/>
        <v>5000</v>
      </c>
      <c r="H2084" s="618">
        <f t="shared" si="98"/>
        <v>426632387.5</v>
      </c>
      <c r="I2084" s="662"/>
      <c r="J2084" s="619" t="s">
        <v>55</v>
      </c>
      <c r="K2084" s="619" t="s">
        <v>2750</v>
      </c>
    </row>
    <row r="2085" spans="2:11">
      <c r="B2085" s="620" t="s">
        <v>2759</v>
      </c>
      <c r="C2085" s="620" t="s">
        <v>3143</v>
      </c>
      <c r="D2085" s="620" t="s">
        <v>3067</v>
      </c>
      <c r="E2085" s="615">
        <v>2000</v>
      </c>
      <c r="F2085" s="616">
        <f t="shared" si="97"/>
        <v>426634387.5</v>
      </c>
      <c r="G2085" s="617">
        <f t="shared" si="96"/>
        <v>2000</v>
      </c>
      <c r="H2085" s="618">
        <f t="shared" si="98"/>
        <v>426634387.5</v>
      </c>
      <c r="I2085" s="662"/>
      <c r="J2085" s="619" t="s">
        <v>55</v>
      </c>
      <c r="K2085" s="619" t="s">
        <v>2750</v>
      </c>
    </row>
    <row r="2086" spans="2:11">
      <c r="B2086" s="620" t="s">
        <v>2759</v>
      </c>
      <c r="C2086" s="620" t="s">
        <v>3143</v>
      </c>
      <c r="D2086" s="620" t="s">
        <v>2819</v>
      </c>
      <c r="E2086" s="615">
        <v>125000</v>
      </c>
      <c r="F2086" s="616">
        <f t="shared" si="97"/>
        <v>426759387.5</v>
      </c>
      <c r="G2086" s="617">
        <f t="shared" si="96"/>
        <v>125000</v>
      </c>
      <c r="H2086" s="618">
        <f t="shared" si="98"/>
        <v>426759387.5</v>
      </c>
      <c r="I2086" s="662"/>
      <c r="J2086" s="619" t="s">
        <v>55</v>
      </c>
      <c r="K2086" s="619" t="s">
        <v>2750</v>
      </c>
    </row>
    <row r="2087" spans="2:11">
      <c r="B2087" s="620" t="s">
        <v>2759</v>
      </c>
      <c r="C2087" s="620" t="s">
        <v>3143</v>
      </c>
      <c r="D2087" s="620" t="s">
        <v>3156</v>
      </c>
      <c r="E2087" s="615">
        <v>8000</v>
      </c>
      <c r="F2087" s="616">
        <f t="shared" si="97"/>
        <v>426767387.5</v>
      </c>
      <c r="G2087" s="617">
        <f t="shared" si="96"/>
        <v>8000</v>
      </c>
      <c r="H2087" s="618">
        <f t="shared" si="98"/>
        <v>426767387.5</v>
      </c>
      <c r="I2087" s="662"/>
      <c r="J2087" s="619" t="s">
        <v>55</v>
      </c>
      <c r="K2087" s="619" t="s">
        <v>2750</v>
      </c>
    </row>
    <row r="2088" spans="2:11">
      <c r="B2088" s="620" t="s">
        <v>2759</v>
      </c>
      <c r="C2088" s="620" t="s">
        <v>3143</v>
      </c>
      <c r="D2088" s="620" t="s">
        <v>3157</v>
      </c>
      <c r="E2088" s="615">
        <v>5000</v>
      </c>
      <c r="F2088" s="616">
        <f t="shared" si="97"/>
        <v>426772387.5</v>
      </c>
      <c r="G2088" s="617">
        <f t="shared" si="96"/>
        <v>5000</v>
      </c>
      <c r="H2088" s="618">
        <f t="shared" si="98"/>
        <v>426772387.5</v>
      </c>
      <c r="I2088" s="662"/>
      <c r="J2088" s="619" t="s">
        <v>55</v>
      </c>
      <c r="K2088" s="619" t="s">
        <v>2750</v>
      </c>
    </row>
    <row r="2089" spans="2:11">
      <c r="B2089" s="620" t="s">
        <v>2759</v>
      </c>
      <c r="C2089" s="620" t="s">
        <v>3143</v>
      </c>
      <c r="D2089" s="620" t="s">
        <v>3158</v>
      </c>
      <c r="E2089" s="615">
        <v>5000</v>
      </c>
      <c r="F2089" s="616">
        <f t="shared" si="97"/>
        <v>426777387.5</v>
      </c>
      <c r="G2089" s="617">
        <f t="shared" si="96"/>
        <v>5000</v>
      </c>
      <c r="H2089" s="618">
        <f t="shared" si="98"/>
        <v>426777387.5</v>
      </c>
      <c r="I2089" s="662"/>
      <c r="J2089" s="619" t="s">
        <v>55</v>
      </c>
      <c r="K2089" s="619" t="s">
        <v>2750</v>
      </c>
    </row>
    <row r="2090" spans="2:11">
      <c r="B2090" s="620" t="s">
        <v>2759</v>
      </c>
      <c r="C2090" s="620" t="s">
        <v>3143</v>
      </c>
      <c r="D2090" s="620" t="s">
        <v>3159</v>
      </c>
      <c r="E2090" s="615">
        <v>5000</v>
      </c>
      <c r="F2090" s="616">
        <f t="shared" si="97"/>
        <v>426782387.5</v>
      </c>
      <c r="G2090" s="617">
        <f t="shared" si="96"/>
        <v>5000</v>
      </c>
      <c r="H2090" s="618">
        <f t="shared" si="98"/>
        <v>426782387.5</v>
      </c>
      <c r="I2090" s="662"/>
      <c r="J2090" s="619" t="s">
        <v>55</v>
      </c>
      <c r="K2090" s="619" t="s">
        <v>2750</v>
      </c>
    </row>
    <row r="2091" spans="2:11">
      <c r="B2091" s="620" t="s">
        <v>2759</v>
      </c>
      <c r="C2091" s="620" t="s">
        <v>3143</v>
      </c>
      <c r="D2091" s="620" t="s">
        <v>3160</v>
      </c>
      <c r="E2091" s="615">
        <v>5000</v>
      </c>
      <c r="F2091" s="616">
        <f t="shared" si="97"/>
        <v>426787387.5</v>
      </c>
      <c r="G2091" s="617">
        <f t="shared" si="96"/>
        <v>5000</v>
      </c>
      <c r="H2091" s="618">
        <f t="shared" si="98"/>
        <v>426787387.5</v>
      </c>
      <c r="I2091" s="662"/>
      <c r="J2091" s="619" t="s">
        <v>55</v>
      </c>
      <c r="K2091" s="619" t="s">
        <v>2750</v>
      </c>
    </row>
    <row r="2092" spans="2:11">
      <c r="B2092" s="620" t="s">
        <v>2759</v>
      </c>
      <c r="C2092" s="620" t="s">
        <v>3143</v>
      </c>
      <c r="D2092" s="620" t="s">
        <v>3161</v>
      </c>
      <c r="E2092" s="615">
        <v>5000</v>
      </c>
      <c r="F2092" s="616">
        <f t="shared" si="97"/>
        <v>426792387.5</v>
      </c>
      <c r="G2092" s="617">
        <f t="shared" si="96"/>
        <v>5000</v>
      </c>
      <c r="H2092" s="618">
        <f t="shared" si="98"/>
        <v>426792387.5</v>
      </c>
      <c r="I2092" s="662"/>
      <c r="J2092" s="619" t="s">
        <v>55</v>
      </c>
      <c r="K2092" s="619" t="s">
        <v>2750</v>
      </c>
    </row>
    <row r="2093" spans="2:11">
      <c r="B2093" s="620" t="s">
        <v>2759</v>
      </c>
      <c r="C2093" s="620" t="s">
        <v>3143</v>
      </c>
      <c r="D2093" s="620" t="s">
        <v>3162</v>
      </c>
      <c r="E2093" s="615">
        <v>5000</v>
      </c>
      <c r="F2093" s="616">
        <f t="shared" si="97"/>
        <v>426797387.5</v>
      </c>
      <c r="G2093" s="617">
        <f t="shared" si="96"/>
        <v>5000</v>
      </c>
      <c r="H2093" s="618">
        <f t="shared" si="98"/>
        <v>426797387.5</v>
      </c>
      <c r="I2093" s="662"/>
      <c r="J2093" s="619" t="s">
        <v>55</v>
      </c>
      <c r="K2093" s="619" t="s">
        <v>2750</v>
      </c>
    </row>
    <row r="2094" spans="2:11">
      <c r="B2094" s="620" t="s">
        <v>2759</v>
      </c>
      <c r="C2094" s="620" t="s">
        <v>3143</v>
      </c>
      <c r="D2094" s="620" t="s">
        <v>3163</v>
      </c>
      <c r="E2094" s="615">
        <v>193000</v>
      </c>
      <c r="F2094" s="616">
        <f t="shared" si="97"/>
        <v>426990387.5</v>
      </c>
      <c r="G2094" s="617">
        <f t="shared" si="96"/>
        <v>193000</v>
      </c>
      <c r="H2094" s="618">
        <f t="shared" si="98"/>
        <v>426990387.5</v>
      </c>
      <c r="I2094" s="662"/>
      <c r="J2094" s="619" t="s">
        <v>55</v>
      </c>
      <c r="K2094" s="619" t="s">
        <v>2750</v>
      </c>
    </row>
    <row r="2095" spans="2:11">
      <c r="B2095" s="620" t="s">
        <v>2759</v>
      </c>
      <c r="C2095" s="620" t="s">
        <v>3143</v>
      </c>
      <c r="D2095" s="620" t="s">
        <v>2829</v>
      </c>
      <c r="E2095" s="615">
        <v>53000</v>
      </c>
      <c r="F2095" s="616">
        <f t="shared" si="97"/>
        <v>427043387.5</v>
      </c>
      <c r="G2095" s="617">
        <f t="shared" si="96"/>
        <v>53000</v>
      </c>
      <c r="H2095" s="618">
        <f t="shared" si="98"/>
        <v>427043387.5</v>
      </c>
      <c r="I2095" s="662"/>
      <c r="J2095" s="619" t="s">
        <v>55</v>
      </c>
      <c r="K2095" s="619" t="s">
        <v>2750</v>
      </c>
    </row>
    <row r="2096" spans="2:11">
      <c r="B2096" s="620" t="s">
        <v>2759</v>
      </c>
      <c r="C2096" s="620" t="s">
        <v>3143</v>
      </c>
      <c r="D2096" s="620" t="s">
        <v>3164</v>
      </c>
      <c r="E2096" s="615">
        <v>945000</v>
      </c>
      <c r="F2096" s="616">
        <f t="shared" si="97"/>
        <v>427988387.5</v>
      </c>
      <c r="G2096" s="617">
        <f t="shared" si="96"/>
        <v>945000</v>
      </c>
      <c r="H2096" s="618">
        <f t="shared" si="98"/>
        <v>427988387.5</v>
      </c>
      <c r="I2096" s="662"/>
      <c r="J2096" s="619" t="s">
        <v>55</v>
      </c>
      <c r="K2096" s="619" t="s">
        <v>2750</v>
      </c>
    </row>
    <row r="2097" spans="2:11">
      <c r="B2097" s="620" t="s">
        <v>2759</v>
      </c>
      <c r="C2097" s="620" t="s">
        <v>3143</v>
      </c>
      <c r="D2097" s="620" t="s">
        <v>2821</v>
      </c>
      <c r="E2097" s="615">
        <v>984000</v>
      </c>
      <c r="F2097" s="616">
        <f t="shared" si="97"/>
        <v>428972387.5</v>
      </c>
      <c r="G2097" s="617">
        <f t="shared" si="96"/>
        <v>984000</v>
      </c>
      <c r="H2097" s="618">
        <f t="shared" si="98"/>
        <v>428972387.5</v>
      </c>
      <c r="I2097" s="662"/>
      <c r="J2097" s="619" t="s">
        <v>55</v>
      </c>
      <c r="K2097" s="619" t="s">
        <v>2750</v>
      </c>
    </row>
    <row r="2098" spans="2:11">
      <c r="B2098" s="620" t="s">
        <v>2759</v>
      </c>
      <c r="C2098" s="620" t="s">
        <v>3143</v>
      </c>
      <c r="D2098" s="620" t="s">
        <v>5086</v>
      </c>
      <c r="E2098" s="615">
        <v>315000</v>
      </c>
      <c r="F2098" s="616">
        <f t="shared" si="97"/>
        <v>429287387.5</v>
      </c>
      <c r="G2098" s="617">
        <f t="shared" si="96"/>
        <v>315000</v>
      </c>
      <c r="H2098" s="618">
        <f t="shared" si="98"/>
        <v>429287387.5</v>
      </c>
      <c r="I2098" s="662"/>
      <c r="J2098" s="619" t="s">
        <v>55</v>
      </c>
      <c r="K2098" s="619" t="s">
        <v>2750</v>
      </c>
    </row>
    <row r="2099" spans="2:11">
      <c r="B2099" s="620" t="s">
        <v>2759</v>
      </c>
      <c r="C2099" s="620" t="s">
        <v>3143</v>
      </c>
      <c r="D2099" s="620" t="s">
        <v>2822</v>
      </c>
      <c r="E2099" s="615">
        <v>141000</v>
      </c>
      <c r="F2099" s="616">
        <f t="shared" si="97"/>
        <v>429428387.5</v>
      </c>
      <c r="G2099" s="617">
        <f t="shared" si="96"/>
        <v>141000</v>
      </c>
      <c r="H2099" s="618">
        <f t="shared" si="98"/>
        <v>429428387.5</v>
      </c>
      <c r="I2099" s="662"/>
      <c r="J2099" s="619" t="s">
        <v>55</v>
      </c>
      <c r="K2099" s="619" t="s">
        <v>2750</v>
      </c>
    </row>
    <row r="2100" spans="2:11">
      <c r="B2100" s="620" t="s">
        <v>2759</v>
      </c>
      <c r="C2100" s="620" t="s">
        <v>3143</v>
      </c>
      <c r="D2100" s="620" t="s">
        <v>2823</v>
      </c>
      <c r="E2100" s="615">
        <v>703000</v>
      </c>
      <c r="F2100" s="616">
        <f t="shared" si="97"/>
        <v>430131387.5</v>
      </c>
      <c r="G2100" s="617">
        <f t="shared" si="96"/>
        <v>703000</v>
      </c>
      <c r="H2100" s="618">
        <f t="shared" si="98"/>
        <v>430131387.5</v>
      </c>
      <c r="I2100" s="662"/>
      <c r="J2100" s="619" t="s">
        <v>55</v>
      </c>
      <c r="K2100" s="619" t="s">
        <v>2750</v>
      </c>
    </row>
    <row r="2101" spans="2:11">
      <c r="B2101" s="620" t="s">
        <v>2759</v>
      </c>
      <c r="C2101" s="620" t="s">
        <v>3143</v>
      </c>
      <c r="D2101" s="620" t="s">
        <v>3165</v>
      </c>
      <c r="E2101" s="615">
        <v>500000</v>
      </c>
      <c r="F2101" s="616">
        <f t="shared" si="97"/>
        <v>430631387.5</v>
      </c>
      <c r="G2101" s="617">
        <f t="shared" si="96"/>
        <v>500000</v>
      </c>
      <c r="H2101" s="618">
        <f t="shared" si="98"/>
        <v>430631387.5</v>
      </c>
      <c r="I2101" s="662"/>
      <c r="J2101" s="619" t="s">
        <v>55</v>
      </c>
      <c r="K2101" s="619" t="s">
        <v>2750</v>
      </c>
    </row>
    <row r="2102" spans="2:11">
      <c r="B2102" s="620" t="s">
        <v>2759</v>
      </c>
      <c r="C2102" s="620" t="s">
        <v>3143</v>
      </c>
      <c r="D2102" s="620" t="s">
        <v>2830</v>
      </c>
      <c r="E2102" s="615">
        <v>45000</v>
      </c>
      <c r="F2102" s="616">
        <f t="shared" si="97"/>
        <v>430676387.5</v>
      </c>
      <c r="G2102" s="617">
        <f t="shared" si="96"/>
        <v>45000</v>
      </c>
      <c r="H2102" s="618">
        <f t="shared" si="98"/>
        <v>430676387.5</v>
      </c>
      <c r="I2102" s="662"/>
      <c r="J2102" s="619" t="s">
        <v>55</v>
      </c>
      <c r="K2102" s="619" t="s">
        <v>2750</v>
      </c>
    </row>
    <row r="2103" spans="2:11">
      <c r="B2103" s="620" t="s">
        <v>2759</v>
      </c>
      <c r="C2103" s="620" t="s">
        <v>3166</v>
      </c>
      <c r="D2103" s="620" t="s">
        <v>5174</v>
      </c>
      <c r="E2103" s="615">
        <v>8000</v>
      </c>
      <c r="F2103" s="616">
        <f t="shared" si="97"/>
        <v>430684387.5</v>
      </c>
      <c r="G2103" s="617">
        <f t="shared" si="96"/>
        <v>8000</v>
      </c>
      <c r="H2103" s="618">
        <f t="shared" si="98"/>
        <v>430684387.5</v>
      </c>
      <c r="I2103" s="662"/>
      <c r="J2103" s="619" t="s">
        <v>55</v>
      </c>
      <c r="K2103" s="619" t="s">
        <v>2750</v>
      </c>
    </row>
    <row r="2104" spans="2:11">
      <c r="B2104" s="620" t="s">
        <v>2759</v>
      </c>
      <c r="C2104" s="620" t="s">
        <v>3166</v>
      </c>
      <c r="D2104" s="620" t="s">
        <v>5173</v>
      </c>
      <c r="E2104" s="615">
        <v>75000</v>
      </c>
      <c r="F2104" s="616">
        <f t="shared" si="97"/>
        <v>430759387.5</v>
      </c>
      <c r="G2104" s="617">
        <f t="shared" si="96"/>
        <v>75000</v>
      </c>
      <c r="H2104" s="618">
        <f t="shared" si="98"/>
        <v>430759387.5</v>
      </c>
      <c r="I2104" s="662"/>
      <c r="J2104" s="619" t="s">
        <v>55</v>
      </c>
      <c r="K2104" s="619" t="s">
        <v>2750</v>
      </c>
    </row>
    <row r="2105" spans="2:11">
      <c r="B2105" s="620" t="s">
        <v>2759</v>
      </c>
      <c r="C2105" s="620" t="s">
        <v>3166</v>
      </c>
      <c r="D2105" s="620" t="s">
        <v>5180</v>
      </c>
      <c r="E2105" s="615">
        <v>4000</v>
      </c>
      <c r="F2105" s="616">
        <f t="shared" si="97"/>
        <v>430763387.5</v>
      </c>
      <c r="G2105" s="617">
        <f t="shared" si="96"/>
        <v>4000</v>
      </c>
      <c r="H2105" s="618">
        <f t="shared" si="98"/>
        <v>430763387.5</v>
      </c>
      <c r="I2105" s="662"/>
      <c r="J2105" s="619" t="s">
        <v>55</v>
      </c>
      <c r="K2105" s="619" t="s">
        <v>2750</v>
      </c>
    </row>
    <row r="2106" spans="2:11">
      <c r="B2106" s="620" t="s">
        <v>2759</v>
      </c>
      <c r="C2106" s="620" t="s">
        <v>3166</v>
      </c>
      <c r="D2106" s="620" t="s">
        <v>5172</v>
      </c>
      <c r="E2106" s="615">
        <v>20000</v>
      </c>
      <c r="F2106" s="616">
        <f t="shared" si="97"/>
        <v>430783387.5</v>
      </c>
      <c r="G2106" s="617">
        <f t="shared" si="96"/>
        <v>20000</v>
      </c>
      <c r="H2106" s="618">
        <f t="shared" si="98"/>
        <v>430783387.5</v>
      </c>
      <c r="I2106" s="662"/>
      <c r="J2106" s="619" t="s">
        <v>55</v>
      </c>
      <c r="K2106" s="619" t="s">
        <v>2750</v>
      </c>
    </row>
    <row r="2107" spans="2:11">
      <c r="B2107" s="620" t="s">
        <v>2759</v>
      </c>
      <c r="C2107" s="620" t="s">
        <v>3166</v>
      </c>
      <c r="D2107" s="620" t="s">
        <v>5171</v>
      </c>
      <c r="E2107" s="615">
        <v>43000</v>
      </c>
      <c r="F2107" s="616">
        <f t="shared" si="97"/>
        <v>430826387.5</v>
      </c>
      <c r="G2107" s="617">
        <f t="shared" si="96"/>
        <v>43000</v>
      </c>
      <c r="H2107" s="618">
        <f t="shared" si="98"/>
        <v>430826387.5</v>
      </c>
      <c r="I2107" s="662"/>
      <c r="J2107" s="619" t="s">
        <v>55</v>
      </c>
      <c r="K2107" s="619" t="s">
        <v>2750</v>
      </c>
    </row>
    <row r="2108" spans="2:11">
      <c r="B2108" s="620" t="s">
        <v>2759</v>
      </c>
      <c r="C2108" s="620" t="s">
        <v>3166</v>
      </c>
      <c r="D2108" s="620" t="s">
        <v>2788</v>
      </c>
      <c r="E2108" s="615">
        <v>88000</v>
      </c>
      <c r="F2108" s="616">
        <f t="shared" si="97"/>
        <v>430914387.5</v>
      </c>
      <c r="G2108" s="617">
        <f t="shared" si="96"/>
        <v>88000</v>
      </c>
      <c r="H2108" s="618">
        <f t="shared" si="98"/>
        <v>430914387.5</v>
      </c>
      <c r="I2108" s="662"/>
      <c r="J2108" s="619" t="s">
        <v>55</v>
      </c>
      <c r="K2108" s="619" t="s">
        <v>2750</v>
      </c>
    </row>
    <row r="2109" spans="2:11">
      <c r="B2109" s="620" t="s">
        <v>2759</v>
      </c>
      <c r="C2109" s="620" t="s">
        <v>3166</v>
      </c>
      <c r="D2109" s="620" t="s">
        <v>5170</v>
      </c>
      <c r="E2109" s="615">
        <v>313000</v>
      </c>
      <c r="F2109" s="616">
        <f t="shared" si="97"/>
        <v>431227387.5</v>
      </c>
      <c r="G2109" s="617">
        <f t="shared" si="96"/>
        <v>313000</v>
      </c>
      <c r="H2109" s="618">
        <f t="shared" si="98"/>
        <v>431227387.5</v>
      </c>
      <c r="I2109" s="662"/>
      <c r="J2109" s="619" t="s">
        <v>55</v>
      </c>
      <c r="K2109" s="619" t="s">
        <v>2750</v>
      </c>
    </row>
    <row r="2110" spans="2:11">
      <c r="B2110" s="620" t="s">
        <v>2759</v>
      </c>
      <c r="C2110" s="620" t="s">
        <v>3166</v>
      </c>
      <c r="D2110" s="620" t="s">
        <v>2790</v>
      </c>
      <c r="E2110" s="615">
        <v>177000</v>
      </c>
      <c r="F2110" s="616">
        <f t="shared" si="97"/>
        <v>431404387.5</v>
      </c>
      <c r="G2110" s="617">
        <f t="shared" si="96"/>
        <v>177000</v>
      </c>
      <c r="H2110" s="618">
        <f t="shared" si="98"/>
        <v>431404387.5</v>
      </c>
      <c r="I2110" s="662"/>
      <c r="J2110" s="619" t="s">
        <v>55</v>
      </c>
      <c r="K2110" s="619" t="s">
        <v>2750</v>
      </c>
    </row>
    <row r="2111" spans="2:11">
      <c r="B2111" s="620" t="s">
        <v>2759</v>
      </c>
      <c r="C2111" s="620" t="s">
        <v>3166</v>
      </c>
      <c r="D2111" s="620" t="s">
        <v>2791</v>
      </c>
      <c r="E2111" s="615">
        <v>27000</v>
      </c>
      <c r="F2111" s="616">
        <f t="shared" si="97"/>
        <v>431431387.5</v>
      </c>
      <c r="G2111" s="617">
        <f t="shared" si="96"/>
        <v>27000</v>
      </c>
      <c r="H2111" s="618">
        <f t="shared" si="98"/>
        <v>431431387.5</v>
      </c>
      <c r="I2111" s="662"/>
      <c r="J2111" s="619" t="s">
        <v>55</v>
      </c>
      <c r="K2111" s="619" t="s">
        <v>2750</v>
      </c>
    </row>
    <row r="2112" spans="2:11">
      <c r="B2112" s="620" t="s">
        <v>2759</v>
      </c>
      <c r="C2112" s="620" t="s">
        <v>3166</v>
      </c>
      <c r="D2112" s="620" t="s">
        <v>2793</v>
      </c>
      <c r="E2112" s="615">
        <v>39000</v>
      </c>
      <c r="F2112" s="616">
        <f t="shared" si="97"/>
        <v>431470387.5</v>
      </c>
      <c r="G2112" s="617">
        <f t="shared" si="96"/>
        <v>39000</v>
      </c>
      <c r="H2112" s="618">
        <f t="shared" si="98"/>
        <v>431470387.5</v>
      </c>
      <c r="I2112" s="662"/>
      <c r="J2112" s="619" t="s">
        <v>55</v>
      </c>
      <c r="K2112" s="619" t="s">
        <v>2750</v>
      </c>
    </row>
    <row r="2113" spans="2:11">
      <c r="B2113" s="620" t="s">
        <v>2759</v>
      </c>
      <c r="C2113" s="620" t="s">
        <v>3166</v>
      </c>
      <c r="D2113" s="620" t="s">
        <v>2837</v>
      </c>
      <c r="E2113" s="615">
        <v>177000</v>
      </c>
      <c r="F2113" s="616">
        <f t="shared" si="97"/>
        <v>431647387.5</v>
      </c>
      <c r="G2113" s="617">
        <f t="shared" si="96"/>
        <v>177000</v>
      </c>
      <c r="H2113" s="618">
        <f t="shared" si="98"/>
        <v>431647387.5</v>
      </c>
      <c r="I2113" s="662"/>
      <c r="J2113" s="619" t="s">
        <v>55</v>
      </c>
      <c r="K2113" s="619" t="s">
        <v>2750</v>
      </c>
    </row>
    <row r="2114" spans="2:11">
      <c r="B2114" s="620" t="s">
        <v>2759</v>
      </c>
      <c r="C2114" s="620" t="s">
        <v>3166</v>
      </c>
      <c r="D2114" s="620" t="s">
        <v>5169</v>
      </c>
      <c r="E2114" s="615">
        <v>35000</v>
      </c>
      <c r="F2114" s="616">
        <f t="shared" si="97"/>
        <v>431682387.5</v>
      </c>
      <c r="G2114" s="617">
        <f t="shared" si="96"/>
        <v>35000</v>
      </c>
      <c r="H2114" s="618">
        <f t="shared" si="98"/>
        <v>431682387.5</v>
      </c>
      <c r="I2114" s="662"/>
      <c r="J2114" s="619" t="s">
        <v>55</v>
      </c>
      <c r="K2114" s="619" t="s">
        <v>2750</v>
      </c>
    </row>
    <row r="2115" spans="2:11">
      <c r="B2115" s="620" t="s">
        <v>2759</v>
      </c>
      <c r="C2115" s="620" t="s">
        <v>3166</v>
      </c>
      <c r="D2115" s="620" t="s">
        <v>2800</v>
      </c>
      <c r="E2115" s="615">
        <v>74000</v>
      </c>
      <c r="F2115" s="616">
        <f t="shared" si="97"/>
        <v>431756387.5</v>
      </c>
      <c r="G2115" s="617">
        <f t="shared" si="96"/>
        <v>74000</v>
      </c>
      <c r="H2115" s="618">
        <f t="shared" si="98"/>
        <v>431756387.5</v>
      </c>
      <c r="I2115" s="662"/>
      <c r="J2115" s="619" t="s">
        <v>55</v>
      </c>
      <c r="K2115" s="619" t="s">
        <v>2750</v>
      </c>
    </row>
    <row r="2116" spans="2:11">
      <c r="B2116" s="620" t="s">
        <v>2759</v>
      </c>
      <c r="C2116" s="620" t="s">
        <v>3166</v>
      </c>
      <c r="D2116" s="620" t="s">
        <v>5168</v>
      </c>
      <c r="E2116" s="615">
        <v>8000</v>
      </c>
      <c r="F2116" s="616">
        <f t="shared" si="97"/>
        <v>431764387.5</v>
      </c>
      <c r="G2116" s="617">
        <f t="shared" si="96"/>
        <v>8000</v>
      </c>
      <c r="H2116" s="618">
        <f t="shared" si="98"/>
        <v>431764387.5</v>
      </c>
      <c r="I2116" s="662"/>
      <c r="J2116" s="619" t="s">
        <v>55</v>
      </c>
      <c r="K2116" s="619" t="s">
        <v>2750</v>
      </c>
    </row>
    <row r="2117" spans="2:11">
      <c r="B2117" s="620" t="s">
        <v>2759</v>
      </c>
      <c r="C2117" s="620" t="s">
        <v>3166</v>
      </c>
      <c r="D2117" s="620" t="s">
        <v>2806</v>
      </c>
      <c r="E2117" s="615">
        <v>32000</v>
      </c>
      <c r="F2117" s="616">
        <f t="shared" si="97"/>
        <v>431796387.5</v>
      </c>
      <c r="G2117" s="617">
        <f t="shared" si="96"/>
        <v>32000</v>
      </c>
      <c r="H2117" s="618">
        <f t="shared" si="98"/>
        <v>431796387.5</v>
      </c>
      <c r="I2117" s="662"/>
      <c r="J2117" s="619" t="s">
        <v>55</v>
      </c>
      <c r="K2117" s="619" t="s">
        <v>2750</v>
      </c>
    </row>
    <row r="2118" spans="2:11">
      <c r="B2118" s="620" t="s">
        <v>2759</v>
      </c>
      <c r="C2118" s="620" t="s">
        <v>3166</v>
      </c>
      <c r="D2118" s="620" t="s">
        <v>2807</v>
      </c>
      <c r="E2118" s="615">
        <v>94000</v>
      </c>
      <c r="F2118" s="616">
        <f t="shared" si="97"/>
        <v>431890387.5</v>
      </c>
      <c r="G2118" s="617">
        <f t="shared" si="96"/>
        <v>94000</v>
      </c>
      <c r="H2118" s="618">
        <f t="shared" si="98"/>
        <v>431890387.5</v>
      </c>
      <c r="I2118" s="662"/>
      <c r="J2118" s="619" t="s">
        <v>55</v>
      </c>
      <c r="K2118" s="619" t="s">
        <v>2750</v>
      </c>
    </row>
    <row r="2119" spans="2:11">
      <c r="B2119" s="620" t="s">
        <v>2759</v>
      </c>
      <c r="C2119" s="620" t="s">
        <v>3166</v>
      </c>
      <c r="D2119" s="620" t="s">
        <v>2809</v>
      </c>
      <c r="E2119" s="615">
        <v>66000</v>
      </c>
      <c r="F2119" s="616">
        <f t="shared" si="97"/>
        <v>431956387.5</v>
      </c>
      <c r="G2119" s="617">
        <f t="shared" ref="G2119:G2182" si="99">E2119</f>
        <v>66000</v>
      </c>
      <c r="H2119" s="618">
        <f t="shared" si="98"/>
        <v>431956387.5</v>
      </c>
      <c r="I2119" s="662"/>
      <c r="J2119" s="619" t="s">
        <v>55</v>
      </c>
      <c r="K2119" s="619" t="s">
        <v>2750</v>
      </c>
    </row>
    <row r="2120" spans="2:11">
      <c r="B2120" s="620" t="s">
        <v>2759</v>
      </c>
      <c r="C2120" s="620" t="s">
        <v>3166</v>
      </c>
      <c r="D2120" s="620" t="s">
        <v>2771</v>
      </c>
      <c r="E2120" s="615">
        <v>128000</v>
      </c>
      <c r="F2120" s="616">
        <f t="shared" ref="F2120:F2183" si="100">E2120+F2119</f>
        <v>432084387.5</v>
      </c>
      <c r="G2120" s="617">
        <f t="shared" si="99"/>
        <v>128000</v>
      </c>
      <c r="H2120" s="618">
        <f t="shared" ref="H2120:H2183" si="101">G2120+H2119</f>
        <v>432084387.5</v>
      </c>
      <c r="I2120" s="662"/>
      <c r="J2120" s="619" t="s">
        <v>55</v>
      </c>
      <c r="K2120" s="619" t="s">
        <v>2750</v>
      </c>
    </row>
    <row r="2121" spans="2:11">
      <c r="B2121" s="620" t="s">
        <v>2759</v>
      </c>
      <c r="C2121" s="620" t="s">
        <v>3166</v>
      </c>
      <c r="D2121" s="620" t="s">
        <v>2810</v>
      </c>
      <c r="E2121" s="615">
        <v>7000</v>
      </c>
      <c r="F2121" s="616">
        <f t="shared" si="100"/>
        <v>432091387.5</v>
      </c>
      <c r="G2121" s="617">
        <f t="shared" si="99"/>
        <v>7000</v>
      </c>
      <c r="H2121" s="618">
        <f t="shared" si="101"/>
        <v>432091387.5</v>
      </c>
      <c r="I2121" s="662"/>
      <c r="J2121" s="619" t="s">
        <v>55</v>
      </c>
      <c r="K2121" s="619" t="s">
        <v>2750</v>
      </c>
    </row>
    <row r="2122" spans="2:11">
      <c r="B2122" s="620" t="s">
        <v>2759</v>
      </c>
      <c r="C2122" s="620" t="s">
        <v>3166</v>
      </c>
      <c r="D2122" s="620" t="s">
        <v>2780</v>
      </c>
      <c r="E2122" s="615">
        <v>180000</v>
      </c>
      <c r="F2122" s="616">
        <f t="shared" si="100"/>
        <v>432271387.5</v>
      </c>
      <c r="G2122" s="617">
        <f t="shared" si="99"/>
        <v>180000</v>
      </c>
      <c r="H2122" s="618">
        <f t="shared" si="101"/>
        <v>432271387.5</v>
      </c>
      <c r="I2122" s="662"/>
      <c r="J2122" s="619" t="s">
        <v>55</v>
      </c>
      <c r="K2122" s="619" t="s">
        <v>2750</v>
      </c>
    </row>
    <row r="2123" spans="2:11">
      <c r="B2123" s="620" t="s">
        <v>2759</v>
      </c>
      <c r="C2123" s="620" t="s">
        <v>3166</v>
      </c>
      <c r="D2123" s="620" t="s">
        <v>2815</v>
      </c>
      <c r="E2123" s="615">
        <v>40000</v>
      </c>
      <c r="F2123" s="616">
        <f t="shared" si="100"/>
        <v>432311387.5</v>
      </c>
      <c r="G2123" s="617">
        <f t="shared" si="99"/>
        <v>40000</v>
      </c>
      <c r="H2123" s="618">
        <f t="shared" si="101"/>
        <v>432311387.5</v>
      </c>
      <c r="I2123" s="662"/>
      <c r="J2123" s="619" t="s">
        <v>55</v>
      </c>
      <c r="K2123" s="619" t="s">
        <v>2750</v>
      </c>
    </row>
    <row r="2124" spans="2:11">
      <c r="B2124" s="620" t="s">
        <v>2759</v>
      </c>
      <c r="C2124" s="620" t="s">
        <v>3166</v>
      </c>
      <c r="D2124" s="620" t="s">
        <v>5167</v>
      </c>
      <c r="E2124" s="615">
        <v>101000</v>
      </c>
      <c r="F2124" s="616">
        <f t="shared" si="100"/>
        <v>432412387.5</v>
      </c>
      <c r="G2124" s="617">
        <f t="shared" si="99"/>
        <v>101000</v>
      </c>
      <c r="H2124" s="618">
        <f t="shared" si="101"/>
        <v>432412387.5</v>
      </c>
      <c r="I2124" s="662"/>
      <c r="J2124" s="619" t="s">
        <v>55</v>
      </c>
      <c r="K2124" s="619" t="s">
        <v>2750</v>
      </c>
    </row>
    <row r="2125" spans="2:11">
      <c r="B2125" s="620" t="s">
        <v>2759</v>
      </c>
      <c r="C2125" s="620" t="s">
        <v>3166</v>
      </c>
      <c r="D2125" s="620" t="s">
        <v>3136</v>
      </c>
      <c r="E2125" s="615">
        <v>13000</v>
      </c>
      <c r="F2125" s="616">
        <f t="shared" si="100"/>
        <v>432425387.5</v>
      </c>
      <c r="G2125" s="617">
        <f t="shared" si="99"/>
        <v>13000</v>
      </c>
      <c r="H2125" s="618">
        <f t="shared" si="101"/>
        <v>432425387.5</v>
      </c>
      <c r="I2125" s="662"/>
      <c r="J2125" s="619" t="s">
        <v>55</v>
      </c>
      <c r="K2125" s="619" t="s">
        <v>2750</v>
      </c>
    </row>
    <row r="2126" spans="2:11">
      <c r="B2126" s="620" t="s">
        <v>2759</v>
      </c>
      <c r="C2126" s="620" t="s">
        <v>3166</v>
      </c>
      <c r="D2126" s="620" t="s">
        <v>2816</v>
      </c>
      <c r="E2126" s="615">
        <v>191000</v>
      </c>
      <c r="F2126" s="616">
        <f t="shared" si="100"/>
        <v>432616387.5</v>
      </c>
      <c r="G2126" s="617">
        <f t="shared" si="99"/>
        <v>191000</v>
      </c>
      <c r="H2126" s="618">
        <f t="shared" si="101"/>
        <v>432616387.5</v>
      </c>
      <c r="I2126" s="662"/>
      <c r="J2126" s="619" t="s">
        <v>55</v>
      </c>
      <c r="K2126" s="619" t="s">
        <v>2750</v>
      </c>
    </row>
    <row r="2127" spans="2:11">
      <c r="B2127" s="620" t="s">
        <v>2759</v>
      </c>
      <c r="C2127" s="620" t="s">
        <v>3166</v>
      </c>
      <c r="D2127" s="620" t="s">
        <v>5166</v>
      </c>
      <c r="E2127" s="615">
        <v>8000</v>
      </c>
      <c r="F2127" s="616">
        <f t="shared" si="100"/>
        <v>432624387.5</v>
      </c>
      <c r="G2127" s="617">
        <f t="shared" si="99"/>
        <v>8000</v>
      </c>
      <c r="H2127" s="618">
        <f t="shared" si="101"/>
        <v>432624387.5</v>
      </c>
      <c r="I2127" s="662"/>
      <c r="J2127" s="619" t="s">
        <v>55</v>
      </c>
      <c r="K2127" s="619" t="s">
        <v>2750</v>
      </c>
    </row>
    <row r="2128" spans="2:11">
      <c r="B2128" s="620" t="s">
        <v>2759</v>
      </c>
      <c r="C2128" s="620" t="s">
        <v>3166</v>
      </c>
      <c r="D2128" s="620" t="s">
        <v>5165</v>
      </c>
      <c r="E2128" s="615">
        <v>48000</v>
      </c>
      <c r="F2128" s="616">
        <f t="shared" si="100"/>
        <v>432672387.5</v>
      </c>
      <c r="G2128" s="617">
        <f t="shared" si="99"/>
        <v>48000</v>
      </c>
      <c r="H2128" s="618">
        <f t="shared" si="101"/>
        <v>432672387.5</v>
      </c>
      <c r="I2128" s="662"/>
      <c r="J2128" s="619" t="s">
        <v>55</v>
      </c>
      <c r="K2128" s="619" t="s">
        <v>2750</v>
      </c>
    </row>
    <row r="2129" spans="2:11">
      <c r="B2129" s="620" t="s">
        <v>2759</v>
      </c>
      <c r="C2129" s="620" t="s">
        <v>3166</v>
      </c>
      <c r="D2129" s="620" t="s">
        <v>5164</v>
      </c>
      <c r="E2129" s="615">
        <v>133000</v>
      </c>
      <c r="F2129" s="616">
        <f t="shared" si="100"/>
        <v>432805387.5</v>
      </c>
      <c r="G2129" s="617">
        <f t="shared" si="99"/>
        <v>133000</v>
      </c>
      <c r="H2129" s="618">
        <f t="shared" si="101"/>
        <v>432805387.5</v>
      </c>
      <c r="I2129" s="662"/>
      <c r="J2129" s="619" t="s">
        <v>55</v>
      </c>
      <c r="K2129" s="619" t="s">
        <v>2750</v>
      </c>
    </row>
    <row r="2130" spans="2:11">
      <c r="B2130" s="620" t="s">
        <v>2759</v>
      </c>
      <c r="C2130" s="620" t="s">
        <v>3166</v>
      </c>
      <c r="D2130" s="620" t="s">
        <v>2821</v>
      </c>
      <c r="E2130" s="615">
        <v>207000</v>
      </c>
      <c r="F2130" s="616">
        <f t="shared" si="100"/>
        <v>433012387.5</v>
      </c>
      <c r="G2130" s="617">
        <f t="shared" si="99"/>
        <v>207000</v>
      </c>
      <c r="H2130" s="618">
        <f t="shared" si="101"/>
        <v>433012387.5</v>
      </c>
      <c r="I2130" s="662"/>
      <c r="J2130" s="619" t="s">
        <v>55</v>
      </c>
      <c r="K2130" s="619" t="s">
        <v>2750</v>
      </c>
    </row>
    <row r="2131" spans="2:11">
      <c r="B2131" s="620" t="s">
        <v>2759</v>
      </c>
      <c r="C2131" s="620" t="s">
        <v>3166</v>
      </c>
      <c r="D2131" s="620" t="s">
        <v>5179</v>
      </c>
      <c r="E2131" s="615">
        <v>75000</v>
      </c>
      <c r="F2131" s="616">
        <f t="shared" si="100"/>
        <v>433087387.5</v>
      </c>
      <c r="G2131" s="617">
        <f t="shared" si="99"/>
        <v>75000</v>
      </c>
      <c r="H2131" s="618">
        <f t="shared" si="101"/>
        <v>433087387.5</v>
      </c>
      <c r="I2131" s="662"/>
      <c r="J2131" s="619" t="s">
        <v>55</v>
      </c>
      <c r="K2131" s="619" t="s">
        <v>2750</v>
      </c>
    </row>
    <row r="2132" spans="2:11">
      <c r="B2132" s="620" t="s">
        <v>2759</v>
      </c>
      <c r="C2132" s="620" t="s">
        <v>3166</v>
      </c>
      <c r="D2132" s="620" t="s">
        <v>5086</v>
      </c>
      <c r="E2132" s="615">
        <v>66000</v>
      </c>
      <c r="F2132" s="616">
        <f t="shared" si="100"/>
        <v>433153387.5</v>
      </c>
      <c r="G2132" s="617">
        <f t="shared" si="99"/>
        <v>66000</v>
      </c>
      <c r="H2132" s="618">
        <f t="shared" si="101"/>
        <v>433153387.5</v>
      </c>
      <c r="I2132" s="662"/>
      <c r="J2132" s="619" t="s">
        <v>55</v>
      </c>
      <c r="K2132" s="619" t="s">
        <v>2750</v>
      </c>
    </row>
    <row r="2133" spans="2:11">
      <c r="B2133" s="620" t="s">
        <v>2759</v>
      </c>
      <c r="C2133" s="620" t="s">
        <v>3166</v>
      </c>
      <c r="D2133" s="620" t="s">
        <v>2823</v>
      </c>
      <c r="E2133" s="615">
        <v>148000</v>
      </c>
      <c r="F2133" s="616">
        <f t="shared" si="100"/>
        <v>433301387.5</v>
      </c>
      <c r="G2133" s="617">
        <f t="shared" si="99"/>
        <v>148000</v>
      </c>
      <c r="H2133" s="618">
        <f t="shared" si="101"/>
        <v>433301387.5</v>
      </c>
      <c r="I2133" s="662"/>
      <c r="J2133" s="619" t="s">
        <v>55</v>
      </c>
      <c r="K2133" s="619" t="s">
        <v>2750</v>
      </c>
    </row>
    <row r="2134" spans="2:11">
      <c r="B2134" s="620" t="s">
        <v>2759</v>
      </c>
      <c r="C2134" s="620" t="s">
        <v>3166</v>
      </c>
      <c r="D2134" s="620" t="s">
        <v>5162</v>
      </c>
      <c r="E2134" s="615">
        <v>177000</v>
      </c>
      <c r="F2134" s="616">
        <f t="shared" si="100"/>
        <v>433478387.5</v>
      </c>
      <c r="G2134" s="617">
        <f t="shared" si="99"/>
        <v>177000</v>
      </c>
      <c r="H2134" s="618">
        <f t="shared" si="101"/>
        <v>433478387.5</v>
      </c>
      <c r="I2134" s="662"/>
      <c r="J2134" s="619" t="s">
        <v>55</v>
      </c>
      <c r="K2134" s="619" t="s">
        <v>2750</v>
      </c>
    </row>
    <row r="2135" spans="2:11">
      <c r="B2135" s="620" t="s">
        <v>2759</v>
      </c>
      <c r="C2135" s="620" t="s">
        <v>3166</v>
      </c>
      <c r="D2135" s="620" t="s">
        <v>5161</v>
      </c>
      <c r="E2135" s="615">
        <v>35000</v>
      </c>
      <c r="F2135" s="616">
        <f t="shared" si="100"/>
        <v>433513387.5</v>
      </c>
      <c r="G2135" s="617">
        <f t="shared" si="99"/>
        <v>35000</v>
      </c>
      <c r="H2135" s="618">
        <f t="shared" si="101"/>
        <v>433513387.5</v>
      </c>
      <c r="I2135" s="662"/>
      <c r="J2135" s="619" t="s">
        <v>55</v>
      </c>
      <c r="K2135" s="619" t="s">
        <v>2750</v>
      </c>
    </row>
    <row r="2136" spans="2:11">
      <c r="B2136" s="620" t="s">
        <v>2759</v>
      </c>
      <c r="C2136" s="620" t="s">
        <v>3167</v>
      </c>
      <c r="D2136" s="620" t="s">
        <v>5174</v>
      </c>
      <c r="E2136" s="615">
        <v>8000</v>
      </c>
      <c r="F2136" s="616">
        <f t="shared" si="100"/>
        <v>433521387.5</v>
      </c>
      <c r="G2136" s="617">
        <f t="shared" si="99"/>
        <v>8000</v>
      </c>
      <c r="H2136" s="618">
        <f t="shared" si="101"/>
        <v>433521387.5</v>
      </c>
      <c r="I2136" s="662"/>
      <c r="J2136" s="619" t="s">
        <v>55</v>
      </c>
      <c r="K2136" s="619" t="s">
        <v>2750</v>
      </c>
    </row>
    <row r="2137" spans="2:11">
      <c r="B2137" s="620" t="s">
        <v>2759</v>
      </c>
      <c r="C2137" s="620" t="s">
        <v>3167</v>
      </c>
      <c r="D2137" s="620" t="s">
        <v>5173</v>
      </c>
      <c r="E2137" s="615">
        <v>75000</v>
      </c>
      <c r="F2137" s="616">
        <f t="shared" si="100"/>
        <v>433596387.5</v>
      </c>
      <c r="G2137" s="617">
        <f t="shared" si="99"/>
        <v>75000</v>
      </c>
      <c r="H2137" s="618">
        <f t="shared" si="101"/>
        <v>433596387.5</v>
      </c>
      <c r="I2137" s="662"/>
      <c r="J2137" s="619" t="s">
        <v>55</v>
      </c>
      <c r="K2137" s="619" t="s">
        <v>2750</v>
      </c>
    </row>
    <row r="2138" spans="2:11">
      <c r="B2138" s="620" t="s">
        <v>2759</v>
      </c>
      <c r="C2138" s="620" t="s">
        <v>3167</v>
      </c>
      <c r="D2138" s="620" t="s">
        <v>5172</v>
      </c>
      <c r="E2138" s="615">
        <v>10000</v>
      </c>
      <c r="F2138" s="616">
        <f t="shared" si="100"/>
        <v>433606387.5</v>
      </c>
      <c r="G2138" s="617">
        <f t="shared" si="99"/>
        <v>10000</v>
      </c>
      <c r="H2138" s="618">
        <f t="shared" si="101"/>
        <v>433606387.5</v>
      </c>
      <c r="I2138" s="662"/>
      <c r="J2138" s="619" t="s">
        <v>55</v>
      </c>
      <c r="K2138" s="619" t="s">
        <v>2750</v>
      </c>
    </row>
    <row r="2139" spans="2:11">
      <c r="B2139" s="620" t="s">
        <v>2759</v>
      </c>
      <c r="C2139" s="620" t="s">
        <v>3167</v>
      </c>
      <c r="D2139" s="620" t="s">
        <v>5171</v>
      </c>
      <c r="E2139" s="615">
        <v>22000</v>
      </c>
      <c r="F2139" s="616">
        <f t="shared" si="100"/>
        <v>433628387.5</v>
      </c>
      <c r="G2139" s="617">
        <f t="shared" si="99"/>
        <v>22000</v>
      </c>
      <c r="H2139" s="618">
        <f t="shared" si="101"/>
        <v>433628387.5</v>
      </c>
      <c r="I2139" s="662"/>
      <c r="J2139" s="619" t="s">
        <v>55</v>
      </c>
      <c r="K2139" s="619" t="s">
        <v>2750</v>
      </c>
    </row>
    <row r="2140" spans="2:11">
      <c r="B2140" s="620" t="s">
        <v>2759</v>
      </c>
      <c r="C2140" s="620" t="s">
        <v>3167</v>
      </c>
      <c r="D2140" s="620" t="s">
        <v>2788</v>
      </c>
      <c r="E2140" s="615">
        <v>44000</v>
      </c>
      <c r="F2140" s="616">
        <f t="shared" si="100"/>
        <v>433672387.5</v>
      </c>
      <c r="G2140" s="617">
        <f t="shared" si="99"/>
        <v>44000</v>
      </c>
      <c r="H2140" s="618">
        <f t="shared" si="101"/>
        <v>433672387.5</v>
      </c>
      <c r="I2140" s="662"/>
      <c r="J2140" s="619" t="s">
        <v>55</v>
      </c>
      <c r="K2140" s="619" t="s">
        <v>2750</v>
      </c>
    </row>
    <row r="2141" spans="2:11">
      <c r="B2141" s="620" t="s">
        <v>2759</v>
      </c>
      <c r="C2141" s="620" t="s">
        <v>3167</v>
      </c>
      <c r="D2141" s="620" t="s">
        <v>5170</v>
      </c>
      <c r="E2141" s="615">
        <v>156000</v>
      </c>
      <c r="F2141" s="616">
        <f t="shared" si="100"/>
        <v>433828387.5</v>
      </c>
      <c r="G2141" s="617">
        <f t="shared" si="99"/>
        <v>156000</v>
      </c>
      <c r="H2141" s="618">
        <f t="shared" si="101"/>
        <v>433828387.5</v>
      </c>
      <c r="I2141" s="662"/>
      <c r="J2141" s="619" t="s">
        <v>55</v>
      </c>
      <c r="K2141" s="619" t="s">
        <v>2750</v>
      </c>
    </row>
    <row r="2142" spans="2:11">
      <c r="B2142" s="620" t="s">
        <v>2759</v>
      </c>
      <c r="C2142" s="620" t="s">
        <v>3167</v>
      </c>
      <c r="D2142" s="620" t="s">
        <v>2790</v>
      </c>
      <c r="E2142" s="615">
        <v>89000</v>
      </c>
      <c r="F2142" s="616">
        <f t="shared" si="100"/>
        <v>433917387.5</v>
      </c>
      <c r="G2142" s="617">
        <f t="shared" si="99"/>
        <v>89000</v>
      </c>
      <c r="H2142" s="618">
        <f t="shared" si="101"/>
        <v>433917387.5</v>
      </c>
      <c r="I2142" s="662"/>
      <c r="J2142" s="619" t="s">
        <v>55</v>
      </c>
      <c r="K2142" s="619" t="s">
        <v>2750</v>
      </c>
    </row>
    <row r="2143" spans="2:11">
      <c r="B2143" s="620" t="s">
        <v>2759</v>
      </c>
      <c r="C2143" s="620" t="s">
        <v>3167</v>
      </c>
      <c r="D2143" s="620" t="s">
        <v>2791</v>
      </c>
      <c r="E2143" s="615">
        <v>13000</v>
      </c>
      <c r="F2143" s="616">
        <f t="shared" si="100"/>
        <v>433930387.5</v>
      </c>
      <c r="G2143" s="617">
        <f t="shared" si="99"/>
        <v>13000</v>
      </c>
      <c r="H2143" s="618">
        <f t="shared" si="101"/>
        <v>433930387.5</v>
      </c>
      <c r="I2143" s="662"/>
      <c r="J2143" s="619" t="s">
        <v>55</v>
      </c>
      <c r="K2143" s="619" t="s">
        <v>2750</v>
      </c>
    </row>
    <row r="2144" spans="2:11">
      <c r="B2144" s="620" t="s">
        <v>2759</v>
      </c>
      <c r="C2144" s="620" t="s">
        <v>3167</v>
      </c>
      <c r="D2144" s="620" t="s">
        <v>2793</v>
      </c>
      <c r="E2144" s="615">
        <v>39000</v>
      </c>
      <c r="F2144" s="616">
        <f t="shared" si="100"/>
        <v>433969387.5</v>
      </c>
      <c r="G2144" s="617">
        <f t="shared" si="99"/>
        <v>39000</v>
      </c>
      <c r="H2144" s="618">
        <f t="shared" si="101"/>
        <v>433969387.5</v>
      </c>
      <c r="I2144" s="662"/>
      <c r="J2144" s="619" t="s">
        <v>55</v>
      </c>
      <c r="K2144" s="619" t="s">
        <v>2750</v>
      </c>
    </row>
    <row r="2145" spans="2:11">
      <c r="B2145" s="620" t="s">
        <v>2759</v>
      </c>
      <c r="C2145" s="620" t="s">
        <v>3167</v>
      </c>
      <c r="D2145" s="620" t="s">
        <v>2837</v>
      </c>
      <c r="E2145" s="615">
        <v>89000</v>
      </c>
      <c r="F2145" s="616">
        <f t="shared" si="100"/>
        <v>434058387.5</v>
      </c>
      <c r="G2145" s="617">
        <f t="shared" si="99"/>
        <v>89000</v>
      </c>
      <c r="H2145" s="618">
        <f t="shared" si="101"/>
        <v>434058387.5</v>
      </c>
      <c r="I2145" s="662"/>
      <c r="J2145" s="619" t="s">
        <v>55</v>
      </c>
      <c r="K2145" s="619" t="s">
        <v>2750</v>
      </c>
    </row>
    <row r="2146" spans="2:11">
      <c r="B2146" s="620" t="s">
        <v>2759</v>
      </c>
      <c r="C2146" s="620" t="s">
        <v>3167</v>
      </c>
      <c r="D2146" s="620" t="s">
        <v>5169</v>
      </c>
      <c r="E2146" s="615">
        <v>18000</v>
      </c>
      <c r="F2146" s="616">
        <f t="shared" si="100"/>
        <v>434076387.5</v>
      </c>
      <c r="G2146" s="617">
        <f t="shared" si="99"/>
        <v>18000</v>
      </c>
      <c r="H2146" s="618">
        <f t="shared" si="101"/>
        <v>434076387.5</v>
      </c>
      <c r="I2146" s="662"/>
      <c r="J2146" s="619" t="s">
        <v>55</v>
      </c>
      <c r="K2146" s="619" t="s">
        <v>2750</v>
      </c>
    </row>
    <row r="2147" spans="2:11">
      <c r="B2147" s="620" t="s">
        <v>2759</v>
      </c>
      <c r="C2147" s="620" t="s">
        <v>3167</v>
      </c>
      <c r="D2147" s="620" t="s">
        <v>2800</v>
      </c>
      <c r="E2147" s="615">
        <v>37000</v>
      </c>
      <c r="F2147" s="616">
        <f t="shared" si="100"/>
        <v>434113387.5</v>
      </c>
      <c r="G2147" s="617">
        <f t="shared" si="99"/>
        <v>37000</v>
      </c>
      <c r="H2147" s="618">
        <f t="shared" si="101"/>
        <v>434113387.5</v>
      </c>
      <c r="I2147" s="662"/>
      <c r="J2147" s="619" t="s">
        <v>55</v>
      </c>
      <c r="K2147" s="619" t="s">
        <v>2750</v>
      </c>
    </row>
    <row r="2148" spans="2:11">
      <c r="B2148" s="620" t="s">
        <v>2759</v>
      </c>
      <c r="C2148" s="620" t="s">
        <v>3167</v>
      </c>
      <c r="D2148" s="620" t="s">
        <v>2769</v>
      </c>
      <c r="E2148" s="615">
        <v>85000</v>
      </c>
      <c r="F2148" s="616">
        <f t="shared" si="100"/>
        <v>434198387.5</v>
      </c>
      <c r="G2148" s="617">
        <f t="shared" si="99"/>
        <v>85000</v>
      </c>
      <c r="H2148" s="618">
        <f t="shared" si="101"/>
        <v>434198387.5</v>
      </c>
      <c r="I2148" s="662"/>
      <c r="J2148" s="619" t="s">
        <v>55</v>
      </c>
      <c r="K2148" s="619" t="s">
        <v>2750</v>
      </c>
    </row>
    <row r="2149" spans="2:11">
      <c r="B2149" s="620" t="s">
        <v>2759</v>
      </c>
      <c r="C2149" s="620" t="s">
        <v>3167</v>
      </c>
      <c r="D2149" s="620" t="s">
        <v>5168</v>
      </c>
      <c r="E2149" s="615">
        <v>8000</v>
      </c>
      <c r="F2149" s="616">
        <f t="shared" si="100"/>
        <v>434206387.5</v>
      </c>
      <c r="G2149" s="617">
        <f t="shared" si="99"/>
        <v>8000</v>
      </c>
      <c r="H2149" s="618">
        <f t="shared" si="101"/>
        <v>434206387.5</v>
      </c>
      <c r="I2149" s="662"/>
      <c r="J2149" s="619" t="s">
        <v>55</v>
      </c>
      <c r="K2149" s="619" t="s">
        <v>2750</v>
      </c>
    </row>
    <row r="2150" spans="2:11">
      <c r="B2150" s="620" t="s">
        <v>2759</v>
      </c>
      <c r="C2150" s="620" t="s">
        <v>3167</v>
      </c>
      <c r="D2150" s="620" t="s">
        <v>2806</v>
      </c>
      <c r="E2150" s="615">
        <v>16000</v>
      </c>
      <c r="F2150" s="616">
        <f t="shared" si="100"/>
        <v>434222387.5</v>
      </c>
      <c r="G2150" s="617">
        <f t="shared" si="99"/>
        <v>16000</v>
      </c>
      <c r="H2150" s="618">
        <f t="shared" si="101"/>
        <v>434222387.5</v>
      </c>
      <c r="I2150" s="662"/>
      <c r="J2150" s="619" t="s">
        <v>55</v>
      </c>
      <c r="K2150" s="619" t="s">
        <v>2750</v>
      </c>
    </row>
    <row r="2151" spans="2:11">
      <c r="B2151" s="620" t="s">
        <v>2759</v>
      </c>
      <c r="C2151" s="620" t="s">
        <v>3167</v>
      </c>
      <c r="D2151" s="620" t="s">
        <v>2807</v>
      </c>
      <c r="E2151" s="615">
        <v>47000</v>
      </c>
      <c r="F2151" s="616">
        <f t="shared" si="100"/>
        <v>434269387.5</v>
      </c>
      <c r="G2151" s="617">
        <f t="shared" si="99"/>
        <v>47000</v>
      </c>
      <c r="H2151" s="618">
        <f t="shared" si="101"/>
        <v>434269387.5</v>
      </c>
      <c r="I2151" s="662"/>
      <c r="J2151" s="619" t="s">
        <v>55</v>
      </c>
      <c r="K2151" s="619" t="s">
        <v>2750</v>
      </c>
    </row>
    <row r="2152" spans="2:11">
      <c r="B2152" s="620" t="s">
        <v>2759</v>
      </c>
      <c r="C2152" s="620" t="s">
        <v>3167</v>
      </c>
      <c r="D2152" s="620" t="s">
        <v>2808</v>
      </c>
      <c r="E2152" s="615">
        <v>2000</v>
      </c>
      <c r="F2152" s="616">
        <f t="shared" si="100"/>
        <v>434271387.5</v>
      </c>
      <c r="G2152" s="617">
        <f t="shared" si="99"/>
        <v>2000</v>
      </c>
      <c r="H2152" s="618">
        <f t="shared" si="101"/>
        <v>434271387.5</v>
      </c>
      <c r="I2152" s="662"/>
      <c r="J2152" s="619" t="s">
        <v>55</v>
      </c>
      <c r="K2152" s="619" t="s">
        <v>2750</v>
      </c>
    </row>
    <row r="2153" spans="2:11">
      <c r="B2153" s="620" t="s">
        <v>2759</v>
      </c>
      <c r="C2153" s="620" t="s">
        <v>3167</v>
      </c>
      <c r="D2153" s="620" t="s">
        <v>2809</v>
      </c>
      <c r="E2153" s="615">
        <v>66000</v>
      </c>
      <c r="F2153" s="616">
        <f t="shared" si="100"/>
        <v>434337387.5</v>
      </c>
      <c r="G2153" s="617">
        <f t="shared" si="99"/>
        <v>66000</v>
      </c>
      <c r="H2153" s="618">
        <f t="shared" si="101"/>
        <v>434337387.5</v>
      </c>
      <c r="I2153" s="662"/>
      <c r="J2153" s="619" t="s">
        <v>55</v>
      </c>
      <c r="K2153" s="619" t="s">
        <v>2750</v>
      </c>
    </row>
    <row r="2154" spans="2:11">
      <c r="B2154" s="620" t="s">
        <v>2759</v>
      </c>
      <c r="C2154" s="620" t="s">
        <v>3167</v>
      </c>
      <c r="D2154" s="620" t="s">
        <v>2771</v>
      </c>
      <c r="E2154" s="615">
        <v>64000</v>
      </c>
      <c r="F2154" s="616">
        <f t="shared" si="100"/>
        <v>434401387.5</v>
      </c>
      <c r="G2154" s="617">
        <f t="shared" si="99"/>
        <v>64000</v>
      </c>
      <c r="H2154" s="618">
        <f t="shared" si="101"/>
        <v>434401387.5</v>
      </c>
      <c r="I2154" s="662"/>
      <c r="J2154" s="619" t="s">
        <v>55</v>
      </c>
      <c r="K2154" s="619" t="s">
        <v>2750</v>
      </c>
    </row>
    <row r="2155" spans="2:11">
      <c r="B2155" s="620" t="s">
        <v>2759</v>
      </c>
      <c r="C2155" s="620" t="s">
        <v>3167</v>
      </c>
      <c r="D2155" s="620" t="s">
        <v>2810</v>
      </c>
      <c r="E2155" s="615">
        <v>4000</v>
      </c>
      <c r="F2155" s="616">
        <f t="shared" si="100"/>
        <v>434405387.5</v>
      </c>
      <c r="G2155" s="617">
        <f t="shared" si="99"/>
        <v>4000</v>
      </c>
      <c r="H2155" s="618">
        <f t="shared" si="101"/>
        <v>434405387.5</v>
      </c>
      <c r="I2155" s="662"/>
      <c r="J2155" s="619" t="s">
        <v>55</v>
      </c>
      <c r="K2155" s="619" t="s">
        <v>2750</v>
      </c>
    </row>
    <row r="2156" spans="2:11">
      <c r="B2156" s="620" t="s">
        <v>2759</v>
      </c>
      <c r="C2156" s="620" t="s">
        <v>3167</v>
      </c>
      <c r="D2156" s="620" t="s">
        <v>2972</v>
      </c>
      <c r="E2156" s="615">
        <v>2000</v>
      </c>
      <c r="F2156" s="616">
        <f t="shared" si="100"/>
        <v>434407387.5</v>
      </c>
      <c r="G2156" s="617">
        <f t="shared" si="99"/>
        <v>2000</v>
      </c>
      <c r="H2156" s="618">
        <f t="shared" si="101"/>
        <v>434407387.5</v>
      </c>
      <c r="I2156" s="662"/>
      <c r="J2156" s="619" t="s">
        <v>55</v>
      </c>
      <c r="K2156" s="619" t="s">
        <v>2750</v>
      </c>
    </row>
    <row r="2157" spans="2:11">
      <c r="B2157" s="620" t="s">
        <v>2759</v>
      </c>
      <c r="C2157" s="620" t="s">
        <v>3167</v>
      </c>
      <c r="D2157" s="620" t="s">
        <v>2780</v>
      </c>
      <c r="E2157" s="615">
        <v>80000</v>
      </c>
      <c r="F2157" s="616">
        <f t="shared" si="100"/>
        <v>434487387.5</v>
      </c>
      <c r="G2157" s="617">
        <f t="shared" si="99"/>
        <v>80000</v>
      </c>
      <c r="H2157" s="618">
        <f t="shared" si="101"/>
        <v>434487387.5</v>
      </c>
      <c r="I2157" s="662"/>
      <c r="J2157" s="619" t="s">
        <v>55</v>
      </c>
      <c r="K2157" s="619" t="s">
        <v>2750</v>
      </c>
    </row>
    <row r="2158" spans="2:11">
      <c r="B2158" s="620" t="s">
        <v>2759</v>
      </c>
      <c r="C2158" s="620" t="s">
        <v>3167</v>
      </c>
      <c r="D2158" s="620" t="s">
        <v>2815</v>
      </c>
      <c r="E2158" s="615">
        <v>20000</v>
      </c>
      <c r="F2158" s="616">
        <f t="shared" si="100"/>
        <v>434507387.5</v>
      </c>
      <c r="G2158" s="617">
        <f t="shared" si="99"/>
        <v>20000</v>
      </c>
      <c r="H2158" s="618">
        <f t="shared" si="101"/>
        <v>434507387.5</v>
      </c>
      <c r="I2158" s="662"/>
      <c r="J2158" s="619" t="s">
        <v>55</v>
      </c>
      <c r="K2158" s="619" t="s">
        <v>2750</v>
      </c>
    </row>
    <row r="2159" spans="2:11">
      <c r="B2159" s="620" t="s">
        <v>2759</v>
      </c>
      <c r="C2159" s="620" t="s">
        <v>3167</v>
      </c>
      <c r="D2159" s="620" t="s">
        <v>5167</v>
      </c>
      <c r="E2159" s="615">
        <v>101000</v>
      </c>
      <c r="F2159" s="616">
        <f t="shared" si="100"/>
        <v>434608387.5</v>
      </c>
      <c r="G2159" s="617">
        <f t="shared" si="99"/>
        <v>101000</v>
      </c>
      <c r="H2159" s="618">
        <f t="shared" si="101"/>
        <v>434608387.5</v>
      </c>
      <c r="I2159" s="662"/>
      <c r="J2159" s="619" t="s">
        <v>55</v>
      </c>
      <c r="K2159" s="619" t="s">
        <v>2750</v>
      </c>
    </row>
    <row r="2160" spans="2:11">
      <c r="B2160" s="620" t="s">
        <v>2759</v>
      </c>
      <c r="C2160" s="620" t="s">
        <v>3167</v>
      </c>
      <c r="D2160" s="620" t="s">
        <v>3136</v>
      </c>
      <c r="E2160" s="615">
        <v>13000</v>
      </c>
      <c r="F2160" s="616">
        <f t="shared" si="100"/>
        <v>434621387.5</v>
      </c>
      <c r="G2160" s="617">
        <f t="shared" si="99"/>
        <v>13000</v>
      </c>
      <c r="H2160" s="618">
        <f t="shared" si="101"/>
        <v>434621387.5</v>
      </c>
      <c r="I2160" s="662"/>
      <c r="J2160" s="619" t="s">
        <v>55</v>
      </c>
      <c r="K2160" s="619" t="s">
        <v>2750</v>
      </c>
    </row>
    <row r="2161" spans="2:11">
      <c r="B2161" s="620" t="s">
        <v>2759</v>
      </c>
      <c r="C2161" s="620" t="s">
        <v>3167</v>
      </c>
      <c r="D2161" s="620" t="s">
        <v>2995</v>
      </c>
      <c r="E2161" s="615">
        <v>58000</v>
      </c>
      <c r="F2161" s="616">
        <f t="shared" si="100"/>
        <v>434679387.5</v>
      </c>
      <c r="G2161" s="617">
        <f t="shared" si="99"/>
        <v>58000</v>
      </c>
      <c r="H2161" s="618">
        <f t="shared" si="101"/>
        <v>434679387.5</v>
      </c>
      <c r="I2161" s="662"/>
      <c r="J2161" s="619" t="s">
        <v>55</v>
      </c>
      <c r="K2161" s="619" t="s">
        <v>2750</v>
      </c>
    </row>
    <row r="2162" spans="2:11">
      <c r="B2162" s="620" t="s">
        <v>2759</v>
      </c>
      <c r="C2162" s="620" t="s">
        <v>3167</v>
      </c>
      <c r="D2162" s="620" t="s">
        <v>5166</v>
      </c>
      <c r="E2162" s="615">
        <v>8000</v>
      </c>
      <c r="F2162" s="616">
        <f t="shared" si="100"/>
        <v>434687387.5</v>
      </c>
      <c r="G2162" s="617">
        <f t="shared" si="99"/>
        <v>8000</v>
      </c>
      <c r="H2162" s="618">
        <f t="shared" si="101"/>
        <v>434687387.5</v>
      </c>
      <c r="I2162" s="662"/>
      <c r="J2162" s="619" t="s">
        <v>55</v>
      </c>
      <c r="K2162" s="619" t="s">
        <v>2750</v>
      </c>
    </row>
    <row r="2163" spans="2:11">
      <c r="B2163" s="620" t="s">
        <v>2759</v>
      </c>
      <c r="C2163" s="620" t="s">
        <v>3167</v>
      </c>
      <c r="D2163" s="620" t="s">
        <v>5165</v>
      </c>
      <c r="E2163" s="615">
        <v>24000</v>
      </c>
      <c r="F2163" s="616">
        <f t="shared" si="100"/>
        <v>434711387.5</v>
      </c>
      <c r="G2163" s="617">
        <f t="shared" si="99"/>
        <v>24000</v>
      </c>
      <c r="H2163" s="618">
        <f t="shared" si="101"/>
        <v>434711387.5</v>
      </c>
      <c r="I2163" s="662"/>
      <c r="J2163" s="619" t="s">
        <v>55</v>
      </c>
      <c r="K2163" s="619" t="s">
        <v>2750</v>
      </c>
    </row>
    <row r="2164" spans="2:11">
      <c r="B2164" s="620" t="s">
        <v>2759</v>
      </c>
      <c r="C2164" s="620" t="s">
        <v>3167</v>
      </c>
      <c r="D2164" s="620" t="s">
        <v>5164</v>
      </c>
      <c r="E2164" s="615">
        <v>133000</v>
      </c>
      <c r="F2164" s="616">
        <f t="shared" si="100"/>
        <v>434844387.5</v>
      </c>
      <c r="G2164" s="617">
        <f t="shared" si="99"/>
        <v>133000</v>
      </c>
      <c r="H2164" s="618">
        <f t="shared" si="101"/>
        <v>434844387.5</v>
      </c>
      <c r="I2164" s="662"/>
      <c r="J2164" s="619" t="s">
        <v>55</v>
      </c>
      <c r="K2164" s="619" t="s">
        <v>2750</v>
      </c>
    </row>
    <row r="2165" spans="2:11">
      <c r="B2165" s="620" t="s">
        <v>2759</v>
      </c>
      <c r="C2165" s="620" t="s">
        <v>3167</v>
      </c>
      <c r="D2165" s="620" t="s">
        <v>2821</v>
      </c>
      <c r="E2165" s="615">
        <v>103000</v>
      </c>
      <c r="F2165" s="616">
        <f t="shared" si="100"/>
        <v>434947387.5</v>
      </c>
      <c r="G2165" s="617">
        <f t="shared" si="99"/>
        <v>103000</v>
      </c>
      <c r="H2165" s="618">
        <f t="shared" si="101"/>
        <v>434947387.5</v>
      </c>
      <c r="I2165" s="662"/>
      <c r="J2165" s="619" t="s">
        <v>55</v>
      </c>
      <c r="K2165" s="619" t="s">
        <v>2750</v>
      </c>
    </row>
    <row r="2166" spans="2:11">
      <c r="B2166" s="620" t="s">
        <v>2759</v>
      </c>
      <c r="C2166" s="620" t="s">
        <v>3167</v>
      </c>
      <c r="D2166" s="620" t="s">
        <v>5178</v>
      </c>
      <c r="E2166" s="615">
        <v>38000</v>
      </c>
      <c r="F2166" s="616">
        <f t="shared" si="100"/>
        <v>434985387.5</v>
      </c>
      <c r="G2166" s="617">
        <f t="shared" si="99"/>
        <v>38000</v>
      </c>
      <c r="H2166" s="618">
        <f t="shared" si="101"/>
        <v>434985387.5</v>
      </c>
      <c r="I2166" s="662"/>
      <c r="J2166" s="619" t="s">
        <v>55</v>
      </c>
      <c r="K2166" s="619" t="s">
        <v>2750</v>
      </c>
    </row>
    <row r="2167" spans="2:11">
      <c r="B2167" s="620" t="s">
        <v>2759</v>
      </c>
      <c r="C2167" s="620" t="s">
        <v>3167</v>
      </c>
      <c r="D2167" s="620" t="s">
        <v>5086</v>
      </c>
      <c r="E2167" s="615">
        <v>33000</v>
      </c>
      <c r="F2167" s="616">
        <f t="shared" si="100"/>
        <v>435018387.5</v>
      </c>
      <c r="G2167" s="617">
        <f t="shared" si="99"/>
        <v>33000</v>
      </c>
      <c r="H2167" s="618">
        <f t="shared" si="101"/>
        <v>435018387.5</v>
      </c>
      <c r="I2167" s="662"/>
      <c r="J2167" s="619" t="s">
        <v>55</v>
      </c>
      <c r="K2167" s="619" t="s">
        <v>2750</v>
      </c>
    </row>
    <row r="2168" spans="2:11">
      <c r="B2168" s="620" t="s">
        <v>2759</v>
      </c>
      <c r="C2168" s="620" t="s">
        <v>3167</v>
      </c>
      <c r="D2168" s="620" t="s">
        <v>2823</v>
      </c>
      <c r="E2168" s="615">
        <v>74000</v>
      </c>
      <c r="F2168" s="616">
        <f t="shared" si="100"/>
        <v>435092387.5</v>
      </c>
      <c r="G2168" s="617">
        <f t="shared" si="99"/>
        <v>74000</v>
      </c>
      <c r="H2168" s="618">
        <f t="shared" si="101"/>
        <v>435092387.5</v>
      </c>
      <c r="I2168" s="662"/>
      <c r="J2168" s="619" t="s">
        <v>55</v>
      </c>
      <c r="K2168" s="619" t="s">
        <v>2750</v>
      </c>
    </row>
    <row r="2169" spans="2:11">
      <c r="B2169" s="620" t="s">
        <v>2759</v>
      </c>
      <c r="C2169" s="620" t="s">
        <v>3167</v>
      </c>
      <c r="D2169" s="620" t="s">
        <v>5162</v>
      </c>
      <c r="E2169" s="615">
        <v>89000</v>
      </c>
      <c r="F2169" s="616">
        <f t="shared" si="100"/>
        <v>435181387.5</v>
      </c>
      <c r="G2169" s="617">
        <f t="shared" si="99"/>
        <v>89000</v>
      </c>
      <c r="H2169" s="618">
        <f t="shared" si="101"/>
        <v>435181387.5</v>
      </c>
      <c r="I2169" s="662"/>
      <c r="J2169" s="619" t="s">
        <v>55</v>
      </c>
      <c r="K2169" s="619" t="s">
        <v>2750</v>
      </c>
    </row>
    <row r="2170" spans="2:11">
      <c r="B2170" s="620" t="s">
        <v>2759</v>
      </c>
      <c r="C2170" s="620" t="s">
        <v>3167</v>
      </c>
      <c r="D2170" s="620" t="s">
        <v>5161</v>
      </c>
      <c r="E2170" s="615">
        <v>18000</v>
      </c>
      <c r="F2170" s="616">
        <f t="shared" si="100"/>
        <v>435199387.5</v>
      </c>
      <c r="G2170" s="617">
        <f t="shared" si="99"/>
        <v>18000</v>
      </c>
      <c r="H2170" s="618">
        <f t="shared" si="101"/>
        <v>435199387.5</v>
      </c>
      <c r="I2170" s="662"/>
      <c r="J2170" s="619" t="s">
        <v>55</v>
      </c>
      <c r="K2170" s="619" t="s">
        <v>2750</v>
      </c>
    </row>
    <row r="2171" spans="2:11">
      <c r="B2171" s="620" t="s">
        <v>2759</v>
      </c>
      <c r="C2171" s="620" t="s">
        <v>3168</v>
      </c>
      <c r="D2171" s="620" t="s">
        <v>5174</v>
      </c>
      <c r="E2171" s="615">
        <v>8000</v>
      </c>
      <c r="F2171" s="616">
        <f t="shared" si="100"/>
        <v>435207387.5</v>
      </c>
      <c r="G2171" s="617">
        <f t="shared" si="99"/>
        <v>8000</v>
      </c>
      <c r="H2171" s="618">
        <f t="shared" si="101"/>
        <v>435207387.5</v>
      </c>
      <c r="I2171" s="662"/>
      <c r="J2171" s="619" t="s">
        <v>55</v>
      </c>
      <c r="K2171" s="619" t="s">
        <v>2750</v>
      </c>
    </row>
    <row r="2172" spans="2:11">
      <c r="B2172" s="620" t="s">
        <v>2759</v>
      </c>
      <c r="C2172" s="620" t="s">
        <v>3168</v>
      </c>
      <c r="D2172" s="620" t="s">
        <v>5173</v>
      </c>
      <c r="E2172" s="615">
        <v>75000</v>
      </c>
      <c r="F2172" s="616">
        <f t="shared" si="100"/>
        <v>435282387.5</v>
      </c>
      <c r="G2172" s="617">
        <f t="shared" si="99"/>
        <v>75000</v>
      </c>
      <c r="H2172" s="618">
        <f t="shared" si="101"/>
        <v>435282387.5</v>
      </c>
      <c r="I2172" s="662"/>
      <c r="J2172" s="619" t="s">
        <v>55</v>
      </c>
      <c r="K2172" s="619" t="s">
        <v>2750</v>
      </c>
    </row>
    <row r="2173" spans="2:11">
      <c r="B2173" s="620" t="s">
        <v>2759</v>
      </c>
      <c r="C2173" s="620" t="s">
        <v>3168</v>
      </c>
      <c r="D2173" s="620" t="s">
        <v>5172</v>
      </c>
      <c r="E2173" s="615">
        <v>20000</v>
      </c>
      <c r="F2173" s="616">
        <f t="shared" si="100"/>
        <v>435302387.5</v>
      </c>
      <c r="G2173" s="617">
        <f t="shared" si="99"/>
        <v>20000</v>
      </c>
      <c r="H2173" s="618">
        <f t="shared" si="101"/>
        <v>435302387.5</v>
      </c>
      <c r="I2173" s="662"/>
      <c r="J2173" s="619" t="s">
        <v>55</v>
      </c>
      <c r="K2173" s="619" t="s">
        <v>2750</v>
      </c>
    </row>
    <row r="2174" spans="2:11">
      <c r="B2174" s="620" t="s">
        <v>2759</v>
      </c>
      <c r="C2174" s="620" t="s">
        <v>3168</v>
      </c>
      <c r="D2174" s="620" t="s">
        <v>5171</v>
      </c>
      <c r="E2174" s="615">
        <v>43000</v>
      </c>
      <c r="F2174" s="616">
        <f t="shared" si="100"/>
        <v>435345387.5</v>
      </c>
      <c r="G2174" s="617">
        <f t="shared" si="99"/>
        <v>43000</v>
      </c>
      <c r="H2174" s="618">
        <f t="shared" si="101"/>
        <v>435345387.5</v>
      </c>
      <c r="I2174" s="662"/>
      <c r="J2174" s="619" t="s">
        <v>55</v>
      </c>
      <c r="K2174" s="619" t="s">
        <v>2750</v>
      </c>
    </row>
    <row r="2175" spans="2:11">
      <c r="B2175" s="620" t="s">
        <v>2759</v>
      </c>
      <c r="C2175" s="620" t="s">
        <v>3168</v>
      </c>
      <c r="D2175" s="620" t="s">
        <v>2788</v>
      </c>
      <c r="E2175" s="615">
        <v>88000</v>
      </c>
      <c r="F2175" s="616">
        <f t="shared" si="100"/>
        <v>435433387.5</v>
      </c>
      <c r="G2175" s="617">
        <f t="shared" si="99"/>
        <v>88000</v>
      </c>
      <c r="H2175" s="618">
        <f t="shared" si="101"/>
        <v>435433387.5</v>
      </c>
      <c r="I2175" s="662"/>
      <c r="J2175" s="619" t="s">
        <v>55</v>
      </c>
      <c r="K2175" s="619" t="s">
        <v>2750</v>
      </c>
    </row>
    <row r="2176" spans="2:11">
      <c r="B2176" s="620" t="s">
        <v>2759</v>
      </c>
      <c r="C2176" s="620" t="s">
        <v>3168</v>
      </c>
      <c r="D2176" s="620" t="s">
        <v>5170</v>
      </c>
      <c r="E2176" s="615">
        <v>313000</v>
      </c>
      <c r="F2176" s="616">
        <f t="shared" si="100"/>
        <v>435746387.5</v>
      </c>
      <c r="G2176" s="617">
        <f t="shared" si="99"/>
        <v>313000</v>
      </c>
      <c r="H2176" s="618">
        <f t="shared" si="101"/>
        <v>435746387.5</v>
      </c>
      <c r="I2176" s="662"/>
      <c r="J2176" s="619" t="s">
        <v>55</v>
      </c>
      <c r="K2176" s="619" t="s">
        <v>2750</v>
      </c>
    </row>
    <row r="2177" spans="2:11">
      <c r="B2177" s="620" t="s">
        <v>2759</v>
      </c>
      <c r="C2177" s="620" t="s">
        <v>3168</v>
      </c>
      <c r="D2177" s="620" t="s">
        <v>2790</v>
      </c>
      <c r="E2177" s="615">
        <v>177000</v>
      </c>
      <c r="F2177" s="616">
        <f t="shared" si="100"/>
        <v>435923387.5</v>
      </c>
      <c r="G2177" s="617">
        <f t="shared" si="99"/>
        <v>177000</v>
      </c>
      <c r="H2177" s="618">
        <f t="shared" si="101"/>
        <v>435923387.5</v>
      </c>
      <c r="I2177" s="662"/>
      <c r="J2177" s="619" t="s">
        <v>55</v>
      </c>
      <c r="K2177" s="619" t="s">
        <v>2750</v>
      </c>
    </row>
    <row r="2178" spans="2:11">
      <c r="B2178" s="620" t="s">
        <v>2759</v>
      </c>
      <c r="C2178" s="620" t="s">
        <v>3168</v>
      </c>
      <c r="D2178" s="620" t="s">
        <v>2791</v>
      </c>
      <c r="E2178" s="615">
        <v>27000</v>
      </c>
      <c r="F2178" s="616">
        <f t="shared" si="100"/>
        <v>435950387.5</v>
      </c>
      <c r="G2178" s="617">
        <f t="shared" si="99"/>
        <v>27000</v>
      </c>
      <c r="H2178" s="618">
        <f t="shared" si="101"/>
        <v>435950387.5</v>
      </c>
      <c r="I2178" s="662"/>
      <c r="J2178" s="619" t="s">
        <v>55</v>
      </c>
      <c r="K2178" s="619" t="s">
        <v>2750</v>
      </c>
    </row>
    <row r="2179" spans="2:11">
      <c r="B2179" s="620" t="s">
        <v>2759</v>
      </c>
      <c r="C2179" s="620" t="s">
        <v>3168</v>
      </c>
      <c r="D2179" s="620" t="s">
        <v>2793</v>
      </c>
      <c r="E2179" s="615">
        <v>39000</v>
      </c>
      <c r="F2179" s="616">
        <f t="shared" si="100"/>
        <v>435989387.5</v>
      </c>
      <c r="G2179" s="617">
        <f t="shared" si="99"/>
        <v>39000</v>
      </c>
      <c r="H2179" s="618">
        <f t="shared" si="101"/>
        <v>435989387.5</v>
      </c>
      <c r="I2179" s="662"/>
      <c r="J2179" s="619" t="s">
        <v>55</v>
      </c>
      <c r="K2179" s="619" t="s">
        <v>2750</v>
      </c>
    </row>
    <row r="2180" spans="2:11">
      <c r="B2180" s="620" t="s">
        <v>2759</v>
      </c>
      <c r="C2180" s="620" t="s">
        <v>3168</v>
      </c>
      <c r="D2180" s="620" t="s">
        <v>2837</v>
      </c>
      <c r="E2180" s="615">
        <v>177000</v>
      </c>
      <c r="F2180" s="616">
        <f t="shared" si="100"/>
        <v>436166387.5</v>
      </c>
      <c r="G2180" s="617">
        <f t="shared" si="99"/>
        <v>177000</v>
      </c>
      <c r="H2180" s="618">
        <f t="shared" si="101"/>
        <v>436166387.5</v>
      </c>
      <c r="I2180" s="662"/>
      <c r="J2180" s="619" t="s">
        <v>55</v>
      </c>
      <c r="K2180" s="619" t="s">
        <v>2750</v>
      </c>
    </row>
    <row r="2181" spans="2:11">
      <c r="B2181" s="620" t="s">
        <v>2759</v>
      </c>
      <c r="C2181" s="620" t="s">
        <v>3168</v>
      </c>
      <c r="D2181" s="620" t="s">
        <v>5169</v>
      </c>
      <c r="E2181" s="615">
        <v>35000</v>
      </c>
      <c r="F2181" s="616">
        <f t="shared" si="100"/>
        <v>436201387.5</v>
      </c>
      <c r="G2181" s="617">
        <f t="shared" si="99"/>
        <v>35000</v>
      </c>
      <c r="H2181" s="618">
        <f t="shared" si="101"/>
        <v>436201387.5</v>
      </c>
      <c r="I2181" s="662"/>
      <c r="J2181" s="619" t="s">
        <v>55</v>
      </c>
      <c r="K2181" s="619" t="s">
        <v>2750</v>
      </c>
    </row>
    <row r="2182" spans="2:11">
      <c r="B2182" s="620" t="s">
        <v>2759</v>
      </c>
      <c r="C2182" s="620" t="s">
        <v>3168</v>
      </c>
      <c r="D2182" s="620" t="s">
        <v>2799</v>
      </c>
      <c r="E2182" s="615">
        <v>133000</v>
      </c>
      <c r="F2182" s="616">
        <f t="shared" si="100"/>
        <v>436334387.5</v>
      </c>
      <c r="G2182" s="617">
        <f t="shared" si="99"/>
        <v>133000</v>
      </c>
      <c r="H2182" s="618">
        <f t="shared" si="101"/>
        <v>436334387.5</v>
      </c>
      <c r="I2182" s="662"/>
      <c r="J2182" s="619" t="s">
        <v>55</v>
      </c>
      <c r="K2182" s="619" t="s">
        <v>2750</v>
      </c>
    </row>
    <row r="2183" spans="2:11">
      <c r="B2183" s="620" t="s">
        <v>2759</v>
      </c>
      <c r="C2183" s="620" t="s">
        <v>3168</v>
      </c>
      <c r="D2183" s="620" t="s">
        <v>2800</v>
      </c>
      <c r="E2183" s="615">
        <v>74000</v>
      </c>
      <c r="F2183" s="616">
        <f t="shared" si="100"/>
        <v>436408387.5</v>
      </c>
      <c r="G2183" s="617">
        <f t="shared" ref="G2183:G2246" si="102">E2183</f>
        <v>74000</v>
      </c>
      <c r="H2183" s="618">
        <f t="shared" si="101"/>
        <v>436408387.5</v>
      </c>
      <c r="I2183" s="662"/>
      <c r="J2183" s="619" t="s">
        <v>55</v>
      </c>
      <c r="K2183" s="619" t="s">
        <v>2750</v>
      </c>
    </row>
    <row r="2184" spans="2:11">
      <c r="B2184" s="620" t="s">
        <v>2759</v>
      </c>
      <c r="C2184" s="620" t="s">
        <v>3168</v>
      </c>
      <c r="D2184" s="620" t="s">
        <v>2769</v>
      </c>
      <c r="E2184" s="615">
        <v>132000</v>
      </c>
      <c r="F2184" s="616">
        <f t="shared" ref="F2184:F2247" si="103">E2184+F2183</f>
        <v>436540387.5</v>
      </c>
      <c r="G2184" s="617">
        <f t="shared" si="102"/>
        <v>132000</v>
      </c>
      <c r="H2184" s="618">
        <f t="shared" ref="H2184:H2247" si="104">G2184+H2183</f>
        <v>436540387.5</v>
      </c>
      <c r="I2184" s="662"/>
      <c r="J2184" s="619" t="s">
        <v>55</v>
      </c>
      <c r="K2184" s="619" t="s">
        <v>2750</v>
      </c>
    </row>
    <row r="2185" spans="2:11">
      <c r="B2185" s="620" t="s">
        <v>2759</v>
      </c>
      <c r="C2185" s="620" t="s">
        <v>3168</v>
      </c>
      <c r="D2185" s="620" t="s">
        <v>5168</v>
      </c>
      <c r="E2185" s="615">
        <v>8000</v>
      </c>
      <c r="F2185" s="616">
        <f t="shared" si="103"/>
        <v>436548387.5</v>
      </c>
      <c r="G2185" s="617">
        <f t="shared" si="102"/>
        <v>8000</v>
      </c>
      <c r="H2185" s="618">
        <f t="shared" si="104"/>
        <v>436548387.5</v>
      </c>
      <c r="I2185" s="662"/>
      <c r="J2185" s="619" t="s">
        <v>55</v>
      </c>
      <c r="K2185" s="619" t="s">
        <v>2750</v>
      </c>
    </row>
    <row r="2186" spans="2:11">
      <c r="B2186" s="620" t="s">
        <v>2759</v>
      </c>
      <c r="C2186" s="620" t="s">
        <v>3168</v>
      </c>
      <c r="D2186" s="620" t="s">
        <v>2806</v>
      </c>
      <c r="E2186" s="615">
        <v>32000</v>
      </c>
      <c r="F2186" s="616">
        <f t="shared" si="103"/>
        <v>436580387.5</v>
      </c>
      <c r="G2186" s="617">
        <f t="shared" si="102"/>
        <v>32000</v>
      </c>
      <c r="H2186" s="618">
        <f t="shared" si="104"/>
        <v>436580387.5</v>
      </c>
      <c r="I2186" s="662"/>
      <c r="J2186" s="619" t="s">
        <v>55</v>
      </c>
      <c r="K2186" s="619" t="s">
        <v>2750</v>
      </c>
    </row>
    <row r="2187" spans="2:11">
      <c r="B2187" s="620" t="s">
        <v>2759</v>
      </c>
      <c r="C2187" s="620" t="s">
        <v>3168</v>
      </c>
      <c r="D2187" s="620" t="s">
        <v>2807</v>
      </c>
      <c r="E2187" s="615">
        <v>94000</v>
      </c>
      <c r="F2187" s="616">
        <f t="shared" si="103"/>
        <v>436674387.5</v>
      </c>
      <c r="G2187" s="617">
        <f t="shared" si="102"/>
        <v>94000</v>
      </c>
      <c r="H2187" s="618">
        <f t="shared" si="104"/>
        <v>436674387.5</v>
      </c>
      <c r="I2187" s="662"/>
      <c r="J2187" s="619" t="s">
        <v>55</v>
      </c>
      <c r="K2187" s="619" t="s">
        <v>2750</v>
      </c>
    </row>
    <row r="2188" spans="2:11">
      <c r="B2188" s="620" t="s">
        <v>2759</v>
      </c>
      <c r="C2188" s="620" t="s">
        <v>3168</v>
      </c>
      <c r="D2188" s="620" t="s">
        <v>2808</v>
      </c>
      <c r="E2188" s="615">
        <v>4000</v>
      </c>
      <c r="F2188" s="616">
        <f t="shared" si="103"/>
        <v>436678387.5</v>
      </c>
      <c r="G2188" s="617">
        <f t="shared" si="102"/>
        <v>4000</v>
      </c>
      <c r="H2188" s="618">
        <f t="shared" si="104"/>
        <v>436678387.5</v>
      </c>
      <c r="I2188" s="662"/>
      <c r="J2188" s="619" t="s">
        <v>55</v>
      </c>
      <c r="K2188" s="619" t="s">
        <v>2750</v>
      </c>
    </row>
    <row r="2189" spans="2:11">
      <c r="B2189" s="620" t="s">
        <v>2759</v>
      </c>
      <c r="C2189" s="620" t="s">
        <v>3168</v>
      </c>
      <c r="D2189" s="620" t="s">
        <v>2809</v>
      </c>
      <c r="E2189" s="615">
        <v>66000</v>
      </c>
      <c r="F2189" s="616">
        <f t="shared" si="103"/>
        <v>436744387.5</v>
      </c>
      <c r="G2189" s="617">
        <f t="shared" si="102"/>
        <v>66000</v>
      </c>
      <c r="H2189" s="618">
        <f t="shared" si="104"/>
        <v>436744387.5</v>
      </c>
      <c r="I2189" s="662"/>
      <c r="J2189" s="619" t="s">
        <v>55</v>
      </c>
      <c r="K2189" s="619" t="s">
        <v>2750</v>
      </c>
    </row>
    <row r="2190" spans="2:11">
      <c r="B2190" s="620" t="s">
        <v>2759</v>
      </c>
      <c r="C2190" s="620" t="s">
        <v>3168</v>
      </c>
      <c r="D2190" s="620" t="s">
        <v>2771</v>
      </c>
      <c r="E2190" s="615">
        <v>128000</v>
      </c>
      <c r="F2190" s="616">
        <f t="shared" si="103"/>
        <v>436872387.5</v>
      </c>
      <c r="G2190" s="617">
        <f t="shared" si="102"/>
        <v>128000</v>
      </c>
      <c r="H2190" s="618">
        <f t="shared" si="104"/>
        <v>436872387.5</v>
      </c>
      <c r="I2190" s="662"/>
      <c r="J2190" s="619" t="s">
        <v>55</v>
      </c>
      <c r="K2190" s="619" t="s">
        <v>2750</v>
      </c>
    </row>
    <row r="2191" spans="2:11">
      <c r="B2191" s="620" t="s">
        <v>2759</v>
      </c>
      <c r="C2191" s="620" t="s">
        <v>3168</v>
      </c>
      <c r="D2191" s="620" t="s">
        <v>2810</v>
      </c>
      <c r="E2191" s="615">
        <v>7000</v>
      </c>
      <c r="F2191" s="616">
        <f t="shared" si="103"/>
        <v>436879387.5</v>
      </c>
      <c r="G2191" s="617">
        <f t="shared" si="102"/>
        <v>7000</v>
      </c>
      <c r="H2191" s="618">
        <f t="shared" si="104"/>
        <v>436879387.5</v>
      </c>
      <c r="I2191" s="662"/>
      <c r="J2191" s="619" t="s">
        <v>55</v>
      </c>
      <c r="K2191" s="619" t="s">
        <v>2750</v>
      </c>
    </row>
    <row r="2192" spans="2:11">
      <c r="B2192" s="620" t="s">
        <v>2759</v>
      </c>
      <c r="C2192" s="620" t="s">
        <v>3168</v>
      </c>
      <c r="D2192" s="620" t="s">
        <v>2972</v>
      </c>
      <c r="E2192" s="615">
        <v>4000</v>
      </c>
      <c r="F2192" s="616">
        <f t="shared" si="103"/>
        <v>436883387.5</v>
      </c>
      <c r="G2192" s="617">
        <f t="shared" si="102"/>
        <v>4000</v>
      </c>
      <c r="H2192" s="618">
        <f t="shared" si="104"/>
        <v>436883387.5</v>
      </c>
      <c r="I2192" s="662"/>
      <c r="J2192" s="619" t="s">
        <v>55</v>
      </c>
      <c r="K2192" s="619" t="s">
        <v>2750</v>
      </c>
    </row>
    <row r="2193" spans="2:11">
      <c r="B2193" s="620" t="s">
        <v>2759</v>
      </c>
      <c r="C2193" s="620" t="s">
        <v>3168</v>
      </c>
      <c r="D2193" s="620" t="s">
        <v>2780</v>
      </c>
      <c r="E2193" s="615">
        <v>225000</v>
      </c>
      <c r="F2193" s="616">
        <f t="shared" si="103"/>
        <v>437108387.5</v>
      </c>
      <c r="G2193" s="617">
        <f t="shared" si="102"/>
        <v>225000</v>
      </c>
      <c r="H2193" s="618">
        <f t="shared" si="104"/>
        <v>437108387.5</v>
      </c>
      <c r="I2193" s="662"/>
      <c r="J2193" s="619" t="s">
        <v>55</v>
      </c>
      <c r="K2193" s="619" t="s">
        <v>2750</v>
      </c>
    </row>
    <row r="2194" spans="2:11">
      <c r="B2194" s="620" t="s">
        <v>2759</v>
      </c>
      <c r="C2194" s="620" t="s">
        <v>3168</v>
      </c>
      <c r="D2194" s="620" t="s">
        <v>2815</v>
      </c>
      <c r="E2194" s="615">
        <v>40000</v>
      </c>
      <c r="F2194" s="616">
        <f t="shared" si="103"/>
        <v>437148387.5</v>
      </c>
      <c r="G2194" s="617">
        <f t="shared" si="102"/>
        <v>40000</v>
      </c>
      <c r="H2194" s="618">
        <f t="shared" si="104"/>
        <v>437148387.5</v>
      </c>
      <c r="I2194" s="662"/>
      <c r="J2194" s="619" t="s">
        <v>55</v>
      </c>
      <c r="K2194" s="619" t="s">
        <v>2750</v>
      </c>
    </row>
    <row r="2195" spans="2:11">
      <c r="B2195" s="620" t="s">
        <v>2759</v>
      </c>
      <c r="C2195" s="620" t="s">
        <v>3168</v>
      </c>
      <c r="D2195" s="620" t="s">
        <v>5167</v>
      </c>
      <c r="E2195" s="615">
        <v>101000</v>
      </c>
      <c r="F2195" s="616">
        <f t="shared" si="103"/>
        <v>437249387.5</v>
      </c>
      <c r="G2195" s="617">
        <f t="shared" si="102"/>
        <v>101000</v>
      </c>
      <c r="H2195" s="618">
        <f t="shared" si="104"/>
        <v>437249387.5</v>
      </c>
      <c r="I2195" s="662"/>
      <c r="J2195" s="619" t="s">
        <v>55</v>
      </c>
      <c r="K2195" s="619" t="s">
        <v>2750</v>
      </c>
    </row>
    <row r="2196" spans="2:11">
      <c r="B2196" s="620" t="s">
        <v>2759</v>
      </c>
      <c r="C2196" s="620" t="s">
        <v>3168</v>
      </c>
      <c r="D2196" s="620" t="s">
        <v>3136</v>
      </c>
      <c r="E2196" s="615">
        <v>13000</v>
      </c>
      <c r="F2196" s="616">
        <f t="shared" si="103"/>
        <v>437262387.5</v>
      </c>
      <c r="G2196" s="617">
        <f t="shared" si="102"/>
        <v>13000</v>
      </c>
      <c r="H2196" s="618">
        <f t="shared" si="104"/>
        <v>437262387.5</v>
      </c>
      <c r="I2196" s="662"/>
      <c r="J2196" s="619" t="s">
        <v>55</v>
      </c>
      <c r="K2196" s="619" t="s">
        <v>2750</v>
      </c>
    </row>
    <row r="2197" spans="2:11">
      <c r="B2197" s="620" t="s">
        <v>2759</v>
      </c>
      <c r="C2197" s="620" t="s">
        <v>3168</v>
      </c>
      <c r="D2197" s="620" t="s">
        <v>2816</v>
      </c>
      <c r="E2197" s="615">
        <v>194000</v>
      </c>
      <c r="F2197" s="616">
        <f t="shared" si="103"/>
        <v>437456387.5</v>
      </c>
      <c r="G2197" s="617">
        <f t="shared" si="102"/>
        <v>194000</v>
      </c>
      <c r="H2197" s="618">
        <f t="shared" si="104"/>
        <v>437456387.5</v>
      </c>
      <c r="I2197" s="662"/>
      <c r="J2197" s="619" t="s">
        <v>55</v>
      </c>
      <c r="K2197" s="619" t="s">
        <v>2750</v>
      </c>
    </row>
    <row r="2198" spans="2:11">
      <c r="B2198" s="620" t="s">
        <v>2759</v>
      </c>
      <c r="C2198" s="620" t="s">
        <v>3168</v>
      </c>
      <c r="D2198" s="620" t="s">
        <v>5166</v>
      </c>
      <c r="E2198" s="615">
        <v>8000</v>
      </c>
      <c r="F2198" s="616">
        <f t="shared" si="103"/>
        <v>437464387.5</v>
      </c>
      <c r="G2198" s="617">
        <f t="shared" si="102"/>
        <v>8000</v>
      </c>
      <c r="H2198" s="618">
        <f t="shared" si="104"/>
        <v>437464387.5</v>
      </c>
      <c r="I2198" s="662"/>
      <c r="J2198" s="619" t="s">
        <v>55</v>
      </c>
      <c r="K2198" s="619" t="s">
        <v>2750</v>
      </c>
    </row>
    <row r="2199" spans="2:11">
      <c r="B2199" s="620" t="s">
        <v>2759</v>
      </c>
      <c r="C2199" s="620" t="s">
        <v>3168</v>
      </c>
      <c r="D2199" s="620" t="s">
        <v>5165</v>
      </c>
      <c r="E2199" s="615">
        <v>48000</v>
      </c>
      <c r="F2199" s="616">
        <f t="shared" si="103"/>
        <v>437512387.5</v>
      </c>
      <c r="G2199" s="617">
        <f t="shared" si="102"/>
        <v>48000</v>
      </c>
      <c r="H2199" s="618">
        <f t="shared" si="104"/>
        <v>437512387.5</v>
      </c>
      <c r="I2199" s="662"/>
      <c r="J2199" s="619" t="s">
        <v>55</v>
      </c>
      <c r="K2199" s="619" t="s">
        <v>2750</v>
      </c>
    </row>
    <row r="2200" spans="2:11">
      <c r="B2200" s="620" t="s">
        <v>2759</v>
      </c>
      <c r="C2200" s="620" t="s">
        <v>3168</v>
      </c>
      <c r="D2200" s="620" t="s">
        <v>5164</v>
      </c>
      <c r="E2200" s="615">
        <v>133000</v>
      </c>
      <c r="F2200" s="616">
        <f t="shared" si="103"/>
        <v>437645387.5</v>
      </c>
      <c r="G2200" s="617">
        <f t="shared" si="102"/>
        <v>133000</v>
      </c>
      <c r="H2200" s="618">
        <f t="shared" si="104"/>
        <v>437645387.5</v>
      </c>
      <c r="I2200" s="662"/>
      <c r="J2200" s="619" t="s">
        <v>55</v>
      </c>
      <c r="K2200" s="619" t="s">
        <v>2750</v>
      </c>
    </row>
    <row r="2201" spans="2:11">
      <c r="B2201" s="620" t="s">
        <v>2759</v>
      </c>
      <c r="C2201" s="620" t="s">
        <v>3168</v>
      </c>
      <c r="D2201" s="620" t="s">
        <v>2821</v>
      </c>
      <c r="E2201" s="615">
        <v>207000</v>
      </c>
      <c r="F2201" s="616">
        <f t="shared" si="103"/>
        <v>437852387.5</v>
      </c>
      <c r="G2201" s="617">
        <f t="shared" si="102"/>
        <v>207000</v>
      </c>
      <c r="H2201" s="618">
        <f t="shared" si="104"/>
        <v>437852387.5</v>
      </c>
      <c r="I2201" s="662"/>
      <c r="J2201" s="619" t="s">
        <v>55</v>
      </c>
      <c r="K2201" s="619" t="s">
        <v>2750</v>
      </c>
    </row>
    <row r="2202" spans="2:11">
      <c r="B2202" s="620" t="s">
        <v>2759</v>
      </c>
      <c r="C2202" s="620" t="s">
        <v>3168</v>
      </c>
      <c r="D2202" s="620" t="s">
        <v>5177</v>
      </c>
      <c r="E2202" s="615">
        <v>75000</v>
      </c>
      <c r="F2202" s="616">
        <f t="shared" si="103"/>
        <v>437927387.5</v>
      </c>
      <c r="G2202" s="617">
        <f t="shared" si="102"/>
        <v>75000</v>
      </c>
      <c r="H2202" s="618">
        <f t="shared" si="104"/>
        <v>437927387.5</v>
      </c>
      <c r="I2202" s="662"/>
      <c r="J2202" s="619" t="s">
        <v>55</v>
      </c>
      <c r="K2202" s="619" t="s">
        <v>2750</v>
      </c>
    </row>
    <row r="2203" spans="2:11">
      <c r="B2203" s="620" t="s">
        <v>2759</v>
      </c>
      <c r="C2203" s="620" t="s">
        <v>3168</v>
      </c>
      <c r="D2203" s="620" t="s">
        <v>5086</v>
      </c>
      <c r="E2203" s="615">
        <v>66000</v>
      </c>
      <c r="F2203" s="616">
        <f t="shared" si="103"/>
        <v>437993387.5</v>
      </c>
      <c r="G2203" s="617">
        <f t="shared" si="102"/>
        <v>66000</v>
      </c>
      <c r="H2203" s="618">
        <f t="shared" si="104"/>
        <v>437993387.5</v>
      </c>
      <c r="I2203" s="662"/>
      <c r="J2203" s="619" t="s">
        <v>55</v>
      </c>
      <c r="K2203" s="619" t="s">
        <v>2750</v>
      </c>
    </row>
    <row r="2204" spans="2:11">
      <c r="B2204" s="620" t="s">
        <v>2759</v>
      </c>
      <c r="C2204" s="620" t="s">
        <v>3168</v>
      </c>
      <c r="D2204" s="620" t="s">
        <v>2823</v>
      </c>
      <c r="E2204" s="615">
        <v>148000</v>
      </c>
      <c r="F2204" s="616">
        <f t="shared" si="103"/>
        <v>438141387.5</v>
      </c>
      <c r="G2204" s="617">
        <f t="shared" si="102"/>
        <v>148000</v>
      </c>
      <c r="H2204" s="618">
        <f t="shared" si="104"/>
        <v>438141387.5</v>
      </c>
      <c r="I2204" s="662"/>
      <c r="J2204" s="619" t="s">
        <v>55</v>
      </c>
      <c r="K2204" s="619" t="s">
        <v>2750</v>
      </c>
    </row>
    <row r="2205" spans="2:11">
      <c r="B2205" s="620" t="s">
        <v>2759</v>
      </c>
      <c r="C2205" s="620" t="s">
        <v>3168</v>
      </c>
      <c r="D2205" s="620" t="s">
        <v>5162</v>
      </c>
      <c r="E2205" s="615">
        <v>177000</v>
      </c>
      <c r="F2205" s="616">
        <f t="shared" si="103"/>
        <v>438318387.5</v>
      </c>
      <c r="G2205" s="617">
        <f t="shared" si="102"/>
        <v>177000</v>
      </c>
      <c r="H2205" s="618">
        <f t="shared" si="104"/>
        <v>438318387.5</v>
      </c>
      <c r="I2205" s="662"/>
      <c r="J2205" s="619" t="s">
        <v>55</v>
      </c>
      <c r="K2205" s="619" t="s">
        <v>2750</v>
      </c>
    </row>
    <row r="2206" spans="2:11">
      <c r="B2206" s="620" t="s">
        <v>2759</v>
      </c>
      <c r="C2206" s="620" t="s">
        <v>3168</v>
      </c>
      <c r="D2206" s="620" t="s">
        <v>5161</v>
      </c>
      <c r="E2206" s="615">
        <v>35000</v>
      </c>
      <c r="F2206" s="616">
        <f t="shared" si="103"/>
        <v>438353387.5</v>
      </c>
      <c r="G2206" s="617">
        <f t="shared" si="102"/>
        <v>35000</v>
      </c>
      <c r="H2206" s="618">
        <f t="shared" si="104"/>
        <v>438353387.5</v>
      </c>
      <c r="I2206" s="662"/>
      <c r="J2206" s="619" t="s">
        <v>55</v>
      </c>
      <c r="K2206" s="619" t="s">
        <v>2750</v>
      </c>
    </row>
    <row r="2207" spans="2:11">
      <c r="B2207" s="620" t="s">
        <v>2759</v>
      </c>
      <c r="C2207" s="620" t="s">
        <v>3169</v>
      </c>
      <c r="D2207" s="620" t="s">
        <v>5174</v>
      </c>
      <c r="E2207" s="615">
        <v>8000</v>
      </c>
      <c r="F2207" s="616">
        <f t="shared" si="103"/>
        <v>438361387.5</v>
      </c>
      <c r="G2207" s="617">
        <f t="shared" si="102"/>
        <v>8000</v>
      </c>
      <c r="H2207" s="618">
        <f t="shared" si="104"/>
        <v>438361387.5</v>
      </c>
      <c r="I2207" s="662"/>
      <c r="J2207" s="619" t="s">
        <v>55</v>
      </c>
      <c r="K2207" s="619" t="s">
        <v>2750</v>
      </c>
    </row>
    <row r="2208" spans="2:11">
      <c r="B2208" s="620" t="s">
        <v>2759</v>
      </c>
      <c r="C2208" s="620" t="s">
        <v>3169</v>
      </c>
      <c r="D2208" s="620" t="s">
        <v>5173</v>
      </c>
      <c r="E2208" s="615">
        <v>75000</v>
      </c>
      <c r="F2208" s="616">
        <f t="shared" si="103"/>
        <v>438436387.5</v>
      </c>
      <c r="G2208" s="617">
        <f t="shared" si="102"/>
        <v>75000</v>
      </c>
      <c r="H2208" s="618">
        <f t="shared" si="104"/>
        <v>438436387.5</v>
      </c>
      <c r="I2208" s="662"/>
      <c r="J2208" s="619" t="s">
        <v>55</v>
      </c>
      <c r="K2208" s="619" t="s">
        <v>2750</v>
      </c>
    </row>
    <row r="2209" spans="2:11">
      <c r="B2209" s="620" t="s">
        <v>2759</v>
      </c>
      <c r="C2209" s="620" t="s">
        <v>3169</v>
      </c>
      <c r="D2209" s="620" t="s">
        <v>5172</v>
      </c>
      <c r="E2209" s="615">
        <v>20000</v>
      </c>
      <c r="F2209" s="616">
        <f t="shared" si="103"/>
        <v>438456387.5</v>
      </c>
      <c r="G2209" s="617">
        <f t="shared" si="102"/>
        <v>20000</v>
      </c>
      <c r="H2209" s="618">
        <f t="shared" si="104"/>
        <v>438456387.5</v>
      </c>
      <c r="I2209" s="662"/>
      <c r="J2209" s="619" t="s">
        <v>55</v>
      </c>
      <c r="K2209" s="619" t="s">
        <v>2750</v>
      </c>
    </row>
    <row r="2210" spans="2:11">
      <c r="B2210" s="620" t="s">
        <v>2759</v>
      </c>
      <c r="C2210" s="620" t="s">
        <v>3169</v>
      </c>
      <c r="D2210" s="620" t="s">
        <v>5171</v>
      </c>
      <c r="E2210" s="615">
        <v>43000</v>
      </c>
      <c r="F2210" s="616">
        <f t="shared" si="103"/>
        <v>438499387.5</v>
      </c>
      <c r="G2210" s="617">
        <f t="shared" si="102"/>
        <v>43000</v>
      </c>
      <c r="H2210" s="618">
        <f t="shared" si="104"/>
        <v>438499387.5</v>
      </c>
      <c r="I2210" s="662"/>
      <c r="J2210" s="619" t="s">
        <v>55</v>
      </c>
      <c r="K2210" s="619" t="s">
        <v>2750</v>
      </c>
    </row>
    <row r="2211" spans="2:11">
      <c r="B2211" s="620" t="s">
        <v>2759</v>
      </c>
      <c r="C2211" s="620" t="s">
        <v>3169</v>
      </c>
      <c r="D2211" s="620" t="s">
        <v>2788</v>
      </c>
      <c r="E2211" s="615">
        <v>88000</v>
      </c>
      <c r="F2211" s="616">
        <f t="shared" si="103"/>
        <v>438587387.5</v>
      </c>
      <c r="G2211" s="617">
        <f t="shared" si="102"/>
        <v>88000</v>
      </c>
      <c r="H2211" s="618">
        <f t="shared" si="104"/>
        <v>438587387.5</v>
      </c>
      <c r="I2211" s="662"/>
      <c r="J2211" s="619" t="s">
        <v>55</v>
      </c>
      <c r="K2211" s="619" t="s">
        <v>2750</v>
      </c>
    </row>
    <row r="2212" spans="2:11">
      <c r="B2212" s="620" t="s">
        <v>2759</v>
      </c>
      <c r="C2212" s="620" t="s">
        <v>3169</v>
      </c>
      <c r="D2212" s="620" t="s">
        <v>5170</v>
      </c>
      <c r="E2212" s="615">
        <v>313000</v>
      </c>
      <c r="F2212" s="616">
        <f t="shared" si="103"/>
        <v>438900387.5</v>
      </c>
      <c r="G2212" s="617">
        <f t="shared" si="102"/>
        <v>313000</v>
      </c>
      <c r="H2212" s="618">
        <f t="shared" si="104"/>
        <v>438900387.5</v>
      </c>
      <c r="I2212" s="662"/>
      <c r="J2212" s="619" t="s">
        <v>55</v>
      </c>
      <c r="K2212" s="619" t="s">
        <v>2750</v>
      </c>
    </row>
    <row r="2213" spans="2:11">
      <c r="B2213" s="620" t="s">
        <v>2759</v>
      </c>
      <c r="C2213" s="620" t="s">
        <v>3169</v>
      </c>
      <c r="D2213" s="620" t="s">
        <v>2790</v>
      </c>
      <c r="E2213" s="615">
        <v>177000</v>
      </c>
      <c r="F2213" s="616">
        <f t="shared" si="103"/>
        <v>439077387.5</v>
      </c>
      <c r="G2213" s="617">
        <f t="shared" si="102"/>
        <v>177000</v>
      </c>
      <c r="H2213" s="618">
        <f t="shared" si="104"/>
        <v>439077387.5</v>
      </c>
      <c r="I2213" s="662"/>
      <c r="J2213" s="619" t="s">
        <v>55</v>
      </c>
      <c r="K2213" s="619" t="s">
        <v>2750</v>
      </c>
    </row>
    <row r="2214" spans="2:11">
      <c r="B2214" s="620" t="s">
        <v>2759</v>
      </c>
      <c r="C2214" s="620" t="s">
        <v>3169</v>
      </c>
      <c r="D2214" s="620" t="s">
        <v>2791</v>
      </c>
      <c r="E2214" s="615">
        <v>27000</v>
      </c>
      <c r="F2214" s="616">
        <f t="shared" si="103"/>
        <v>439104387.5</v>
      </c>
      <c r="G2214" s="617">
        <f t="shared" si="102"/>
        <v>27000</v>
      </c>
      <c r="H2214" s="618">
        <f t="shared" si="104"/>
        <v>439104387.5</v>
      </c>
      <c r="I2214" s="662"/>
      <c r="J2214" s="619" t="s">
        <v>55</v>
      </c>
      <c r="K2214" s="619" t="s">
        <v>2750</v>
      </c>
    </row>
    <row r="2215" spans="2:11">
      <c r="B2215" s="620" t="s">
        <v>2759</v>
      </c>
      <c r="C2215" s="620" t="s">
        <v>3169</v>
      </c>
      <c r="D2215" s="620" t="s">
        <v>2793</v>
      </c>
      <c r="E2215" s="615">
        <v>39000</v>
      </c>
      <c r="F2215" s="616">
        <f t="shared" si="103"/>
        <v>439143387.5</v>
      </c>
      <c r="G2215" s="617">
        <f t="shared" si="102"/>
        <v>39000</v>
      </c>
      <c r="H2215" s="618">
        <f t="shared" si="104"/>
        <v>439143387.5</v>
      </c>
      <c r="I2215" s="662"/>
      <c r="J2215" s="619" t="s">
        <v>55</v>
      </c>
      <c r="K2215" s="619" t="s">
        <v>2750</v>
      </c>
    </row>
    <row r="2216" spans="2:11">
      <c r="B2216" s="620" t="s">
        <v>2759</v>
      </c>
      <c r="C2216" s="620" t="s">
        <v>3169</v>
      </c>
      <c r="D2216" s="620" t="s">
        <v>2837</v>
      </c>
      <c r="E2216" s="615">
        <v>177000</v>
      </c>
      <c r="F2216" s="616">
        <f t="shared" si="103"/>
        <v>439320387.5</v>
      </c>
      <c r="G2216" s="617">
        <f t="shared" si="102"/>
        <v>177000</v>
      </c>
      <c r="H2216" s="618">
        <f t="shared" si="104"/>
        <v>439320387.5</v>
      </c>
      <c r="I2216" s="662"/>
      <c r="J2216" s="619" t="s">
        <v>55</v>
      </c>
      <c r="K2216" s="619" t="s">
        <v>2750</v>
      </c>
    </row>
    <row r="2217" spans="2:11">
      <c r="B2217" s="620" t="s">
        <v>2759</v>
      </c>
      <c r="C2217" s="620" t="s">
        <v>3169</v>
      </c>
      <c r="D2217" s="620" t="s">
        <v>5169</v>
      </c>
      <c r="E2217" s="615">
        <v>35000</v>
      </c>
      <c r="F2217" s="616">
        <f t="shared" si="103"/>
        <v>439355387.5</v>
      </c>
      <c r="G2217" s="617">
        <f t="shared" si="102"/>
        <v>35000</v>
      </c>
      <c r="H2217" s="618">
        <f t="shared" si="104"/>
        <v>439355387.5</v>
      </c>
      <c r="I2217" s="662"/>
      <c r="J2217" s="619" t="s">
        <v>55</v>
      </c>
      <c r="K2217" s="619" t="s">
        <v>2750</v>
      </c>
    </row>
    <row r="2218" spans="2:11">
      <c r="B2218" s="620" t="s">
        <v>2759</v>
      </c>
      <c r="C2218" s="620" t="s">
        <v>3169</v>
      </c>
      <c r="D2218" s="620" t="s">
        <v>2800</v>
      </c>
      <c r="E2218" s="615">
        <v>74000</v>
      </c>
      <c r="F2218" s="616">
        <f t="shared" si="103"/>
        <v>439429387.5</v>
      </c>
      <c r="G2218" s="617">
        <f t="shared" si="102"/>
        <v>74000</v>
      </c>
      <c r="H2218" s="618">
        <f t="shared" si="104"/>
        <v>439429387.5</v>
      </c>
      <c r="I2218" s="662"/>
      <c r="J2218" s="619" t="s">
        <v>55</v>
      </c>
      <c r="K2218" s="619" t="s">
        <v>2750</v>
      </c>
    </row>
    <row r="2219" spans="2:11">
      <c r="B2219" s="620" t="s">
        <v>2759</v>
      </c>
      <c r="C2219" s="620" t="s">
        <v>3169</v>
      </c>
      <c r="D2219" s="620" t="s">
        <v>5168</v>
      </c>
      <c r="E2219" s="615">
        <v>8000</v>
      </c>
      <c r="F2219" s="616">
        <f t="shared" si="103"/>
        <v>439437387.5</v>
      </c>
      <c r="G2219" s="617">
        <f t="shared" si="102"/>
        <v>8000</v>
      </c>
      <c r="H2219" s="618">
        <f t="shared" si="104"/>
        <v>439437387.5</v>
      </c>
      <c r="I2219" s="662"/>
      <c r="J2219" s="619" t="s">
        <v>55</v>
      </c>
      <c r="K2219" s="619" t="s">
        <v>2750</v>
      </c>
    </row>
    <row r="2220" spans="2:11">
      <c r="B2220" s="620" t="s">
        <v>2759</v>
      </c>
      <c r="C2220" s="620" t="s">
        <v>3169</v>
      </c>
      <c r="D2220" s="620" t="s">
        <v>2806</v>
      </c>
      <c r="E2220" s="615">
        <v>32000</v>
      </c>
      <c r="F2220" s="616">
        <f t="shared" si="103"/>
        <v>439469387.5</v>
      </c>
      <c r="G2220" s="617">
        <f t="shared" si="102"/>
        <v>32000</v>
      </c>
      <c r="H2220" s="618">
        <f t="shared" si="104"/>
        <v>439469387.5</v>
      </c>
      <c r="I2220" s="662"/>
      <c r="J2220" s="619" t="s">
        <v>55</v>
      </c>
      <c r="K2220" s="619" t="s">
        <v>2750</v>
      </c>
    </row>
    <row r="2221" spans="2:11">
      <c r="B2221" s="620" t="s">
        <v>2759</v>
      </c>
      <c r="C2221" s="620" t="s">
        <v>3169</v>
      </c>
      <c r="D2221" s="620" t="s">
        <v>2807</v>
      </c>
      <c r="E2221" s="615">
        <v>94000</v>
      </c>
      <c r="F2221" s="616">
        <f t="shared" si="103"/>
        <v>439563387.5</v>
      </c>
      <c r="G2221" s="617">
        <f t="shared" si="102"/>
        <v>94000</v>
      </c>
      <c r="H2221" s="618">
        <f t="shared" si="104"/>
        <v>439563387.5</v>
      </c>
      <c r="I2221" s="662"/>
      <c r="J2221" s="619" t="s">
        <v>55</v>
      </c>
      <c r="K2221" s="619" t="s">
        <v>2750</v>
      </c>
    </row>
    <row r="2222" spans="2:11">
      <c r="B2222" s="620" t="s">
        <v>2759</v>
      </c>
      <c r="C2222" s="620" t="s">
        <v>3169</v>
      </c>
      <c r="D2222" s="620" t="s">
        <v>2808</v>
      </c>
      <c r="E2222" s="615">
        <v>4000</v>
      </c>
      <c r="F2222" s="616">
        <f t="shared" si="103"/>
        <v>439567387.5</v>
      </c>
      <c r="G2222" s="617">
        <f t="shared" si="102"/>
        <v>4000</v>
      </c>
      <c r="H2222" s="618">
        <f t="shared" si="104"/>
        <v>439567387.5</v>
      </c>
      <c r="I2222" s="662"/>
      <c r="J2222" s="619" t="s">
        <v>55</v>
      </c>
      <c r="K2222" s="619" t="s">
        <v>2750</v>
      </c>
    </row>
    <row r="2223" spans="2:11">
      <c r="B2223" s="620" t="s">
        <v>2759</v>
      </c>
      <c r="C2223" s="620" t="s">
        <v>3169</v>
      </c>
      <c r="D2223" s="620" t="s">
        <v>2809</v>
      </c>
      <c r="E2223" s="615">
        <v>66000</v>
      </c>
      <c r="F2223" s="616">
        <f t="shared" si="103"/>
        <v>439633387.5</v>
      </c>
      <c r="G2223" s="617">
        <f t="shared" si="102"/>
        <v>66000</v>
      </c>
      <c r="H2223" s="618">
        <f t="shared" si="104"/>
        <v>439633387.5</v>
      </c>
      <c r="I2223" s="662"/>
      <c r="J2223" s="619" t="s">
        <v>55</v>
      </c>
      <c r="K2223" s="619" t="s">
        <v>2750</v>
      </c>
    </row>
    <row r="2224" spans="2:11">
      <c r="B2224" s="620" t="s">
        <v>2759</v>
      </c>
      <c r="C2224" s="620" t="s">
        <v>3169</v>
      </c>
      <c r="D2224" s="620" t="s">
        <v>2771</v>
      </c>
      <c r="E2224" s="615">
        <v>128000</v>
      </c>
      <c r="F2224" s="616">
        <f t="shared" si="103"/>
        <v>439761387.5</v>
      </c>
      <c r="G2224" s="617">
        <f t="shared" si="102"/>
        <v>128000</v>
      </c>
      <c r="H2224" s="618">
        <f t="shared" si="104"/>
        <v>439761387.5</v>
      </c>
      <c r="I2224" s="662"/>
      <c r="J2224" s="619" t="s">
        <v>55</v>
      </c>
      <c r="K2224" s="619" t="s">
        <v>2750</v>
      </c>
    </row>
    <row r="2225" spans="2:11">
      <c r="B2225" s="620" t="s">
        <v>2759</v>
      </c>
      <c r="C2225" s="620" t="s">
        <v>3169</v>
      </c>
      <c r="D2225" s="620" t="s">
        <v>2810</v>
      </c>
      <c r="E2225" s="615">
        <v>7000</v>
      </c>
      <c r="F2225" s="616">
        <f t="shared" si="103"/>
        <v>439768387.5</v>
      </c>
      <c r="G2225" s="617">
        <f t="shared" si="102"/>
        <v>7000</v>
      </c>
      <c r="H2225" s="618">
        <f t="shared" si="104"/>
        <v>439768387.5</v>
      </c>
      <c r="I2225" s="662"/>
      <c r="J2225" s="619" t="s">
        <v>55</v>
      </c>
      <c r="K2225" s="619" t="s">
        <v>2750</v>
      </c>
    </row>
    <row r="2226" spans="2:11">
      <c r="B2226" s="620" t="s">
        <v>2759</v>
      </c>
      <c r="C2226" s="620" t="s">
        <v>3169</v>
      </c>
      <c r="D2226" s="620" t="s">
        <v>2780</v>
      </c>
      <c r="E2226" s="615">
        <v>225000</v>
      </c>
      <c r="F2226" s="616">
        <f t="shared" si="103"/>
        <v>439993387.5</v>
      </c>
      <c r="G2226" s="617">
        <f t="shared" si="102"/>
        <v>225000</v>
      </c>
      <c r="H2226" s="618">
        <f t="shared" si="104"/>
        <v>439993387.5</v>
      </c>
      <c r="I2226" s="662"/>
      <c r="J2226" s="619" t="s">
        <v>55</v>
      </c>
      <c r="K2226" s="619" t="s">
        <v>2750</v>
      </c>
    </row>
    <row r="2227" spans="2:11">
      <c r="B2227" s="620" t="s">
        <v>2759</v>
      </c>
      <c r="C2227" s="620" t="s">
        <v>3169</v>
      </c>
      <c r="D2227" s="620" t="s">
        <v>2815</v>
      </c>
      <c r="E2227" s="615">
        <v>40000</v>
      </c>
      <c r="F2227" s="616">
        <f t="shared" si="103"/>
        <v>440033387.5</v>
      </c>
      <c r="G2227" s="617">
        <f t="shared" si="102"/>
        <v>40000</v>
      </c>
      <c r="H2227" s="618">
        <f t="shared" si="104"/>
        <v>440033387.5</v>
      </c>
      <c r="I2227" s="662"/>
      <c r="J2227" s="619" t="s">
        <v>55</v>
      </c>
      <c r="K2227" s="619" t="s">
        <v>2750</v>
      </c>
    </row>
    <row r="2228" spans="2:11">
      <c r="B2228" s="620" t="s">
        <v>2759</v>
      </c>
      <c r="C2228" s="620" t="s">
        <v>3169</v>
      </c>
      <c r="D2228" s="620" t="s">
        <v>5167</v>
      </c>
      <c r="E2228" s="615">
        <v>101000</v>
      </c>
      <c r="F2228" s="616">
        <f t="shared" si="103"/>
        <v>440134387.5</v>
      </c>
      <c r="G2228" s="617">
        <f t="shared" si="102"/>
        <v>101000</v>
      </c>
      <c r="H2228" s="618">
        <f t="shared" si="104"/>
        <v>440134387.5</v>
      </c>
      <c r="I2228" s="662"/>
      <c r="J2228" s="619" t="s">
        <v>55</v>
      </c>
      <c r="K2228" s="619" t="s">
        <v>2750</v>
      </c>
    </row>
    <row r="2229" spans="2:11">
      <c r="B2229" s="620" t="s">
        <v>2759</v>
      </c>
      <c r="C2229" s="620" t="s">
        <v>3169</v>
      </c>
      <c r="D2229" s="620" t="s">
        <v>3136</v>
      </c>
      <c r="E2229" s="615">
        <v>13000</v>
      </c>
      <c r="F2229" s="616">
        <f t="shared" si="103"/>
        <v>440147387.5</v>
      </c>
      <c r="G2229" s="617">
        <f t="shared" si="102"/>
        <v>13000</v>
      </c>
      <c r="H2229" s="618">
        <f t="shared" si="104"/>
        <v>440147387.5</v>
      </c>
      <c r="I2229" s="662"/>
      <c r="J2229" s="619" t="s">
        <v>55</v>
      </c>
      <c r="K2229" s="619" t="s">
        <v>2750</v>
      </c>
    </row>
    <row r="2230" spans="2:11">
      <c r="B2230" s="620" t="s">
        <v>2759</v>
      </c>
      <c r="C2230" s="620" t="s">
        <v>3169</v>
      </c>
      <c r="D2230" s="620" t="s">
        <v>2816</v>
      </c>
      <c r="E2230" s="615">
        <v>194000</v>
      </c>
      <c r="F2230" s="616">
        <f t="shared" si="103"/>
        <v>440341387.5</v>
      </c>
      <c r="G2230" s="617">
        <f t="shared" si="102"/>
        <v>194000</v>
      </c>
      <c r="H2230" s="618">
        <f t="shared" si="104"/>
        <v>440341387.5</v>
      </c>
      <c r="I2230" s="662"/>
      <c r="J2230" s="619" t="s">
        <v>55</v>
      </c>
      <c r="K2230" s="619" t="s">
        <v>2750</v>
      </c>
    </row>
    <row r="2231" spans="2:11">
      <c r="B2231" s="620" t="s">
        <v>2759</v>
      </c>
      <c r="C2231" s="620" t="s">
        <v>3169</v>
      </c>
      <c r="D2231" s="620" t="s">
        <v>5166</v>
      </c>
      <c r="E2231" s="615">
        <v>8000</v>
      </c>
      <c r="F2231" s="616">
        <f t="shared" si="103"/>
        <v>440349387.5</v>
      </c>
      <c r="G2231" s="617">
        <f t="shared" si="102"/>
        <v>8000</v>
      </c>
      <c r="H2231" s="618">
        <f t="shared" si="104"/>
        <v>440349387.5</v>
      </c>
      <c r="I2231" s="662"/>
      <c r="J2231" s="619" t="s">
        <v>55</v>
      </c>
      <c r="K2231" s="619" t="s">
        <v>2750</v>
      </c>
    </row>
    <row r="2232" spans="2:11">
      <c r="B2232" s="620" t="s">
        <v>2759</v>
      </c>
      <c r="C2232" s="620" t="s">
        <v>3169</v>
      </c>
      <c r="D2232" s="620" t="s">
        <v>5165</v>
      </c>
      <c r="E2232" s="615">
        <v>48000</v>
      </c>
      <c r="F2232" s="616">
        <f t="shared" si="103"/>
        <v>440397387.5</v>
      </c>
      <c r="G2232" s="617">
        <f t="shared" si="102"/>
        <v>48000</v>
      </c>
      <c r="H2232" s="618">
        <f t="shared" si="104"/>
        <v>440397387.5</v>
      </c>
      <c r="I2232" s="662"/>
      <c r="J2232" s="619" t="s">
        <v>55</v>
      </c>
      <c r="K2232" s="619" t="s">
        <v>2750</v>
      </c>
    </row>
    <row r="2233" spans="2:11">
      <c r="B2233" s="620" t="s">
        <v>2759</v>
      </c>
      <c r="C2233" s="620" t="s">
        <v>3169</v>
      </c>
      <c r="D2233" s="620" t="s">
        <v>5164</v>
      </c>
      <c r="E2233" s="615">
        <v>133000</v>
      </c>
      <c r="F2233" s="616">
        <f t="shared" si="103"/>
        <v>440530387.5</v>
      </c>
      <c r="G2233" s="617">
        <f t="shared" si="102"/>
        <v>133000</v>
      </c>
      <c r="H2233" s="618">
        <f t="shared" si="104"/>
        <v>440530387.5</v>
      </c>
      <c r="I2233" s="662"/>
      <c r="J2233" s="619" t="s">
        <v>55</v>
      </c>
      <c r="K2233" s="619" t="s">
        <v>2750</v>
      </c>
    </row>
    <row r="2234" spans="2:11">
      <c r="B2234" s="620" t="s">
        <v>2759</v>
      </c>
      <c r="C2234" s="620" t="s">
        <v>3169</v>
      </c>
      <c r="D2234" s="620" t="s">
        <v>2821</v>
      </c>
      <c r="E2234" s="615">
        <v>207000</v>
      </c>
      <c r="F2234" s="616">
        <f t="shared" si="103"/>
        <v>440737387.5</v>
      </c>
      <c r="G2234" s="617">
        <f t="shared" si="102"/>
        <v>207000</v>
      </c>
      <c r="H2234" s="618">
        <f t="shared" si="104"/>
        <v>440737387.5</v>
      </c>
      <c r="I2234" s="662"/>
      <c r="J2234" s="619" t="s">
        <v>55</v>
      </c>
      <c r="K2234" s="619" t="s">
        <v>2750</v>
      </c>
    </row>
    <row r="2235" spans="2:11">
      <c r="B2235" s="620" t="s">
        <v>2759</v>
      </c>
      <c r="C2235" s="620" t="s">
        <v>3169</v>
      </c>
      <c r="D2235" s="620" t="s">
        <v>5176</v>
      </c>
      <c r="E2235" s="615">
        <v>75000</v>
      </c>
      <c r="F2235" s="616">
        <f t="shared" si="103"/>
        <v>440812387.5</v>
      </c>
      <c r="G2235" s="617">
        <f t="shared" si="102"/>
        <v>75000</v>
      </c>
      <c r="H2235" s="618">
        <f t="shared" si="104"/>
        <v>440812387.5</v>
      </c>
      <c r="I2235" s="662"/>
      <c r="J2235" s="619" t="s">
        <v>55</v>
      </c>
      <c r="K2235" s="619" t="s">
        <v>2750</v>
      </c>
    </row>
    <row r="2236" spans="2:11">
      <c r="B2236" s="620" t="s">
        <v>2759</v>
      </c>
      <c r="C2236" s="620" t="s">
        <v>3169</v>
      </c>
      <c r="D2236" s="620" t="s">
        <v>5086</v>
      </c>
      <c r="E2236" s="615">
        <v>66000</v>
      </c>
      <c r="F2236" s="616">
        <f t="shared" si="103"/>
        <v>440878387.5</v>
      </c>
      <c r="G2236" s="617">
        <f t="shared" si="102"/>
        <v>66000</v>
      </c>
      <c r="H2236" s="618">
        <f t="shared" si="104"/>
        <v>440878387.5</v>
      </c>
      <c r="I2236" s="662"/>
      <c r="J2236" s="619" t="s">
        <v>55</v>
      </c>
      <c r="K2236" s="619" t="s">
        <v>2750</v>
      </c>
    </row>
    <row r="2237" spans="2:11">
      <c r="B2237" s="620" t="s">
        <v>2759</v>
      </c>
      <c r="C2237" s="620" t="s">
        <v>3169</v>
      </c>
      <c r="D2237" s="620" t="s">
        <v>2823</v>
      </c>
      <c r="E2237" s="615">
        <v>148000</v>
      </c>
      <c r="F2237" s="616">
        <f t="shared" si="103"/>
        <v>441026387.5</v>
      </c>
      <c r="G2237" s="617">
        <f t="shared" si="102"/>
        <v>148000</v>
      </c>
      <c r="H2237" s="618">
        <f t="shared" si="104"/>
        <v>441026387.5</v>
      </c>
      <c r="I2237" s="662"/>
      <c r="J2237" s="619" t="s">
        <v>55</v>
      </c>
      <c r="K2237" s="619" t="s">
        <v>2750</v>
      </c>
    </row>
    <row r="2238" spans="2:11">
      <c r="B2238" s="620" t="s">
        <v>2759</v>
      </c>
      <c r="C2238" s="620" t="s">
        <v>3169</v>
      </c>
      <c r="D2238" s="620" t="s">
        <v>5162</v>
      </c>
      <c r="E2238" s="615">
        <v>177000</v>
      </c>
      <c r="F2238" s="616">
        <f t="shared" si="103"/>
        <v>441203387.5</v>
      </c>
      <c r="G2238" s="617">
        <f t="shared" si="102"/>
        <v>177000</v>
      </c>
      <c r="H2238" s="618">
        <f t="shared" si="104"/>
        <v>441203387.5</v>
      </c>
      <c r="I2238" s="662"/>
      <c r="J2238" s="619" t="s">
        <v>55</v>
      </c>
      <c r="K2238" s="619" t="s">
        <v>2750</v>
      </c>
    </row>
    <row r="2239" spans="2:11">
      <c r="B2239" s="620" t="s">
        <v>2759</v>
      </c>
      <c r="C2239" s="620" t="s">
        <v>3169</v>
      </c>
      <c r="D2239" s="620" t="s">
        <v>5161</v>
      </c>
      <c r="E2239" s="615">
        <v>35000</v>
      </c>
      <c r="F2239" s="616">
        <f t="shared" si="103"/>
        <v>441238387.5</v>
      </c>
      <c r="G2239" s="617">
        <f t="shared" si="102"/>
        <v>35000</v>
      </c>
      <c r="H2239" s="618">
        <f t="shared" si="104"/>
        <v>441238387.5</v>
      </c>
      <c r="I2239" s="662"/>
      <c r="J2239" s="619" t="s">
        <v>55</v>
      </c>
      <c r="K2239" s="619" t="s">
        <v>2750</v>
      </c>
    </row>
    <row r="2240" spans="2:11">
      <c r="B2240" s="620" t="s">
        <v>2759</v>
      </c>
      <c r="C2240" s="620" t="s">
        <v>3170</v>
      </c>
      <c r="D2240" s="620" t="s">
        <v>5174</v>
      </c>
      <c r="E2240" s="615">
        <v>8000</v>
      </c>
      <c r="F2240" s="616">
        <f t="shared" si="103"/>
        <v>441246387.5</v>
      </c>
      <c r="G2240" s="617">
        <f t="shared" si="102"/>
        <v>8000</v>
      </c>
      <c r="H2240" s="618">
        <f t="shared" si="104"/>
        <v>441246387.5</v>
      </c>
      <c r="I2240" s="662"/>
      <c r="J2240" s="619" t="s">
        <v>55</v>
      </c>
      <c r="K2240" s="619" t="s">
        <v>2750</v>
      </c>
    </row>
    <row r="2241" spans="2:11">
      <c r="B2241" s="620" t="s">
        <v>2759</v>
      </c>
      <c r="C2241" s="620" t="s">
        <v>3170</v>
      </c>
      <c r="D2241" s="620" t="s">
        <v>5173</v>
      </c>
      <c r="E2241" s="615">
        <v>75000</v>
      </c>
      <c r="F2241" s="616">
        <f t="shared" si="103"/>
        <v>441321387.5</v>
      </c>
      <c r="G2241" s="617">
        <f t="shared" si="102"/>
        <v>75000</v>
      </c>
      <c r="H2241" s="618">
        <f t="shared" si="104"/>
        <v>441321387.5</v>
      </c>
      <c r="I2241" s="662"/>
      <c r="J2241" s="619" t="s">
        <v>55</v>
      </c>
      <c r="K2241" s="619" t="s">
        <v>2750</v>
      </c>
    </row>
    <row r="2242" spans="2:11">
      <c r="B2242" s="620" t="s">
        <v>2759</v>
      </c>
      <c r="C2242" s="620" t="s">
        <v>3170</v>
      </c>
      <c r="D2242" s="620" t="s">
        <v>5172</v>
      </c>
      <c r="E2242" s="615">
        <v>10000</v>
      </c>
      <c r="F2242" s="616">
        <f t="shared" si="103"/>
        <v>441331387.5</v>
      </c>
      <c r="G2242" s="617">
        <f t="shared" si="102"/>
        <v>10000</v>
      </c>
      <c r="H2242" s="618">
        <f t="shared" si="104"/>
        <v>441331387.5</v>
      </c>
      <c r="I2242" s="662"/>
      <c r="J2242" s="619" t="s">
        <v>55</v>
      </c>
      <c r="K2242" s="619" t="s">
        <v>2750</v>
      </c>
    </row>
    <row r="2243" spans="2:11">
      <c r="B2243" s="620" t="s">
        <v>2759</v>
      </c>
      <c r="C2243" s="620" t="s">
        <v>3170</v>
      </c>
      <c r="D2243" s="620" t="s">
        <v>5171</v>
      </c>
      <c r="E2243" s="615">
        <v>22000</v>
      </c>
      <c r="F2243" s="616">
        <f t="shared" si="103"/>
        <v>441353387.5</v>
      </c>
      <c r="G2243" s="617">
        <f t="shared" si="102"/>
        <v>22000</v>
      </c>
      <c r="H2243" s="618">
        <f t="shared" si="104"/>
        <v>441353387.5</v>
      </c>
      <c r="I2243" s="662"/>
      <c r="J2243" s="619" t="s">
        <v>55</v>
      </c>
      <c r="K2243" s="619" t="s">
        <v>2750</v>
      </c>
    </row>
    <row r="2244" spans="2:11">
      <c r="B2244" s="620" t="s">
        <v>2759</v>
      </c>
      <c r="C2244" s="620" t="s">
        <v>3170</v>
      </c>
      <c r="D2244" s="620" t="s">
        <v>2788</v>
      </c>
      <c r="E2244" s="615">
        <v>44000</v>
      </c>
      <c r="F2244" s="616">
        <f t="shared" si="103"/>
        <v>441397387.5</v>
      </c>
      <c r="G2244" s="617">
        <f t="shared" si="102"/>
        <v>44000</v>
      </c>
      <c r="H2244" s="618">
        <f t="shared" si="104"/>
        <v>441397387.5</v>
      </c>
      <c r="I2244" s="662"/>
      <c r="J2244" s="619" t="s">
        <v>55</v>
      </c>
      <c r="K2244" s="619" t="s">
        <v>2750</v>
      </c>
    </row>
    <row r="2245" spans="2:11">
      <c r="B2245" s="620" t="s">
        <v>2759</v>
      </c>
      <c r="C2245" s="620" t="s">
        <v>3170</v>
      </c>
      <c r="D2245" s="620" t="s">
        <v>5170</v>
      </c>
      <c r="E2245" s="615">
        <v>156000</v>
      </c>
      <c r="F2245" s="616">
        <f t="shared" si="103"/>
        <v>441553387.5</v>
      </c>
      <c r="G2245" s="617">
        <f t="shared" si="102"/>
        <v>156000</v>
      </c>
      <c r="H2245" s="618">
        <f t="shared" si="104"/>
        <v>441553387.5</v>
      </c>
      <c r="I2245" s="662"/>
      <c r="J2245" s="619" t="s">
        <v>55</v>
      </c>
      <c r="K2245" s="619" t="s">
        <v>2750</v>
      </c>
    </row>
    <row r="2246" spans="2:11">
      <c r="B2246" s="620" t="s">
        <v>2759</v>
      </c>
      <c r="C2246" s="620" t="s">
        <v>3170</v>
      </c>
      <c r="D2246" s="620" t="s">
        <v>2790</v>
      </c>
      <c r="E2246" s="615">
        <v>89000</v>
      </c>
      <c r="F2246" s="616">
        <f t="shared" si="103"/>
        <v>441642387.5</v>
      </c>
      <c r="G2246" s="617">
        <f t="shared" si="102"/>
        <v>89000</v>
      </c>
      <c r="H2246" s="618">
        <f t="shared" si="104"/>
        <v>441642387.5</v>
      </c>
      <c r="I2246" s="662"/>
      <c r="J2246" s="619" t="s">
        <v>55</v>
      </c>
      <c r="K2246" s="619" t="s">
        <v>2750</v>
      </c>
    </row>
    <row r="2247" spans="2:11">
      <c r="B2247" s="620" t="s">
        <v>2759</v>
      </c>
      <c r="C2247" s="620" t="s">
        <v>3170</v>
      </c>
      <c r="D2247" s="620" t="s">
        <v>2791</v>
      </c>
      <c r="E2247" s="615">
        <v>13000</v>
      </c>
      <c r="F2247" s="616">
        <f t="shared" si="103"/>
        <v>441655387.5</v>
      </c>
      <c r="G2247" s="617">
        <f t="shared" ref="G2247:G2310" si="105">E2247</f>
        <v>13000</v>
      </c>
      <c r="H2247" s="618">
        <f t="shared" si="104"/>
        <v>441655387.5</v>
      </c>
      <c r="I2247" s="662"/>
      <c r="J2247" s="619" t="s">
        <v>55</v>
      </c>
      <c r="K2247" s="619" t="s">
        <v>2750</v>
      </c>
    </row>
    <row r="2248" spans="2:11">
      <c r="B2248" s="620" t="s">
        <v>2759</v>
      </c>
      <c r="C2248" s="620" t="s">
        <v>3170</v>
      </c>
      <c r="D2248" s="620" t="s">
        <v>2793</v>
      </c>
      <c r="E2248" s="615">
        <v>39000</v>
      </c>
      <c r="F2248" s="616">
        <f t="shared" ref="F2248:F2311" si="106">E2248+F2247</f>
        <v>441694387.5</v>
      </c>
      <c r="G2248" s="617">
        <f t="shared" si="105"/>
        <v>39000</v>
      </c>
      <c r="H2248" s="618">
        <f t="shared" ref="H2248:H2311" si="107">G2248+H2247</f>
        <v>441694387.5</v>
      </c>
      <c r="I2248" s="662"/>
      <c r="J2248" s="619" t="s">
        <v>55</v>
      </c>
      <c r="K2248" s="619" t="s">
        <v>2750</v>
      </c>
    </row>
    <row r="2249" spans="2:11">
      <c r="B2249" s="620" t="s">
        <v>2759</v>
      </c>
      <c r="C2249" s="620" t="s">
        <v>3170</v>
      </c>
      <c r="D2249" s="620" t="s">
        <v>2837</v>
      </c>
      <c r="E2249" s="615">
        <v>89000</v>
      </c>
      <c r="F2249" s="616">
        <f t="shared" si="106"/>
        <v>441783387.5</v>
      </c>
      <c r="G2249" s="617">
        <f t="shared" si="105"/>
        <v>89000</v>
      </c>
      <c r="H2249" s="618">
        <f t="shared" si="107"/>
        <v>441783387.5</v>
      </c>
      <c r="I2249" s="662"/>
      <c r="J2249" s="619" t="s">
        <v>55</v>
      </c>
      <c r="K2249" s="619" t="s">
        <v>2750</v>
      </c>
    </row>
    <row r="2250" spans="2:11">
      <c r="B2250" s="620" t="s">
        <v>2759</v>
      </c>
      <c r="C2250" s="620" t="s">
        <v>3170</v>
      </c>
      <c r="D2250" s="620" t="s">
        <v>5169</v>
      </c>
      <c r="E2250" s="615">
        <v>18000</v>
      </c>
      <c r="F2250" s="616">
        <f t="shared" si="106"/>
        <v>441801387.5</v>
      </c>
      <c r="G2250" s="617">
        <f t="shared" si="105"/>
        <v>18000</v>
      </c>
      <c r="H2250" s="618">
        <f t="shared" si="107"/>
        <v>441801387.5</v>
      </c>
      <c r="I2250" s="662"/>
      <c r="J2250" s="619" t="s">
        <v>55</v>
      </c>
      <c r="K2250" s="619" t="s">
        <v>2750</v>
      </c>
    </row>
    <row r="2251" spans="2:11">
      <c r="B2251" s="620" t="s">
        <v>2759</v>
      </c>
      <c r="C2251" s="620" t="s">
        <v>3170</v>
      </c>
      <c r="D2251" s="620" t="s">
        <v>2800</v>
      </c>
      <c r="E2251" s="615">
        <v>37000</v>
      </c>
      <c r="F2251" s="616">
        <f t="shared" si="106"/>
        <v>441838387.5</v>
      </c>
      <c r="G2251" s="617">
        <f t="shared" si="105"/>
        <v>37000</v>
      </c>
      <c r="H2251" s="618">
        <f t="shared" si="107"/>
        <v>441838387.5</v>
      </c>
      <c r="I2251" s="662"/>
      <c r="J2251" s="619" t="s">
        <v>55</v>
      </c>
      <c r="K2251" s="619" t="s">
        <v>2750</v>
      </c>
    </row>
    <row r="2252" spans="2:11">
      <c r="B2252" s="620" t="s">
        <v>2759</v>
      </c>
      <c r="C2252" s="620" t="s">
        <v>3170</v>
      </c>
      <c r="D2252" s="620" t="s">
        <v>2769</v>
      </c>
      <c r="E2252" s="615">
        <v>85000</v>
      </c>
      <c r="F2252" s="616">
        <f t="shared" si="106"/>
        <v>441923387.5</v>
      </c>
      <c r="G2252" s="617">
        <f t="shared" si="105"/>
        <v>85000</v>
      </c>
      <c r="H2252" s="618">
        <f t="shared" si="107"/>
        <v>441923387.5</v>
      </c>
      <c r="I2252" s="662"/>
      <c r="J2252" s="619" t="s">
        <v>55</v>
      </c>
      <c r="K2252" s="619" t="s">
        <v>2750</v>
      </c>
    </row>
    <row r="2253" spans="2:11">
      <c r="B2253" s="620" t="s">
        <v>2759</v>
      </c>
      <c r="C2253" s="620" t="s">
        <v>3170</v>
      </c>
      <c r="D2253" s="620" t="s">
        <v>5168</v>
      </c>
      <c r="E2253" s="615">
        <v>8000</v>
      </c>
      <c r="F2253" s="616">
        <f t="shared" si="106"/>
        <v>441931387.5</v>
      </c>
      <c r="G2253" s="617">
        <f t="shared" si="105"/>
        <v>8000</v>
      </c>
      <c r="H2253" s="618">
        <f t="shared" si="107"/>
        <v>441931387.5</v>
      </c>
      <c r="I2253" s="662"/>
      <c r="J2253" s="619" t="s">
        <v>55</v>
      </c>
      <c r="K2253" s="619" t="s">
        <v>2750</v>
      </c>
    </row>
    <row r="2254" spans="2:11">
      <c r="B2254" s="620" t="s">
        <v>2759</v>
      </c>
      <c r="C2254" s="620" t="s">
        <v>3170</v>
      </c>
      <c r="D2254" s="620" t="s">
        <v>2806</v>
      </c>
      <c r="E2254" s="615">
        <v>16000</v>
      </c>
      <c r="F2254" s="616">
        <f t="shared" si="106"/>
        <v>441947387.5</v>
      </c>
      <c r="G2254" s="617">
        <f t="shared" si="105"/>
        <v>16000</v>
      </c>
      <c r="H2254" s="618">
        <f t="shared" si="107"/>
        <v>441947387.5</v>
      </c>
      <c r="I2254" s="662"/>
      <c r="J2254" s="619" t="s">
        <v>55</v>
      </c>
      <c r="K2254" s="619" t="s">
        <v>2750</v>
      </c>
    </row>
    <row r="2255" spans="2:11">
      <c r="B2255" s="620" t="s">
        <v>2759</v>
      </c>
      <c r="C2255" s="620" t="s">
        <v>3170</v>
      </c>
      <c r="D2255" s="620" t="s">
        <v>2807</v>
      </c>
      <c r="E2255" s="615">
        <v>47000</v>
      </c>
      <c r="F2255" s="616">
        <f t="shared" si="106"/>
        <v>441994387.5</v>
      </c>
      <c r="G2255" s="617">
        <f t="shared" si="105"/>
        <v>47000</v>
      </c>
      <c r="H2255" s="618">
        <f t="shared" si="107"/>
        <v>441994387.5</v>
      </c>
      <c r="I2255" s="662"/>
      <c r="J2255" s="619" t="s">
        <v>55</v>
      </c>
      <c r="K2255" s="619" t="s">
        <v>2750</v>
      </c>
    </row>
    <row r="2256" spans="2:11">
      <c r="B2256" s="620" t="s">
        <v>2759</v>
      </c>
      <c r="C2256" s="620" t="s">
        <v>3170</v>
      </c>
      <c r="D2256" s="620" t="s">
        <v>2808</v>
      </c>
      <c r="E2256" s="615">
        <v>2000</v>
      </c>
      <c r="F2256" s="616">
        <f t="shared" si="106"/>
        <v>441996387.5</v>
      </c>
      <c r="G2256" s="617">
        <f t="shared" si="105"/>
        <v>2000</v>
      </c>
      <c r="H2256" s="618">
        <f t="shared" si="107"/>
        <v>441996387.5</v>
      </c>
      <c r="I2256" s="662"/>
      <c r="J2256" s="619" t="s">
        <v>55</v>
      </c>
      <c r="K2256" s="619" t="s">
        <v>2750</v>
      </c>
    </row>
    <row r="2257" spans="2:11">
      <c r="B2257" s="620" t="s">
        <v>2759</v>
      </c>
      <c r="C2257" s="620" t="s">
        <v>3170</v>
      </c>
      <c r="D2257" s="620" t="s">
        <v>2809</v>
      </c>
      <c r="E2257" s="615">
        <v>66000</v>
      </c>
      <c r="F2257" s="616">
        <f t="shared" si="106"/>
        <v>442062387.5</v>
      </c>
      <c r="G2257" s="617">
        <f t="shared" si="105"/>
        <v>66000</v>
      </c>
      <c r="H2257" s="618">
        <f t="shared" si="107"/>
        <v>442062387.5</v>
      </c>
      <c r="I2257" s="662"/>
      <c r="J2257" s="619" t="s">
        <v>55</v>
      </c>
      <c r="K2257" s="619" t="s">
        <v>2750</v>
      </c>
    </row>
    <row r="2258" spans="2:11">
      <c r="B2258" s="620" t="s">
        <v>2759</v>
      </c>
      <c r="C2258" s="620" t="s">
        <v>3170</v>
      </c>
      <c r="D2258" s="620" t="s">
        <v>2771</v>
      </c>
      <c r="E2258" s="615">
        <v>64000</v>
      </c>
      <c r="F2258" s="616">
        <f t="shared" si="106"/>
        <v>442126387.5</v>
      </c>
      <c r="G2258" s="617">
        <f t="shared" si="105"/>
        <v>64000</v>
      </c>
      <c r="H2258" s="618">
        <f t="shared" si="107"/>
        <v>442126387.5</v>
      </c>
      <c r="I2258" s="662"/>
      <c r="J2258" s="619" t="s">
        <v>55</v>
      </c>
      <c r="K2258" s="619" t="s">
        <v>2750</v>
      </c>
    </row>
    <row r="2259" spans="2:11">
      <c r="B2259" s="620" t="s">
        <v>2759</v>
      </c>
      <c r="C2259" s="620" t="s">
        <v>3170</v>
      </c>
      <c r="D2259" s="620" t="s">
        <v>2810</v>
      </c>
      <c r="E2259" s="615">
        <v>4000</v>
      </c>
      <c r="F2259" s="616">
        <f t="shared" si="106"/>
        <v>442130387.5</v>
      </c>
      <c r="G2259" s="617">
        <f t="shared" si="105"/>
        <v>4000</v>
      </c>
      <c r="H2259" s="618">
        <f t="shared" si="107"/>
        <v>442130387.5</v>
      </c>
      <c r="I2259" s="662"/>
      <c r="J2259" s="619" t="s">
        <v>55</v>
      </c>
      <c r="K2259" s="619" t="s">
        <v>2750</v>
      </c>
    </row>
    <row r="2260" spans="2:11">
      <c r="B2260" s="620" t="s">
        <v>2759</v>
      </c>
      <c r="C2260" s="620" t="s">
        <v>3170</v>
      </c>
      <c r="D2260" s="620" t="s">
        <v>2972</v>
      </c>
      <c r="E2260" s="615">
        <v>2000</v>
      </c>
      <c r="F2260" s="616">
        <f t="shared" si="106"/>
        <v>442132387.5</v>
      </c>
      <c r="G2260" s="617">
        <f t="shared" si="105"/>
        <v>2000</v>
      </c>
      <c r="H2260" s="618">
        <f t="shared" si="107"/>
        <v>442132387.5</v>
      </c>
      <c r="I2260" s="662"/>
      <c r="J2260" s="619" t="s">
        <v>55</v>
      </c>
      <c r="K2260" s="619" t="s">
        <v>2750</v>
      </c>
    </row>
    <row r="2261" spans="2:11">
      <c r="B2261" s="620" t="s">
        <v>2759</v>
      </c>
      <c r="C2261" s="620" t="s">
        <v>3170</v>
      </c>
      <c r="D2261" s="620" t="s">
        <v>2780</v>
      </c>
      <c r="E2261" s="615">
        <v>115000</v>
      </c>
      <c r="F2261" s="616">
        <f t="shared" si="106"/>
        <v>442247387.5</v>
      </c>
      <c r="G2261" s="617">
        <f t="shared" si="105"/>
        <v>115000</v>
      </c>
      <c r="H2261" s="618">
        <f t="shared" si="107"/>
        <v>442247387.5</v>
      </c>
      <c r="I2261" s="662"/>
      <c r="J2261" s="619" t="s">
        <v>55</v>
      </c>
      <c r="K2261" s="619" t="s">
        <v>2750</v>
      </c>
    </row>
    <row r="2262" spans="2:11">
      <c r="B2262" s="620" t="s">
        <v>2759</v>
      </c>
      <c r="C2262" s="620" t="s">
        <v>3170</v>
      </c>
      <c r="D2262" s="620" t="s">
        <v>2815</v>
      </c>
      <c r="E2262" s="615">
        <v>20000</v>
      </c>
      <c r="F2262" s="616">
        <f t="shared" si="106"/>
        <v>442267387.5</v>
      </c>
      <c r="G2262" s="617">
        <f t="shared" si="105"/>
        <v>20000</v>
      </c>
      <c r="H2262" s="618">
        <f t="shared" si="107"/>
        <v>442267387.5</v>
      </c>
      <c r="I2262" s="662"/>
      <c r="J2262" s="619" t="s">
        <v>55</v>
      </c>
      <c r="K2262" s="619" t="s">
        <v>2750</v>
      </c>
    </row>
    <row r="2263" spans="2:11">
      <c r="B2263" s="620" t="s">
        <v>2759</v>
      </c>
      <c r="C2263" s="620" t="s">
        <v>3170</v>
      </c>
      <c r="D2263" s="620" t="s">
        <v>5167</v>
      </c>
      <c r="E2263" s="615">
        <v>101000</v>
      </c>
      <c r="F2263" s="616">
        <f t="shared" si="106"/>
        <v>442368387.5</v>
      </c>
      <c r="G2263" s="617">
        <f t="shared" si="105"/>
        <v>101000</v>
      </c>
      <c r="H2263" s="618">
        <f t="shared" si="107"/>
        <v>442368387.5</v>
      </c>
      <c r="I2263" s="662"/>
      <c r="J2263" s="619" t="s">
        <v>55</v>
      </c>
      <c r="K2263" s="619" t="s">
        <v>2750</v>
      </c>
    </row>
    <row r="2264" spans="2:11">
      <c r="B2264" s="620" t="s">
        <v>2759</v>
      </c>
      <c r="C2264" s="620" t="s">
        <v>3170</v>
      </c>
      <c r="D2264" s="620" t="s">
        <v>3136</v>
      </c>
      <c r="E2264" s="615">
        <v>6000</v>
      </c>
      <c r="F2264" s="616">
        <f t="shared" si="106"/>
        <v>442374387.5</v>
      </c>
      <c r="G2264" s="617">
        <f t="shared" si="105"/>
        <v>6000</v>
      </c>
      <c r="H2264" s="618">
        <f t="shared" si="107"/>
        <v>442374387.5</v>
      </c>
      <c r="I2264" s="662"/>
      <c r="J2264" s="619" t="s">
        <v>55</v>
      </c>
      <c r="K2264" s="619" t="s">
        <v>2750</v>
      </c>
    </row>
    <row r="2265" spans="2:11">
      <c r="B2265" s="620" t="s">
        <v>2759</v>
      </c>
      <c r="C2265" s="620" t="s">
        <v>3170</v>
      </c>
      <c r="D2265" s="620" t="s">
        <v>2816</v>
      </c>
      <c r="E2265" s="615">
        <v>91000</v>
      </c>
      <c r="F2265" s="616">
        <f t="shared" si="106"/>
        <v>442465387.5</v>
      </c>
      <c r="G2265" s="617">
        <f t="shared" si="105"/>
        <v>91000</v>
      </c>
      <c r="H2265" s="618">
        <f t="shared" si="107"/>
        <v>442465387.5</v>
      </c>
      <c r="I2265" s="662"/>
      <c r="J2265" s="619" t="s">
        <v>55</v>
      </c>
      <c r="K2265" s="619" t="s">
        <v>2750</v>
      </c>
    </row>
    <row r="2266" spans="2:11">
      <c r="B2266" s="620" t="s">
        <v>2759</v>
      </c>
      <c r="C2266" s="620" t="s">
        <v>3170</v>
      </c>
      <c r="D2266" s="620" t="s">
        <v>5166</v>
      </c>
      <c r="E2266" s="615">
        <v>8000</v>
      </c>
      <c r="F2266" s="616">
        <f t="shared" si="106"/>
        <v>442473387.5</v>
      </c>
      <c r="G2266" s="617">
        <f t="shared" si="105"/>
        <v>8000</v>
      </c>
      <c r="H2266" s="618">
        <f t="shared" si="107"/>
        <v>442473387.5</v>
      </c>
      <c r="I2266" s="662"/>
      <c r="J2266" s="619" t="s">
        <v>55</v>
      </c>
      <c r="K2266" s="619" t="s">
        <v>2750</v>
      </c>
    </row>
    <row r="2267" spans="2:11">
      <c r="B2267" s="620" t="s">
        <v>2759</v>
      </c>
      <c r="C2267" s="620" t="s">
        <v>3170</v>
      </c>
      <c r="D2267" s="620" t="s">
        <v>5165</v>
      </c>
      <c r="E2267" s="615">
        <v>24000</v>
      </c>
      <c r="F2267" s="616">
        <f t="shared" si="106"/>
        <v>442497387.5</v>
      </c>
      <c r="G2267" s="617">
        <f t="shared" si="105"/>
        <v>24000</v>
      </c>
      <c r="H2267" s="618">
        <f t="shared" si="107"/>
        <v>442497387.5</v>
      </c>
      <c r="I2267" s="662"/>
      <c r="J2267" s="619" t="s">
        <v>55</v>
      </c>
      <c r="K2267" s="619" t="s">
        <v>2750</v>
      </c>
    </row>
    <row r="2268" spans="2:11">
      <c r="B2268" s="620" t="s">
        <v>2759</v>
      </c>
      <c r="C2268" s="620" t="s">
        <v>3170</v>
      </c>
      <c r="D2268" s="620" t="s">
        <v>5164</v>
      </c>
      <c r="E2268" s="615">
        <v>133000</v>
      </c>
      <c r="F2268" s="616">
        <f t="shared" si="106"/>
        <v>442630387.5</v>
      </c>
      <c r="G2268" s="617">
        <f t="shared" si="105"/>
        <v>133000</v>
      </c>
      <c r="H2268" s="618">
        <f t="shared" si="107"/>
        <v>442630387.5</v>
      </c>
      <c r="I2268" s="662"/>
      <c r="J2268" s="619" t="s">
        <v>55</v>
      </c>
      <c r="K2268" s="619" t="s">
        <v>2750</v>
      </c>
    </row>
    <row r="2269" spans="2:11">
      <c r="B2269" s="620" t="s">
        <v>2759</v>
      </c>
      <c r="C2269" s="620" t="s">
        <v>3170</v>
      </c>
      <c r="D2269" s="620" t="s">
        <v>2821</v>
      </c>
      <c r="E2269" s="615">
        <v>103000</v>
      </c>
      <c r="F2269" s="616">
        <f t="shared" si="106"/>
        <v>442733387.5</v>
      </c>
      <c r="G2269" s="617">
        <f t="shared" si="105"/>
        <v>103000</v>
      </c>
      <c r="H2269" s="618">
        <f t="shared" si="107"/>
        <v>442733387.5</v>
      </c>
      <c r="I2269" s="662"/>
      <c r="J2269" s="619" t="s">
        <v>55</v>
      </c>
      <c r="K2269" s="619" t="s">
        <v>2750</v>
      </c>
    </row>
    <row r="2270" spans="2:11">
      <c r="B2270" s="620" t="s">
        <v>2759</v>
      </c>
      <c r="C2270" s="620" t="s">
        <v>3170</v>
      </c>
      <c r="D2270" s="620" t="s">
        <v>5175</v>
      </c>
      <c r="E2270" s="615">
        <v>38000</v>
      </c>
      <c r="F2270" s="616">
        <f t="shared" si="106"/>
        <v>442771387.5</v>
      </c>
      <c r="G2270" s="617">
        <f t="shared" si="105"/>
        <v>38000</v>
      </c>
      <c r="H2270" s="618">
        <f t="shared" si="107"/>
        <v>442771387.5</v>
      </c>
      <c r="I2270" s="662"/>
      <c r="J2270" s="619" t="s">
        <v>55</v>
      </c>
      <c r="K2270" s="619" t="s">
        <v>2750</v>
      </c>
    </row>
    <row r="2271" spans="2:11">
      <c r="B2271" s="620" t="s">
        <v>2759</v>
      </c>
      <c r="C2271" s="620" t="s">
        <v>3170</v>
      </c>
      <c r="D2271" s="620" t="s">
        <v>5086</v>
      </c>
      <c r="E2271" s="615">
        <v>33000</v>
      </c>
      <c r="F2271" s="616">
        <f t="shared" si="106"/>
        <v>442804387.5</v>
      </c>
      <c r="G2271" s="617">
        <f t="shared" si="105"/>
        <v>33000</v>
      </c>
      <c r="H2271" s="618">
        <f t="shared" si="107"/>
        <v>442804387.5</v>
      </c>
      <c r="I2271" s="662"/>
      <c r="J2271" s="619" t="s">
        <v>55</v>
      </c>
      <c r="K2271" s="619" t="s">
        <v>2750</v>
      </c>
    </row>
    <row r="2272" spans="2:11">
      <c r="B2272" s="620" t="s">
        <v>2759</v>
      </c>
      <c r="C2272" s="620" t="s">
        <v>3170</v>
      </c>
      <c r="D2272" s="620" t="s">
        <v>2823</v>
      </c>
      <c r="E2272" s="615">
        <v>74000</v>
      </c>
      <c r="F2272" s="616">
        <f t="shared" si="106"/>
        <v>442878387.5</v>
      </c>
      <c r="G2272" s="617">
        <f t="shared" si="105"/>
        <v>74000</v>
      </c>
      <c r="H2272" s="618">
        <f t="shared" si="107"/>
        <v>442878387.5</v>
      </c>
      <c r="I2272" s="662"/>
      <c r="J2272" s="619" t="s">
        <v>55</v>
      </c>
      <c r="K2272" s="619" t="s">
        <v>2750</v>
      </c>
    </row>
    <row r="2273" spans="2:11">
      <c r="B2273" s="620" t="s">
        <v>2759</v>
      </c>
      <c r="C2273" s="620" t="s">
        <v>3170</v>
      </c>
      <c r="D2273" s="620" t="s">
        <v>5162</v>
      </c>
      <c r="E2273" s="615">
        <v>89000</v>
      </c>
      <c r="F2273" s="616">
        <f t="shared" si="106"/>
        <v>442967387.5</v>
      </c>
      <c r="G2273" s="617">
        <f t="shared" si="105"/>
        <v>89000</v>
      </c>
      <c r="H2273" s="618">
        <f t="shared" si="107"/>
        <v>442967387.5</v>
      </c>
      <c r="I2273" s="662"/>
      <c r="J2273" s="619" t="s">
        <v>55</v>
      </c>
      <c r="K2273" s="619" t="s">
        <v>2750</v>
      </c>
    </row>
    <row r="2274" spans="2:11">
      <c r="B2274" s="620" t="s">
        <v>2759</v>
      </c>
      <c r="C2274" s="620" t="s">
        <v>3170</v>
      </c>
      <c r="D2274" s="620" t="s">
        <v>5161</v>
      </c>
      <c r="E2274" s="615">
        <v>18000</v>
      </c>
      <c r="F2274" s="616">
        <f t="shared" si="106"/>
        <v>442985387.5</v>
      </c>
      <c r="G2274" s="617">
        <f t="shared" si="105"/>
        <v>18000</v>
      </c>
      <c r="H2274" s="618">
        <f t="shared" si="107"/>
        <v>442985387.5</v>
      </c>
      <c r="I2274" s="662"/>
      <c r="J2274" s="619" t="s">
        <v>55</v>
      </c>
      <c r="K2274" s="619" t="s">
        <v>2750</v>
      </c>
    </row>
    <row r="2275" spans="2:11">
      <c r="B2275" s="620" t="s">
        <v>2759</v>
      </c>
      <c r="C2275" s="620" t="s">
        <v>3171</v>
      </c>
      <c r="D2275" s="620" t="s">
        <v>5174</v>
      </c>
      <c r="E2275" s="615">
        <v>8000</v>
      </c>
      <c r="F2275" s="616">
        <f t="shared" si="106"/>
        <v>442993387.5</v>
      </c>
      <c r="G2275" s="617">
        <f t="shared" si="105"/>
        <v>8000</v>
      </c>
      <c r="H2275" s="618">
        <f t="shared" si="107"/>
        <v>442993387.5</v>
      </c>
      <c r="I2275" s="662"/>
      <c r="J2275" s="619" t="s">
        <v>55</v>
      </c>
      <c r="K2275" s="619" t="s">
        <v>2750</v>
      </c>
    </row>
    <row r="2276" spans="2:11">
      <c r="B2276" s="620" t="s">
        <v>2759</v>
      </c>
      <c r="C2276" s="620" t="s">
        <v>3171</v>
      </c>
      <c r="D2276" s="620" t="s">
        <v>5173</v>
      </c>
      <c r="E2276" s="615">
        <v>75000</v>
      </c>
      <c r="F2276" s="616">
        <f t="shared" si="106"/>
        <v>443068387.5</v>
      </c>
      <c r="G2276" s="617">
        <f t="shared" si="105"/>
        <v>75000</v>
      </c>
      <c r="H2276" s="618">
        <f t="shared" si="107"/>
        <v>443068387.5</v>
      </c>
      <c r="I2276" s="662"/>
      <c r="J2276" s="619" t="s">
        <v>55</v>
      </c>
      <c r="K2276" s="619" t="s">
        <v>2750</v>
      </c>
    </row>
    <row r="2277" spans="2:11">
      <c r="B2277" s="620" t="s">
        <v>2759</v>
      </c>
      <c r="C2277" s="620" t="s">
        <v>3171</v>
      </c>
      <c r="D2277" s="620" t="s">
        <v>5172</v>
      </c>
      <c r="E2277" s="615">
        <v>20000</v>
      </c>
      <c r="F2277" s="616">
        <f t="shared" si="106"/>
        <v>443088387.5</v>
      </c>
      <c r="G2277" s="617">
        <f t="shared" si="105"/>
        <v>20000</v>
      </c>
      <c r="H2277" s="618">
        <f t="shared" si="107"/>
        <v>443088387.5</v>
      </c>
      <c r="I2277" s="662"/>
      <c r="J2277" s="619" t="s">
        <v>55</v>
      </c>
      <c r="K2277" s="619" t="s">
        <v>2750</v>
      </c>
    </row>
    <row r="2278" spans="2:11">
      <c r="B2278" s="620" t="s">
        <v>2759</v>
      </c>
      <c r="C2278" s="620" t="s">
        <v>3171</v>
      </c>
      <c r="D2278" s="620" t="s">
        <v>5171</v>
      </c>
      <c r="E2278" s="615">
        <v>43000</v>
      </c>
      <c r="F2278" s="616">
        <f t="shared" si="106"/>
        <v>443131387.5</v>
      </c>
      <c r="G2278" s="617">
        <f t="shared" si="105"/>
        <v>43000</v>
      </c>
      <c r="H2278" s="618">
        <f t="shared" si="107"/>
        <v>443131387.5</v>
      </c>
      <c r="I2278" s="662"/>
      <c r="J2278" s="619" t="s">
        <v>55</v>
      </c>
      <c r="K2278" s="619" t="s">
        <v>2750</v>
      </c>
    </row>
    <row r="2279" spans="2:11">
      <c r="B2279" s="620" t="s">
        <v>2759</v>
      </c>
      <c r="C2279" s="620" t="s">
        <v>3171</v>
      </c>
      <c r="D2279" s="620" t="s">
        <v>2788</v>
      </c>
      <c r="E2279" s="615">
        <v>88000</v>
      </c>
      <c r="F2279" s="616">
        <f t="shared" si="106"/>
        <v>443219387.5</v>
      </c>
      <c r="G2279" s="617">
        <f t="shared" si="105"/>
        <v>88000</v>
      </c>
      <c r="H2279" s="618">
        <f t="shared" si="107"/>
        <v>443219387.5</v>
      </c>
      <c r="I2279" s="662"/>
      <c r="J2279" s="619" t="s">
        <v>55</v>
      </c>
      <c r="K2279" s="619" t="s">
        <v>2750</v>
      </c>
    </row>
    <row r="2280" spans="2:11">
      <c r="B2280" s="620" t="s">
        <v>2759</v>
      </c>
      <c r="C2280" s="620" t="s">
        <v>3171</v>
      </c>
      <c r="D2280" s="620" t="s">
        <v>5170</v>
      </c>
      <c r="E2280" s="615">
        <v>313000</v>
      </c>
      <c r="F2280" s="616">
        <f t="shared" si="106"/>
        <v>443532387.5</v>
      </c>
      <c r="G2280" s="617">
        <f t="shared" si="105"/>
        <v>313000</v>
      </c>
      <c r="H2280" s="618">
        <f t="shared" si="107"/>
        <v>443532387.5</v>
      </c>
      <c r="I2280" s="662"/>
      <c r="J2280" s="619" t="s">
        <v>55</v>
      </c>
      <c r="K2280" s="619" t="s">
        <v>2750</v>
      </c>
    </row>
    <row r="2281" spans="2:11">
      <c r="B2281" s="620" t="s">
        <v>2759</v>
      </c>
      <c r="C2281" s="620" t="s">
        <v>3171</v>
      </c>
      <c r="D2281" s="620" t="s">
        <v>2790</v>
      </c>
      <c r="E2281" s="615">
        <v>177000</v>
      </c>
      <c r="F2281" s="616">
        <f t="shared" si="106"/>
        <v>443709387.5</v>
      </c>
      <c r="G2281" s="617">
        <f t="shared" si="105"/>
        <v>177000</v>
      </c>
      <c r="H2281" s="618">
        <f t="shared" si="107"/>
        <v>443709387.5</v>
      </c>
      <c r="I2281" s="662"/>
      <c r="J2281" s="619" t="s">
        <v>55</v>
      </c>
      <c r="K2281" s="619" t="s">
        <v>2750</v>
      </c>
    </row>
    <row r="2282" spans="2:11">
      <c r="B2282" s="620" t="s">
        <v>2759</v>
      </c>
      <c r="C2282" s="620" t="s">
        <v>3171</v>
      </c>
      <c r="D2282" s="620" t="s">
        <v>2791</v>
      </c>
      <c r="E2282" s="615">
        <v>27000</v>
      </c>
      <c r="F2282" s="616">
        <f t="shared" si="106"/>
        <v>443736387.5</v>
      </c>
      <c r="G2282" s="617">
        <f t="shared" si="105"/>
        <v>27000</v>
      </c>
      <c r="H2282" s="618">
        <f t="shared" si="107"/>
        <v>443736387.5</v>
      </c>
      <c r="I2282" s="662"/>
      <c r="J2282" s="619" t="s">
        <v>55</v>
      </c>
      <c r="K2282" s="619" t="s">
        <v>2750</v>
      </c>
    </row>
    <row r="2283" spans="2:11">
      <c r="B2283" s="620" t="s">
        <v>2759</v>
      </c>
      <c r="C2283" s="620" t="s">
        <v>3171</v>
      </c>
      <c r="D2283" s="620" t="s">
        <v>2793</v>
      </c>
      <c r="E2283" s="615">
        <v>39000</v>
      </c>
      <c r="F2283" s="616">
        <f t="shared" si="106"/>
        <v>443775387.5</v>
      </c>
      <c r="G2283" s="617">
        <f t="shared" si="105"/>
        <v>39000</v>
      </c>
      <c r="H2283" s="618">
        <f t="shared" si="107"/>
        <v>443775387.5</v>
      </c>
      <c r="I2283" s="662"/>
      <c r="J2283" s="619" t="s">
        <v>55</v>
      </c>
      <c r="K2283" s="619" t="s">
        <v>2750</v>
      </c>
    </row>
    <row r="2284" spans="2:11">
      <c r="B2284" s="620" t="s">
        <v>2759</v>
      </c>
      <c r="C2284" s="620" t="s">
        <v>3171</v>
      </c>
      <c r="D2284" s="620" t="s">
        <v>2837</v>
      </c>
      <c r="E2284" s="615">
        <v>177000</v>
      </c>
      <c r="F2284" s="616">
        <f t="shared" si="106"/>
        <v>443952387.5</v>
      </c>
      <c r="G2284" s="617">
        <f t="shared" si="105"/>
        <v>177000</v>
      </c>
      <c r="H2284" s="618">
        <f t="shared" si="107"/>
        <v>443952387.5</v>
      </c>
      <c r="I2284" s="662"/>
      <c r="J2284" s="619" t="s">
        <v>55</v>
      </c>
      <c r="K2284" s="619" t="s">
        <v>2750</v>
      </c>
    </row>
    <row r="2285" spans="2:11">
      <c r="B2285" s="620" t="s">
        <v>2759</v>
      </c>
      <c r="C2285" s="620" t="s">
        <v>3171</v>
      </c>
      <c r="D2285" s="620" t="s">
        <v>5169</v>
      </c>
      <c r="E2285" s="615">
        <v>35000</v>
      </c>
      <c r="F2285" s="616">
        <f t="shared" si="106"/>
        <v>443987387.5</v>
      </c>
      <c r="G2285" s="617">
        <f t="shared" si="105"/>
        <v>35000</v>
      </c>
      <c r="H2285" s="618">
        <f t="shared" si="107"/>
        <v>443987387.5</v>
      </c>
      <c r="I2285" s="662"/>
      <c r="J2285" s="619" t="s">
        <v>55</v>
      </c>
      <c r="K2285" s="619" t="s">
        <v>2750</v>
      </c>
    </row>
    <row r="2286" spans="2:11">
      <c r="B2286" s="620" t="s">
        <v>2759</v>
      </c>
      <c r="C2286" s="620" t="s">
        <v>3171</v>
      </c>
      <c r="D2286" s="620" t="s">
        <v>2800</v>
      </c>
      <c r="E2286" s="615">
        <v>74000</v>
      </c>
      <c r="F2286" s="616">
        <f t="shared" si="106"/>
        <v>444061387.5</v>
      </c>
      <c r="G2286" s="617">
        <f t="shared" si="105"/>
        <v>74000</v>
      </c>
      <c r="H2286" s="618">
        <f t="shared" si="107"/>
        <v>444061387.5</v>
      </c>
      <c r="I2286" s="662"/>
      <c r="J2286" s="619" t="s">
        <v>55</v>
      </c>
      <c r="K2286" s="619" t="s">
        <v>2750</v>
      </c>
    </row>
    <row r="2287" spans="2:11">
      <c r="B2287" s="620" t="s">
        <v>2759</v>
      </c>
      <c r="C2287" s="620" t="s">
        <v>3171</v>
      </c>
      <c r="D2287" s="620" t="s">
        <v>2769</v>
      </c>
      <c r="E2287" s="615">
        <v>132000</v>
      </c>
      <c r="F2287" s="616">
        <f t="shared" si="106"/>
        <v>444193387.5</v>
      </c>
      <c r="G2287" s="617">
        <f t="shared" si="105"/>
        <v>132000</v>
      </c>
      <c r="H2287" s="618">
        <f t="shared" si="107"/>
        <v>444193387.5</v>
      </c>
      <c r="I2287" s="662"/>
      <c r="J2287" s="619" t="s">
        <v>55</v>
      </c>
      <c r="K2287" s="619" t="s">
        <v>2750</v>
      </c>
    </row>
    <row r="2288" spans="2:11">
      <c r="B2288" s="620" t="s">
        <v>2759</v>
      </c>
      <c r="C2288" s="620" t="s">
        <v>3171</v>
      </c>
      <c r="D2288" s="620" t="s">
        <v>5168</v>
      </c>
      <c r="E2288" s="615">
        <v>8000</v>
      </c>
      <c r="F2288" s="616">
        <f t="shared" si="106"/>
        <v>444201387.5</v>
      </c>
      <c r="G2288" s="617">
        <f t="shared" si="105"/>
        <v>8000</v>
      </c>
      <c r="H2288" s="618">
        <f t="shared" si="107"/>
        <v>444201387.5</v>
      </c>
      <c r="I2288" s="662"/>
      <c r="J2288" s="619" t="s">
        <v>55</v>
      </c>
      <c r="K2288" s="619" t="s">
        <v>2750</v>
      </c>
    </row>
    <row r="2289" spans="2:11">
      <c r="B2289" s="620" t="s">
        <v>2759</v>
      </c>
      <c r="C2289" s="620" t="s">
        <v>3171</v>
      </c>
      <c r="D2289" s="620" t="s">
        <v>2806</v>
      </c>
      <c r="E2289" s="615">
        <v>32000</v>
      </c>
      <c r="F2289" s="616">
        <f t="shared" si="106"/>
        <v>444233387.5</v>
      </c>
      <c r="G2289" s="617">
        <f t="shared" si="105"/>
        <v>32000</v>
      </c>
      <c r="H2289" s="618">
        <f t="shared" si="107"/>
        <v>444233387.5</v>
      </c>
      <c r="I2289" s="662"/>
      <c r="J2289" s="619" t="s">
        <v>55</v>
      </c>
      <c r="K2289" s="619" t="s">
        <v>2750</v>
      </c>
    </row>
    <row r="2290" spans="2:11">
      <c r="B2290" s="620" t="s">
        <v>2759</v>
      </c>
      <c r="C2290" s="620" t="s">
        <v>3171</v>
      </c>
      <c r="D2290" s="620" t="s">
        <v>2807</v>
      </c>
      <c r="E2290" s="615">
        <v>94000</v>
      </c>
      <c r="F2290" s="616">
        <f t="shared" si="106"/>
        <v>444327387.5</v>
      </c>
      <c r="G2290" s="617">
        <f t="shared" si="105"/>
        <v>94000</v>
      </c>
      <c r="H2290" s="618">
        <f t="shared" si="107"/>
        <v>444327387.5</v>
      </c>
      <c r="I2290" s="662"/>
      <c r="J2290" s="619" t="s">
        <v>55</v>
      </c>
      <c r="K2290" s="619" t="s">
        <v>2750</v>
      </c>
    </row>
    <row r="2291" spans="2:11">
      <c r="B2291" s="620" t="s">
        <v>2759</v>
      </c>
      <c r="C2291" s="620" t="s">
        <v>3171</v>
      </c>
      <c r="D2291" s="620" t="s">
        <v>2808</v>
      </c>
      <c r="E2291" s="615">
        <v>4000</v>
      </c>
      <c r="F2291" s="616">
        <f t="shared" si="106"/>
        <v>444331387.5</v>
      </c>
      <c r="G2291" s="617">
        <f t="shared" si="105"/>
        <v>4000</v>
      </c>
      <c r="H2291" s="618">
        <f t="shared" si="107"/>
        <v>444331387.5</v>
      </c>
      <c r="I2291" s="662"/>
      <c r="J2291" s="619" t="s">
        <v>55</v>
      </c>
      <c r="K2291" s="619" t="s">
        <v>2750</v>
      </c>
    </row>
    <row r="2292" spans="2:11">
      <c r="B2292" s="620" t="s">
        <v>2759</v>
      </c>
      <c r="C2292" s="620" t="s">
        <v>3171</v>
      </c>
      <c r="D2292" s="620" t="s">
        <v>2809</v>
      </c>
      <c r="E2292" s="615">
        <v>66000</v>
      </c>
      <c r="F2292" s="616">
        <f t="shared" si="106"/>
        <v>444397387.5</v>
      </c>
      <c r="G2292" s="617">
        <f t="shared" si="105"/>
        <v>66000</v>
      </c>
      <c r="H2292" s="618">
        <f t="shared" si="107"/>
        <v>444397387.5</v>
      </c>
      <c r="I2292" s="662"/>
      <c r="J2292" s="619" t="s">
        <v>55</v>
      </c>
      <c r="K2292" s="619" t="s">
        <v>2750</v>
      </c>
    </row>
    <row r="2293" spans="2:11">
      <c r="B2293" s="620" t="s">
        <v>2759</v>
      </c>
      <c r="C2293" s="620" t="s">
        <v>3171</v>
      </c>
      <c r="D2293" s="620" t="s">
        <v>2771</v>
      </c>
      <c r="E2293" s="615">
        <v>128000</v>
      </c>
      <c r="F2293" s="616">
        <f t="shared" si="106"/>
        <v>444525387.5</v>
      </c>
      <c r="G2293" s="617">
        <f t="shared" si="105"/>
        <v>128000</v>
      </c>
      <c r="H2293" s="618">
        <f t="shared" si="107"/>
        <v>444525387.5</v>
      </c>
      <c r="I2293" s="662"/>
      <c r="J2293" s="619" t="s">
        <v>55</v>
      </c>
      <c r="K2293" s="619" t="s">
        <v>2750</v>
      </c>
    </row>
    <row r="2294" spans="2:11">
      <c r="B2294" s="620" t="s">
        <v>2759</v>
      </c>
      <c r="C2294" s="620" t="s">
        <v>3171</v>
      </c>
      <c r="D2294" s="620" t="s">
        <v>2810</v>
      </c>
      <c r="E2294" s="615">
        <v>7000</v>
      </c>
      <c r="F2294" s="616">
        <f t="shared" si="106"/>
        <v>444532387.5</v>
      </c>
      <c r="G2294" s="617">
        <f t="shared" si="105"/>
        <v>7000</v>
      </c>
      <c r="H2294" s="618">
        <f t="shared" si="107"/>
        <v>444532387.5</v>
      </c>
      <c r="I2294" s="662"/>
      <c r="J2294" s="619" t="s">
        <v>55</v>
      </c>
      <c r="K2294" s="619" t="s">
        <v>2750</v>
      </c>
    </row>
    <row r="2295" spans="2:11">
      <c r="B2295" s="620" t="s">
        <v>2759</v>
      </c>
      <c r="C2295" s="620" t="s">
        <v>3171</v>
      </c>
      <c r="D2295" s="620" t="s">
        <v>2972</v>
      </c>
      <c r="E2295" s="615">
        <v>4000</v>
      </c>
      <c r="F2295" s="616">
        <f t="shared" si="106"/>
        <v>444536387.5</v>
      </c>
      <c r="G2295" s="617">
        <f t="shared" si="105"/>
        <v>4000</v>
      </c>
      <c r="H2295" s="618">
        <f t="shared" si="107"/>
        <v>444536387.5</v>
      </c>
      <c r="I2295" s="662"/>
      <c r="J2295" s="619" t="s">
        <v>55</v>
      </c>
      <c r="K2295" s="619" t="s">
        <v>2750</v>
      </c>
    </row>
    <row r="2296" spans="2:11">
      <c r="B2296" s="620" t="s">
        <v>2759</v>
      </c>
      <c r="C2296" s="620" t="s">
        <v>3171</v>
      </c>
      <c r="D2296" s="620" t="s">
        <v>2780</v>
      </c>
      <c r="E2296" s="615">
        <v>205000</v>
      </c>
      <c r="F2296" s="616">
        <f t="shared" si="106"/>
        <v>444741387.5</v>
      </c>
      <c r="G2296" s="617">
        <f t="shared" si="105"/>
        <v>205000</v>
      </c>
      <c r="H2296" s="618">
        <f t="shared" si="107"/>
        <v>444741387.5</v>
      </c>
      <c r="I2296" s="662"/>
      <c r="J2296" s="619" t="s">
        <v>55</v>
      </c>
      <c r="K2296" s="619" t="s">
        <v>2750</v>
      </c>
    </row>
    <row r="2297" spans="2:11">
      <c r="B2297" s="620" t="s">
        <v>2759</v>
      </c>
      <c r="C2297" s="620" t="s">
        <v>3171</v>
      </c>
      <c r="D2297" s="620" t="s">
        <v>2815</v>
      </c>
      <c r="E2297" s="615">
        <v>40000</v>
      </c>
      <c r="F2297" s="616">
        <f t="shared" si="106"/>
        <v>444781387.5</v>
      </c>
      <c r="G2297" s="617">
        <f t="shared" si="105"/>
        <v>40000</v>
      </c>
      <c r="H2297" s="618">
        <f t="shared" si="107"/>
        <v>444781387.5</v>
      </c>
      <c r="I2297" s="662"/>
      <c r="J2297" s="619" t="s">
        <v>55</v>
      </c>
      <c r="K2297" s="619" t="s">
        <v>2750</v>
      </c>
    </row>
    <row r="2298" spans="2:11">
      <c r="B2298" s="620" t="s">
        <v>2759</v>
      </c>
      <c r="C2298" s="620" t="s">
        <v>3171</v>
      </c>
      <c r="D2298" s="620" t="s">
        <v>5167</v>
      </c>
      <c r="E2298" s="615">
        <v>101000</v>
      </c>
      <c r="F2298" s="616">
        <f t="shared" si="106"/>
        <v>444882387.5</v>
      </c>
      <c r="G2298" s="617">
        <f t="shared" si="105"/>
        <v>101000</v>
      </c>
      <c r="H2298" s="618">
        <f t="shared" si="107"/>
        <v>444882387.5</v>
      </c>
      <c r="I2298" s="662"/>
      <c r="J2298" s="619" t="s">
        <v>55</v>
      </c>
      <c r="K2298" s="619" t="s">
        <v>2750</v>
      </c>
    </row>
    <row r="2299" spans="2:11">
      <c r="B2299" s="620" t="s">
        <v>2759</v>
      </c>
      <c r="C2299" s="620" t="s">
        <v>3171</v>
      </c>
      <c r="D2299" s="620" t="s">
        <v>3136</v>
      </c>
      <c r="E2299" s="615">
        <v>13000</v>
      </c>
      <c r="F2299" s="616">
        <f t="shared" si="106"/>
        <v>444895387.5</v>
      </c>
      <c r="G2299" s="617">
        <f t="shared" si="105"/>
        <v>13000</v>
      </c>
      <c r="H2299" s="618">
        <f t="shared" si="107"/>
        <v>444895387.5</v>
      </c>
      <c r="I2299" s="662"/>
      <c r="J2299" s="619" t="s">
        <v>55</v>
      </c>
      <c r="K2299" s="619" t="s">
        <v>2750</v>
      </c>
    </row>
    <row r="2300" spans="2:11">
      <c r="B2300" s="620" t="s">
        <v>2759</v>
      </c>
      <c r="C2300" s="620" t="s">
        <v>3171</v>
      </c>
      <c r="D2300" s="620" t="s">
        <v>2816</v>
      </c>
      <c r="E2300" s="615">
        <v>206000</v>
      </c>
      <c r="F2300" s="616">
        <f t="shared" si="106"/>
        <v>445101387.5</v>
      </c>
      <c r="G2300" s="617">
        <f t="shared" si="105"/>
        <v>206000</v>
      </c>
      <c r="H2300" s="618">
        <f t="shared" si="107"/>
        <v>445101387.5</v>
      </c>
      <c r="I2300" s="662"/>
      <c r="J2300" s="619" t="s">
        <v>55</v>
      </c>
      <c r="K2300" s="619" t="s">
        <v>2750</v>
      </c>
    </row>
    <row r="2301" spans="2:11">
      <c r="B2301" s="620" t="s">
        <v>2759</v>
      </c>
      <c r="C2301" s="620" t="s">
        <v>3171</v>
      </c>
      <c r="D2301" s="620" t="s">
        <v>5166</v>
      </c>
      <c r="E2301" s="615">
        <v>8000</v>
      </c>
      <c r="F2301" s="616">
        <f t="shared" si="106"/>
        <v>445109387.5</v>
      </c>
      <c r="G2301" s="617">
        <f t="shared" si="105"/>
        <v>8000</v>
      </c>
      <c r="H2301" s="618">
        <f t="shared" si="107"/>
        <v>445109387.5</v>
      </c>
      <c r="I2301" s="662"/>
      <c r="J2301" s="619" t="s">
        <v>55</v>
      </c>
      <c r="K2301" s="619" t="s">
        <v>2750</v>
      </c>
    </row>
    <row r="2302" spans="2:11">
      <c r="B2302" s="620" t="s">
        <v>2759</v>
      </c>
      <c r="C2302" s="620" t="s">
        <v>3171</v>
      </c>
      <c r="D2302" s="620" t="s">
        <v>5165</v>
      </c>
      <c r="E2302" s="615">
        <v>48000</v>
      </c>
      <c r="F2302" s="616">
        <f t="shared" si="106"/>
        <v>445157387.5</v>
      </c>
      <c r="G2302" s="617">
        <f t="shared" si="105"/>
        <v>48000</v>
      </c>
      <c r="H2302" s="618">
        <f t="shared" si="107"/>
        <v>445157387.5</v>
      </c>
      <c r="I2302" s="662"/>
      <c r="J2302" s="619" t="s">
        <v>55</v>
      </c>
      <c r="K2302" s="619" t="s">
        <v>2750</v>
      </c>
    </row>
    <row r="2303" spans="2:11">
      <c r="B2303" s="620" t="s">
        <v>2759</v>
      </c>
      <c r="C2303" s="620" t="s">
        <v>3171</v>
      </c>
      <c r="D2303" s="620" t="s">
        <v>5164</v>
      </c>
      <c r="E2303" s="615">
        <v>133000</v>
      </c>
      <c r="F2303" s="616">
        <f t="shared" si="106"/>
        <v>445290387.5</v>
      </c>
      <c r="G2303" s="617">
        <f t="shared" si="105"/>
        <v>133000</v>
      </c>
      <c r="H2303" s="618">
        <f t="shared" si="107"/>
        <v>445290387.5</v>
      </c>
      <c r="I2303" s="662"/>
      <c r="J2303" s="619" t="s">
        <v>55</v>
      </c>
      <c r="K2303" s="619" t="s">
        <v>2750</v>
      </c>
    </row>
    <row r="2304" spans="2:11">
      <c r="B2304" s="620" t="s">
        <v>2759</v>
      </c>
      <c r="C2304" s="620" t="s">
        <v>3171</v>
      </c>
      <c r="D2304" s="620" t="s">
        <v>2821</v>
      </c>
      <c r="E2304" s="615">
        <v>207000</v>
      </c>
      <c r="F2304" s="616">
        <f t="shared" si="106"/>
        <v>445497387.5</v>
      </c>
      <c r="G2304" s="617">
        <f t="shared" si="105"/>
        <v>207000</v>
      </c>
      <c r="H2304" s="618">
        <f t="shared" si="107"/>
        <v>445497387.5</v>
      </c>
      <c r="I2304" s="662"/>
      <c r="J2304" s="619" t="s">
        <v>55</v>
      </c>
      <c r="K2304" s="619" t="s">
        <v>2750</v>
      </c>
    </row>
    <row r="2305" spans="2:11">
      <c r="B2305" s="620" t="s">
        <v>2759</v>
      </c>
      <c r="C2305" s="620" t="s">
        <v>3171</v>
      </c>
      <c r="D2305" s="620" t="s">
        <v>5163</v>
      </c>
      <c r="E2305" s="615">
        <v>75000</v>
      </c>
      <c r="F2305" s="616">
        <f t="shared" si="106"/>
        <v>445572387.5</v>
      </c>
      <c r="G2305" s="617">
        <f t="shared" si="105"/>
        <v>75000</v>
      </c>
      <c r="H2305" s="618">
        <f t="shared" si="107"/>
        <v>445572387.5</v>
      </c>
      <c r="I2305" s="662"/>
      <c r="J2305" s="619" t="s">
        <v>55</v>
      </c>
      <c r="K2305" s="619" t="s">
        <v>2750</v>
      </c>
    </row>
    <row r="2306" spans="2:11">
      <c r="B2306" s="620" t="s">
        <v>2759</v>
      </c>
      <c r="C2306" s="620" t="s">
        <v>3171</v>
      </c>
      <c r="D2306" s="620" t="s">
        <v>5086</v>
      </c>
      <c r="E2306" s="615">
        <v>66000</v>
      </c>
      <c r="F2306" s="616">
        <f t="shared" si="106"/>
        <v>445638387.5</v>
      </c>
      <c r="G2306" s="617">
        <f t="shared" si="105"/>
        <v>66000</v>
      </c>
      <c r="H2306" s="618">
        <f t="shared" si="107"/>
        <v>445638387.5</v>
      </c>
      <c r="I2306" s="662"/>
      <c r="J2306" s="619" t="s">
        <v>55</v>
      </c>
      <c r="K2306" s="619" t="s">
        <v>2750</v>
      </c>
    </row>
    <row r="2307" spans="2:11">
      <c r="B2307" s="620" t="s">
        <v>2759</v>
      </c>
      <c r="C2307" s="620" t="s">
        <v>3171</v>
      </c>
      <c r="D2307" s="620" t="s">
        <v>2823</v>
      </c>
      <c r="E2307" s="615">
        <v>148000</v>
      </c>
      <c r="F2307" s="616">
        <f t="shared" si="106"/>
        <v>445786387.5</v>
      </c>
      <c r="G2307" s="617">
        <f t="shared" si="105"/>
        <v>148000</v>
      </c>
      <c r="H2307" s="618">
        <f t="shared" si="107"/>
        <v>445786387.5</v>
      </c>
      <c r="I2307" s="662"/>
      <c r="J2307" s="619" t="s">
        <v>55</v>
      </c>
      <c r="K2307" s="619" t="s">
        <v>2750</v>
      </c>
    </row>
    <row r="2308" spans="2:11">
      <c r="B2308" s="620" t="s">
        <v>2759</v>
      </c>
      <c r="C2308" s="620" t="s">
        <v>3171</v>
      </c>
      <c r="D2308" s="620" t="s">
        <v>5162</v>
      </c>
      <c r="E2308" s="615">
        <v>177000</v>
      </c>
      <c r="F2308" s="616">
        <f t="shared" si="106"/>
        <v>445963387.5</v>
      </c>
      <c r="G2308" s="617">
        <f t="shared" si="105"/>
        <v>177000</v>
      </c>
      <c r="H2308" s="618">
        <f t="shared" si="107"/>
        <v>445963387.5</v>
      </c>
      <c r="I2308" s="662"/>
      <c r="J2308" s="619" t="s">
        <v>55</v>
      </c>
      <c r="K2308" s="619" t="s">
        <v>2750</v>
      </c>
    </row>
    <row r="2309" spans="2:11">
      <c r="B2309" s="620" t="s">
        <v>2759</v>
      </c>
      <c r="C2309" s="620" t="s">
        <v>3171</v>
      </c>
      <c r="D2309" s="620" t="s">
        <v>5161</v>
      </c>
      <c r="E2309" s="615">
        <v>35000</v>
      </c>
      <c r="F2309" s="616">
        <f t="shared" si="106"/>
        <v>445998387.5</v>
      </c>
      <c r="G2309" s="617">
        <f t="shared" si="105"/>
        <v>35000</v>
      </c>
      <c r="H2309" s="618">
        <f t="shared" si="107"/>
        <v>445998387.5</v>
      </c>
      <c r="I2309" s="662"/>
      <c r="J2309" s="619" t="s">
        <v>55</v>
      </c>
      <c r="K2309" s="619" t="s">
        <v>2750</v>
      </c>
    </row>
    <row r="2310" spans="2:11">
      <c r="B2310" s="620" t="s">
        <v>2759</v>
      </c>
      <c r="C2310" s="620" t="s">
        <v>3172</v>
      </c>
      <c r="D2310" s="620" t="s">
        <v>5160</v>
      </c>
      <c r="E2310" s="615">
        <v>40000</v>
      </c>
      <c r="F2310" s="616">
        <f t="shared" si="106"/>
        <v>446038387.5</v>
      </c>
      <c r="G2310" s="617">
        <f t="shared" si="105"/>
        <v>40000</v>
      </c>
      <c r="H2310" s="618">
        <f t="shared" si="107"/>
        <v>446038387.5</v>
      </c>
      <c r="I2310" s="662"/>
      <c r="J2310" s="619" t="s">
        <v>55</v>
      </c>
      <c r="K2310" s="619" t="s">
        <v>2859</v>
      </c>
    </row>
    <row r="2311" spans="2:11">
      <c r="B2311" s="620" t="s">
        <v>2759</v>
      </c>
      <c r="C2311" s="620" t="s">
        <v>3172</v>
      </c>
      <c r="D2311" s="620" t="s">
        <v>5159</v>
      </c>
      <c r="E2311" s="615">
        <v>30000</v>
      </c>
      <c r="F2311" s="616">
        <f t="shared" si="106"/>
        <v>446068387.5</v>
      </c>
      <c r="G2311" s="617">
        <f t="shared" ref="G2311:G2374" si="108">E2311</f>
        <v>30000</v>
      </c>
      <c r="H2311" s="618">
        <f t="shared" si="107"/>
        <v>446068387.5</v>
      </c>
      <c r="I2311" s="662"/>
      <c r="J2311" s="619" t="s">
        <v>55</v>
      </c>
      <c r="K2311" s="619" t="s">
        <v>2859</v>
      </c>
    </row>
    <row r="2312" spans="2:11">
      <c r="B2312" s="620" t="s">
        <v>2759</v>
      </c>
      <c r="C2312" s="620" t="s">
        <v>3172</v>
      </c>
      <c r="D2312" s="620" t="s">
        <v>5158</v>
      </c>
      <c r="E2312" s="615">
        <v>130000</v>
      </c>
      <c r="F2312" s="616">
        <f t="shared" ref="F2312:F2375" si="109">E2312+F2311</f>
        <v>446198387.5</v>
      </c>
      <c r="G2312" s="617">
        <f t="shared" si="108"/>
        <v>130000</v>
      </c>
      <c r="H2312" s="618">
        <f t="shared" ref="H2312:H2375" si="110">G2312+H2311</f>
        <v>446198387.5</v>
      </c>
      <c r="I2312" s="662"/>
      <c r="J2312" s="619" t="s">
        <v>55</v>
      </c>
      <c r="K2312" s="619" t="s">
        <v>2859</v>
      </c>
    </row>
    <row r="2313" spans="2:11">
      <c r="B2313" s="620" t="s">
        <v>2759</v>
      </c>
      <c r="C2313" s="620" t="s">
        <v>3172</v>
      </c>
      <c r="D2313" s="620" t="s">
        <v>5157</v>
      </c>
      <c r="E2313" s="615">
        <v>43000</v>
      </c>
      <c r="F2313" s="616">
        <f t="shared" si="109"/>
        <v>446241387.5</v>
      </c>
      <c r="G2313" s="617">
        <f t="shared" si="108"/>
        <v>43000</v>
      </c>
      <c r="H2313" s="618">
        <f t="shared" si="110"/>
        <v>446241387.5</v>
      </c>
      <c r="I2313" s="662"/>
      <c r="J2313" s="619" t="s">
        <v>55</v>
      </c>
      <c r="K2313" s="619" t="s">
        <v>2859</v>
      </c>
    </row>
    <row r="2314" spans="2:11">
      <c r="B2314" s="620" t="s">
        <v>2759</v>
      </c>
      <c r="C2314" s="620" t="s">
        <v>3172</v>
      </c>
      <c r="D2314" s="620" t="s">
        <v>5156</v>
      </c>
      <c r="E2314" s="615">
        <v>133000</v>
      </c>
      <c r="F2314" s="616">
        <f t="shared" si="109"/>
        <v>446374387.5</v>
      </c>
      <c r="G2314" s="617">
        <f t="shared" si="108"/>
        <v>133000</v>
      </c>
      <c r="H2314" s="618">
        <f t="shared" si="110"/>
        <v>446374387.5</v>
      </c>
      <c r="I2314" s="662"/>
      <c r="J2314" s="619" t="s">
        <v>55</v>
      </c>
      <c r="K2314" s="619" t="s">
        <v>2859</v>
      </c>
    </row>
    <row r="2315" spans="2:11">
      <c r="B2315" s="620" t="s">
        <v>2759</v>
      </c>
      <c r="C2315" s="620" t="s">
        <v>3172</v>
      </c>
      <c r="D2315" s="620" t="s">
        <v>5155</v>
      </c>
      <c r="E2315" s="615">
        <v>60000</v>
      </c>
      <c r="F2315" s="616">
        <f t="shared" si="109"/>
        <v>446434387.5</v>
      </c>
      <c r="G2315" s="617">
        <f t="shared" si="108"/>
        <v>60000</v>
      </c>
      <c r="H2315" s="618">
        <f t="shared" si="110"/>
        <v>446434387.5</v>
      </c>
      <c r="I2315" s="662"/>
      <c r="J2315" s="619" t="s">
        <v>55</v>
      </c>
      <c r="K2315" s="619" t="s">
        <v>2859</v>
      </c>
    </row>
    <row r="2316" spans="2:11">
      <c r="B2316" s="620" t="s">
        <v>2759</v>
      </c>
      <c r="C2316" s="620" t="s">
        <v>3172</v>
      </c>
      <c r="D2316" s="620" t="s">
        <v>3012</v>
      </c>
      <c r="E2316" s="615">
        <v>15000</v>
      </c>
      <c r="F2316" s="616">
        <f t="shared" si="109"/>
        <v>446449387.5</v>
      </c>
      <c r="G2316" s="617">
        <f t="shared" si="108"/>
        <v>15000</v>
      </c>
      <c r="H2316" s="618">
        <f t="shared" si="110"/>
        <v>446449387.5</v>
      </c>
      <c r="I2316" s="662"/>
      <c r="J2316" s="619" t="s">
        <v>55</v>
      </c>
      <c r="K2316" s="619" t="s">
        <v>2859</v>
      </c>
    </row>
    <row r="2317" spans="2:11">
      <c r="B2317" s="620" t="s">
        <v>2759</v>
      </c>
      <c r="C2317" s="620" t="s">
        <v>3172</v>
      </c>
      <c r="D2317" s="620" t="s">
        <v>5154</v>
      </c>
      <c r="E2317" s="615">
        <v>82000</v>
      </c>
      <c r="F2317" s="616">
        <f t="shared" si="109"/>
        <v>446531387.5</v>
      </c>
      <c r="G2317" s="617">
        <f t="shared" si="108"/>
        <v>82000</v>
      </c>
      <c r="H2317" s="618">
        <f t="shared" si="110"/>
        <v>446531387.5</v>
      </c>
      <c r="I2317" s="662"/>
      <c r="J2317" s="619" t="s">
        <v>55</v>
      </c>
      <c r="K2317" s="619" t="s">
        <v>2859</v>
      </c>
    </row>
    <row r="2318" spans="2:11">
      <c r="B2318" s="620" t="s">
        <v>2759</v>
      </c>
      <c r="C2318" s="620" t="s">
        <v>3172</v>
      </c>
      <c r="D2318" s="620" t="s">
        <v>5153</v>
      </c>
      <c r="E2318" s="615">
        <v>196000</v>
      </c>
      <c r="F2318" s="616">
        <f t="shared" si="109"/>
        <v>446727387.5</v>
      </c>
      <c r="G2318" s="617">
        <f t="shared" si="108"/>
        <v>196000</v>
      </c>
      <c r="H2318" s="618">
        <f t="shared" si="110"/>
        <v>446727387.5</v>
      </c>
      <c r="I2318" s="662"/>
      <c r="J2318" s="619" t="s">
        <v>55</v>
      </c>
      <c r="K2318" s="619" t="s">
        <v>2859</v>
      </c>
    </row>
    <row r="2319" spans="2:11">
      <c r="B2319" s="620" t="s">
        <v>2759</v>
      </c>
      <c r="C2319" s="620" t="s">
        <v>3172</v>
      </c>
      <c r="D2319" s="620" t="s">
        <v>5152</v>
      </c>
      <c r="E2319" s="615">
        <v>54000</v>
      </c>
      <c r="F2319" s="616">
        <f t="shared" si="109"/>
        <v>446781387.5</v>
      </c>
      <c r="G2319" s="617">
        <f t="shared" si="108"/>
        <v>54000</v>
      </c>
      <c r="H2319" s="618">
        <f t="shared" si="110"/>
        <v>446781387.5</v>
      </c>
      <c r="I2319" s="662"/>
      <c r="J2319" s="619" t="s">
        <v>55</v>
      </c>
      <c r="K2319" s="619" t="s">
        <v>2859</v>
      </c>
    </row>
    <row r="2320" spans="2:11">
      <c r="B2320" s="620" t="s">
        <v>2759</v>
      </c>
      <c r="C2320" s="620" t="s">
        <v>3172</v>
      </c>
      <c r="D2320" s="620" t="s">
        <v>5151</v>
      </c>
      <c r="E2320" s="615">
        <v>127000</v>
      </c>
      <c r="F2320" s="616">
        <f t="shared" si="109"/>
        <v>446908387.5</v>
      </c>
      <c r="G2320" s="617">
        <f t="shared" si="108"/>
        <v>127000</v>
      </c>
      <c r="H2320" s="618">
        <f t="shared" si="110"/>
        <v>446908387.5</v>
      </c>
      <c r="I2320" s="662"/>
      <c r="J2320" s="619" t="s">
        <v>55</v>
      </c>
      <c r="K2320" s="619" t="s">
        <v>2859</v>
      </c>
    </row>
    <row r="2321" spans="2:11">
      <c r="B2321" s="620" t="s">
        <v>2759</v>
      </c>
      <c r="C2321" s="620" t="s">
        <v>3172</v>
      </c>
      <c r="D2321" s="620" t="s">
        <v>5150</v>
      </c>
      <c r="E2321" s="615">
        <v>19000</v>
      </c>
      <c r="F2321" s="616">
        <f t="shared" si="109"/>
        <v>446927387.5</v>
      </c>
      <c r="G2321" s="617">
        <f t="shared" si="108"/>
        <v>19000</v>
      </c>
      <c r="H2321" s="618">
        <f t="shared" si="110"/>
        <v>446927387.5</v>
      </c>
      <c r="I2321" s="662"/>
      <c r="J2321" s="619" t="s">
        <v>55</v>
      </c>
      <c r="K2321" s="619" t="s">
        <v>2859</v>
      </c>
    </row>
    <row r="2322" spans="2:11">
      <c r="B2322" s="620" t="s">
        <v>2759</v>
      </c>
      <c r="C2322" s="620" t="s">
        <v>3172</v>
      </c>
      <c r="D2322" s="620" t="s">
        <v>5149</v>
      </c>
      <c r="E2322" s="615">
        <v>20000</v>
      </c>
      <c r="F2322" s="616">
        <f t="shared" si="109"/>
        <v>446947387.5</v>
      </c>
      <c r="G2322" s="617">
        <f t="shared" si="108"/>
        <v>20000</v>
      </c>
      <c r="H2322" s="618">
        <f t="shared" si="110"/>
        <v>446947387.5</v>
      </c>
      <c r="I2322" s="662"/>
      <c r="J2322" s="619" t="s">
        <v>55</v>
      </c>
      <c r="K2322" s="619" t="s">
        <v>2859</v>
      </c>
    </row>
    <row r="2323" spans="2:11">
      <c r="B2323" s="620" t="s">
        <v>2759</v>
      </c>
      <c r="C2323" s="620" t="s">
        <v>3172</v>
      </c>
      <c r="D2323" s="620" t="s">
        <v>5148</v>
      </c>
      <c r="E2323" s="615">
        <v>19000</v>
      </c>
      <c r="F2323" s="616">
        <f t="shared" si="109"/>
        <v>446966387.5</v>
      </c>
      <c r="G2323" s="617">
        <f t="shared" si="108"/>
        <v>19000</v>
      </c>
      <c r="H2323" s="618">
        <f t="shared" si="110"/>
        <v>446966387.5</v>
      </c>
      <c r="I2323" s="662"/>
      <c r="J2323" s="619" t="s">
        <v>55</v>
      </c>
      <c r="K2323" s="619" t="s">
        <v>2859</v>
      </c>
    </row>
    <row r="2324" spans="2:11">
      <c r="B2324" s="620" t="s">
        <v>2759</v>
      </c>
      <c r="C2324" s="620" t="s">
        <v>3172</v>
      </c>
      <c r="D2324" s="620" t="s">
        <v>5147</v>
      </c>
      <c r="E2324" s="615">
        <v>3000</v>
      </c>
      <c r="F2324" s="616">
        <f t="shared" si="109"/>
        <v>446969387.5</v>
      </c>
      <c r="G2324" s="617">
        <f t="shared" si="108"/>
        <v>3000</v>
      </c>
      <c r="H2324" s="618">
        <f t="shared" si="110"/>
        <v>446969387.5</v>
      </c>
      <c r="I2324" s="662"/>
      <c r="J2324" s="619" t="s">
        <v>55</v>
      </c>
      <c r="K2324" s="619" t="s">
        <v>2859</v>
      </c>
    </row>
    <row r="2325" spans="2:11">
      <c r="B2325" s="620" t="s">
        <v>2759</v>
      </c>
      <c r="C2325" s="620" t="s">
        <v>3172</v>
      </c>
      <c r="D2325" s="620" t="s">
        <v>2761</v>
      </c>
      <c r="E2325" s="615">
        <v>3000</v>
      </c>
      <c r="F2325" s="616">
        <f t="shared" si="109"/>
        <v>446972387.5</v>
      </c>
      <c r="G2325" s="617">
        <f t="shared" si="108"/>
        <v>3000</v>
      </c>
      <c r="H2325" s="618">
        <f t="shared" si="110"/>
        <v>446972387.5</v>
      </c>
      <c r="I2325" s="662"/>
      <c r="J2325" s="619" t="s">
        <v>55</v>
      </c>
      <c r="K2325" s="619" t="s">
        <v>2859</v>
      </c>
    </row>
    <row r="2326" spans="2:11">
      <c r="B2326" s="620" t="s">
        <v>2759</v>
      </c>
      <c r="C2326" s="620" t="s">
        <v>3172</v>
      </c>
      <c r="D2326" s="620" t="s">
        <v>2762</v>
      </c>
      <c r="E2326" s="615">
        <v>84000</v>
      </c>
      <c r="F2326" s="616">
        <f t="shared" si="109"/>
        <v>447056387.5</v>
      </c>
      <c r="G2326" s="617">
        <f t="shared" si="108"/>
        <v>84000</v>
      </c>
      <c r="H2326" s="618">
        <f t="shared" si="110"/>
        <v>447056387.5</v>
      </c>
      <c r="I2326" s="662"/>
      <c r="J2326" s="619" t="s">
        <v>55</v>
      </c>
      <c r="K2326" s="619" t="s">
        <v>2859</v>
      </c>
    </row>
    <row r="2327" spans="2:11">
      <c r="B2327" s="620" t="s">
        <v>2759</v>
      </c>
      <c r="C2327" s="620" t="s">
        <v>3172</v>
      </c>
      <c r="D2327" s="620" t="s">
        <v>2763</v>
      </c>
      <c r="E2327" s="615">
        <v>17000</v>
      </c>
      <c r="F2327" s="616">
        <f t="shared" si="109"/>
        <v>447073387.5</v>
      </c>
      <c r="G2327" s="617">
        <f t="shared" si="108"/>
        <v>17000</v>
      </c>
      <c r="H2327" s="618">
        <f t="shared" si="110"/>
        <v>447073387.5</v>
      </c>
      <c r="I2327" s="662"/>
      <c r="J2327" s="619" t="s">
        <v>55</v>
      </c>
      <c r="K2327" s="619" t="s">
        <v>2859</v>
      </c>
    </row>
    <row r="2328" spans="2:11">
      <c r="B2328" s="620" t="s">
        <v>2759</v>
      </c>
      <c r="C2328" s="620" t="s">
        <v>3172</v>
      </c>
      <c r="D2328" s="620" t="s">
        <v>5146</v>
      </c>
      <c r="E2328" s="615">
        <v>9000</v>
      </c>
      <c r="F2328" s="616">
        <f t="shared" si="109"/>
        <v>447082387.5</v>
      </c>
      <c r="G2328" s="617">
        <f t="shared" si="108"/>
        <v>9000</v>
      </c>
      <c r="H2328" s="618">
        <f t="shared" si="110"/>
        <v>447082387.5</v>
      </c>
      <c r="I2328" s="662"/>
      <c r="J2328" s="619" t="s">
        <v>55</v>
      </c>
      <c r="K2328" s="619" t="s">
        <v>2859</v>
      </c>
    </row>
    <row r="2329" spans="2:11">
      <c r="B2329" s="620" t="s">
        <v>2759</v>
      </c>
      <c r="C2329" s="620" t="s">
        <v>3172</v>
      </c>
      <c r="D2329" s="620" t="s">
        <v>5145</v>
      </c>
      <c r="E2329" s="615">
        <v>30000</v>
      </c>
      <c r="F2329" s="616">
        <f t="shared" si="109"/>
        <v>447112387.5</v>
      </c>
      <c r="G2329" s="617">
        <f t="shared" si="108"/>
        <v>30000</v>
      </c>
      <c r="H2329" s="618">
        <f t="shared" si="110"/>
        <v>447112387.5</v>
      </c>
      <c r="I2329" s="662"/>
      <c r="J2329" s="619" t="s">
        <v>55</v>
      </c>
      <c r="K2329" s="619" t="s">
        <v>2859</v>
      </c>
    </row>
    <row r="2330" spans="2:11">
      <c r="B2330" s="620" t="s">
        <v>2759</v>
      </c>
      <c r="C2330" s="620" t="s">
        <v>3172</v>
      </c>
      <c r="D2330" s="620" t="s">
        <v>5144</v>
      </c>
      <c r="E2330" s="615">
        <v>72000</v>
      </c>
      <c r="F2330" s="616">
        <f t="shared" si="109"/>
        <v>447184387.5</v>
      </c>
      <c r="G2330" s="617">
        <f t="shared" si="108"/>
        <v>72000</v>
      </c>
      <c r="H2330" s="618">
        <f t="shared" si="110"/>
        <v>447184387.5</v>
      </c>
      <c r="I2330" s="662"/>
      <c r="J2330" s="619" t="s">
        <v>55</v>
      </c>
      <c r="K2330" s="619" t="s">
        <v>2859</v>
      </c>
    </row>
    <row r="2331" spans="2:11">
      <c r="B2331" s="620" t="s">
        <v>2759</v>
      </c>
      <c r="C2331" s="620" t="s">
        <v>3172</v>
      </c>
      <c r="D2331" s="620" t="s">
        <v>5143</v>
      </c>
      <c r="E2331" s="615">
        <v>17000</v>
      </c>
      <c r="F2331" s="616">
        <f t="shared" si="109"/>
        <v>447201387.5</v>
      </c>
      <c r="G2331" s="617">
        <f t="shared" si="108"/>
        <v>17000</v>
      </c>
      <c r="H2331" s="618">
        <f t="shared" si="110"/>
        <v>447201387.5</v>
      </c>
      <c r="I2331" s="662"/>
      <c r="J2331" s="619" t="s">
        <v>55</v>
      </c>
      <c r="K2331" s="619" t="s">
        <v>2859</v>
      </c>
    </row>
    <row r="2332" spans="2:11">
      <c r="B2332" s="620" t="s">
        <v>2759</v>
      </c>
      <c r="C2332" s="620" t="s">
        <v>3172</v>
      </c>
      <c r="D2332" s="620" t="s">
        <v>5142</v>
      </c>
      <c r="E2332" s="615">
        <v>8000</v>
      </c>
      <c r="F2332" s="616">
        <f t="shared" si="109"/>
        <v>447209387.5</v>
      </c>
      <c r="G2332" s="617">
        <f t="shared" si="108"/>
        <v>8000</v>
      </c>
      <c r="H2332" s="618">
        <f t="shared" si="110"/>
        <v>447209387.5</v>
      </c>
      <c r="I2332" s="662"/>
      <c r="J2332" s="619" t="s">
        <v>55</v>
      </c>
      <c r="K2332" s="619" t="s">
        <v>2859</v>
      </c>
    </row>
    <row r="2333" spans="2:11">
      <c r="B2333" s="620" t="s">
        <v>2759</v>
      </c>
      <c r="C2333" s="620" t="s">
        <v>3172</v>
      </c>
      <c r="D2333" s="620" t="s">
        <v>5141</v>
      </c>
      <c r="E2333" s="615">
        <v>10000</v>
      </c>
      <c r="F2333" s="616">
        <f t="shared" si="109"/>
        <v>447219387.5</v>
      </c>
      <c r="G2333" s="617">
        <f t="shared" si="108"/>
        <v>10000</v>
      </c>
      <c r="H2333" s="618">
        <f t="shared" si="110"/>
        <v>447219387.5</v>
      </c>
      <c r="I2333" s="662"/>
      <c r="J2333" s="619" t="s">
        <v>55</v>
      </c>
      <c r="K2333" s="619" t="s">
        <v>2859</v>
      </c>
    </row>
    <row r="2334" spans="2:11">
      <c r="B2334" s="620" t="s">
        <v>2759</v>
      </c>
      <c r="C2334" s="620" t="s">
        <v>3172</v>
      </c>
      <c r="D2334" s="620" t="s">
        <v>2768</v>
      </c>
      <c r="E2334" s="615">
        <v>30000</v>
      </c>
      <c r="F2334" s="616">
        <f t="shared" si="109"/>
        <v>447249387.5</v>
      </c>
      <c r="G2334" s="617">
        <f t="shared" si="108"/>
        <v>30000</v>
      </c>
      <c r="H2334" s="618">
        <f t="shared" si="110"/>
        <v>447249387.5</v>
      </c>
      <c r="I2334" s="662"/>
      <c r="J2334" s="619" t="s">
        <v>55</v>
      </c>
      <c r="K2334" s="619" t="s">
        <v>2859</v>
      </c>
    </row>
    <row r="2335" spans="2:11">
      <c r="B2335" s="620" t="s">
        <v>2759</v>
      </c>
      <c r="C2335" s="620" t="s">
        <v>3172</v>
      </c>
      <c r="D2335" s="620" t="s">
        <v>2865</v>
      </c>
      <c r="E2335" s="615">
        <v>2900</v>
      </c>
      <c r="F2335" s="616">
        <f t="shared" si="109"/>
        <v>447252287.5</v>
      </c>
      <c r="G2335" s="617">
        <f t="shared" si="108"/>
        <v>2900</v>
      </c>
      <c r="H2335" s="618">
        <f t="shared" si="110"/>
        <v>447252287.5</v>
      </c>
      <c r="I2335" s="662"/>
      <c r="J2335" s="619" t="s">
        <v>55</v>
      </c>
      <c r="K2335" s="619" t="s">
        <v>2859</v>
      </c>
    </row>
    <row r="2336" spans="2:11">
      <c r="B2336" s="620" t="s">
        <v>2759</v>
      </c>
      <c r="C2336" s="620" t="s">
        <v>3172</v>
      </c>
      <c r="D2336" s="620" t="s">
        <v>5140</v>
      </c>
      <c r="E2336" s="615">
        <v>63000</v>
      </c>
      <c r="F2336" s="616">
        <f t="shared" si="109"/>
        <v>447315287.5</v>
      </c>
      <c r="G2336" s="617">
        <f t="shared" si="108"/>
        <v>63000</v>
      </c>
      <c r="H2336" s="618">
        <f t="shared" si="110"/>
        <v>447315287.5</v>
      </c>
      <c r="I2336" s="662"/>
      <c r="J2336" s="619" t="s">
        <v>55</v>
      </c>
      <c r="K2336" s="619" t="s">
        <v>2859</v>
      </c>
    </row>
    <row r="2337" spans="2:11">
      <c r="B2337" s="620" t="s">
        <v>2759</v>
      </c>
      <c r="C2337" s="620" t="s">
        <v>3172</v>
      </c>
      <c r="D2337" s="620" t="s">
        <v>5139</v>
      </c>
      <c r="E2337" s="615">
        <v>66000</v>
      </c>
      <c r="F2337" s="616">
        <f t="shared" si="109"/>
        <v>447381287.5</v>
      </c>
      <c r="G2337" s="617">
        <f t="shared" si="108"/>
        <v>66000</v>
      </c>
      <c r="H2337" s="618">
        <f t="shared" si="110"/>
        <v>447381287.5</v>
      </c>
      <c r="I2337" s="662"/>
      <c r="J2337" s="619" t="s">
        <v>55</v>
      </c>
      <c r="K2337" s="619" t="s">
        <v>2859</v>
      </c>
    </row>
    <row r="2338" spans="2:11">
      <c r="B2338" s="620" t="s">
        <v>2759</v>
      </c>
      <c r="C2338" s="620" t="s">
        <v>3172</v>
      </c>
      <c r="D2338" s="620" t="s">
        <v>3173</v>
      </c>
      <c r="E2338" s="615">
        <v>25000</v>
      </c>
      <c r="F2338" s="616">
        <f t="shared" si="109"/>
        <v>447406287.5</v>
      </c>
      <c r="G2338" s="617">
        <f t="shared" si="108"/>
        <v>25000</v>
      </c>
      <c r="H2338" s="618">
        <f t="shared" si="110"/>
        <v>447406287.5</v>
      </c>
      <c r="I2338" s="662"/>
      <c r="J2338" s="619" t="s">
        <v>55</v>
      </c>
      <c r="K2338" s="619" t="s">
        <v>2859</v>
      </c>
    </row>
    <row r="2339" spans="2:11">
      <c r="B2339" s="620" t="s">
        <v>2759</v>
      </c>
      <c r="C2339" s="620" t="s">
        <v>3172</v>
      </c>
      <c r="D2339" s="620" t="s">
        <v>2868</v>
      </c>
      <c r="E2339" s="615">
        <v>5000</v>
      </c>
      <c r="F2339" s="616">
        <f t="shared" si="109"/>
        <v>447411287.5</v>
      </c>
      <c r="G2339" s="617">
        <f t="shared" si="108"/>
        <v>5000</v>
      </c>
      <c r="H2339" s="618">
        <f t="shared" si="110"/>
        <v>447411287.5</v>
      </c>
      <c r="I2339" s="662"/>
      <c r="J2339" s="619" t="s">
        <v>55</v>
      </c>
      <c r="K2339" s="619" t="s">
        <v>2859</v>
      </c>
    </row>
    <row r="2340" spans="2:11">
      <c r="B2340" s="620" t="s">
        <v>2759</v>
      </c>
      <c r="C2340" s="620" t="s">
        <v>3172</v>
      </c>
      <c r="D2340" s="620" t="s">
        <v>5138</v>
      </c>
      <c r="E2340" s="615">
        <v>30000</v>
      </c>
      <c r="F2340" s="616">
        <f t="shared" si="109"/>
        <v>447441287.5</v>
      </c>
      <c r="G2340" s="617">
        <f t="shared" si="108"/>
        <v>30000</v>
      </c>
      <c r="H2340" s="618">
        <f t="shared" si="110"/>
        <v>447441287.5</v>
      </c>
      <c r="I2340" s="662"/>
      <c r="J2340" s="619" t="s">
        <v>55</v>
      </c>
      <c r="K2340" s="619" t="s">
        <v>2859</v>
      </c>
    </row>
    <row r="2341" spans="2:11">
      <c r="B2341" s="620" t="s">
        <v>2759</v>
      </c>
      <c r="C2341" s="620" t="s">
        <v>3172</v>
      </c>
      <c r="D2341" s="620" t="s">
        <v>5137</v>
      </c>
      <c r="E2341" s="615">
        <v>2000</v>
      </c>
      <c r="F2341" s="616">
        <f t="shared" si="109"/>
        <v>447443287.5</v>
      </c>
      <c r="G2341" s="617">
        <f t="shared" si="108"/>
        <v>2000</v>
      </c>
      <c r="H2341" s="618">
        <f t="shared" si="110"/>
        <v>447443287.5</v>
      </c>
      <c r="I2341" s="662"/>
      <c r="J2341" s="619" t="s">
        <v>55</v>
      </c>
      <c r="K2341" s="619" t="s">
        <v>2859</v>
      </c>
    </row>
    <row r="2342" spans="2:11">
      <c r="B2342" s="620" t="s">
        <v>2759</v>
      </c>
      <c r="C2342" s="620" t="s">
        <v>3172</v>
      </c>
      <c r="D2342" s="620" t="s">
        <v>5136</v>
      </c>
      <c r="E2342" s="615">
        <v>4000</v>
      </c>
      <c r="F2342" s="616">
        <f t="shared" si="109"/>
        <v>447447287.5</v>
      </c>
      <c r="G2342" s="617">
        <f t="shared" si="108"/>
        <v>4000</v>
      </c>
      <c r="H2342" s="618">
        <f t="shared" si="110"/>
        <v>447447287.5</v>
      </c>
      <c r="I2342" s="662"/>
      <c r="J2342" s="619" t="s">
        <v>55</v>
      </c>
      <c r="K2342" s="619" t="s">
        <v>2859</v>
      </c>
    </row>
    <row r="2343" spans="2:11">
      <c r="B2343" s="620" t="s">
        <v>2759</v>
      </c>
      <c r="C2343" s="620" t="s">
        <v>3172</v>
      </c>
      <c r="D2343" s="620" t="s">
        <v>5135</v>
      </c>
      <c r="E2343" s="615">
        <v>27000</v>
      </c>
      <c r="F2343" s="616">
        <f t="shared" si="109"/>
        <v>447474287.5</v>
      </c>
      <c r="G2343" s="617">
        <f t="shared" si="108"/>
        <v>27000</v>
      </c>
      <c r="H2343" s="618">
        <f t="shared" si="110"/>
        <v>447474287.5</v>
      </c>
      <c r="I2343" s="662"/>
      <c r="J2343" s="619" t="s">
        <v>55</v>
      </c>
      <c r="K2343" s="619" t="s">
        <v>2859</v>
      </c>
    </row>
    <row r="2344" spans="2:11">
      <c r="B2344" s="620" t="s">
        <v>2759</v>
      </c>
      <c r="C2344" s="620" t="s">
        <v>3172</v>
      </c>
      <c r="D2344" s="620" t="s">
        <v>5134</v>
      </c>
      <c r="E2344" s="615">
        <v>22000</v>
      </c>
      <c r="F2344" s="616">
        <f t="shared" si="109"/>
        <v>447496287.5</v>
      </c>
      <c r="G2344" s="617">
        <f t="shared" si="108"/>
        <v>22000</v>
      </c>
      <c r="H2344" s="618">
        <f t="shared" si="110"/>
        <v>447496287.5</v>
      </c>
      <c r="I2344" s="662"/>
      <c r="J2344" s="619" t="s">
        <v>55</v>
      </c>
      <c r="K2344" s="619" t="s">
        <v>2859</v>
      </c>
    </row>
    <row r="2345" spans="2:11">
      <c r="B2345" s="620" t="s">
        <v>2759</v>
      </c>
      <c r="C2345" s="620" t="s">
        <v>3172</v>
      </c>
      <c r="D2345" s="620" t="s">
        <v>5133</v>
      </c>
      <c r="E2345" s="615">
        <v>66000</v>
      </c>
      <c r="F2345" s="616">
        <f t="shared" si="109"/>
        <v>447562287.5</v>
      </c>
      <c r="G2345" s="617">
        <f t="shared" si="108"/>
        <v>66000</v>
      </c>
      <c r="H2345" s="618">
        <f t="shared" si="110"/>
        <v>447562287.5</v>
      </c>
      <c r="I2345" s="662"/>
      <c r="J2345" s="619" t="s">
        <v>55</v>
      </c>
      <c r="K2345" s="619" t="s">
        <v>2859</v>
      </c>
    </row>
    <row r="2346" spans="2:11">
      <c r="B2346" s="620" t="s">
        <v>2759</v>
      </c>
      <c r="C2346" s="620" t="s">
        <v>3172</v>
      </c>
      <c r="D2346" s="620" t="s">
        <v>5132</v>
      </c>
      <c r="E2346" s="615">
        <v>87000</v>
      </c>
      <c r="F2346" s="616">
        <f t="shared" si="109"/>
        <v>447649287.5</v>
      </c>
      <c r="G2346" s="617">
        <f t="shared" si="108"/>
        <v>87000</v>
      </c>
      <c r="H2346" s="618">
        <f t="shared" si="110"/>
        <v>447649287.5</v>
      </c>
      <c r="I2346" s="662"/>
      <c r="J2346" s="619" t="s">
        <v>55</v>
      </c>
      <c r="K2346" s="619" t="s">
        <v>2859</v>
      </c>
    </row>
    <row r="2347" spans="2:11">
      <c r="B2347" s="620" t="s">
        <v>2759</v>
      </c>
      <c r="C2347" s="620" t="s">
        <v>3172</v>
      </c>
      <c r="D2347" s="620" t="s">
        <v>2777</v>
      </c>
      <c r="E2347" s="615">
        <v>25000</v>
      </c>
      <c r="F2347" s="616">
        <f t="shared" si="109"/>
        <v>447674287.5</v>
      </c>
      <c r="G2347" s="617">
        <f t="shared" si="108"/>
        <v>25000</v>
      </c>
      <c r="H2347" s="618">
        <f t="shared" si="110"/>
        <v>447674287.5</v>
      </c>
      <c r="I2347" s="662"/>
      <c r="J2347" s="619" t="s">
        <v>55</v>
      </c>
      <c r="K2347" s="619" t="s">
        <v>2859</v>
      </c>
    </row>
    <row r="2348" spans="2:11">
      <c r="B2348" s="620" t="s">
        <v>2759</v>
      </c>
      <c r="C2348" s="620" t="s">
        <v>3174</v>
      </c>
      <c r="D2348" s="620" t="s">
        <v>5083</v>
      </c>
      <c r="E2348" s="615">
        <v>18000</v>
      </c>
      <c r="F2348" s="616">
        <f t="shared" si="109"/>
        <v>447692287.5</v>
      </c>
      <c r="G2348" s="617">
        <f t="shared" si="108"/>
        <v>18000</v>
      </c>
      <c r="H2348" s="618">
        <f t="shared" si="110"/>
        <v>447692287.5</v>
      </c>
      <c r="I2348" s="662"/>
      <c r="J2348" s="619" t="s">
        <v>55</v>
      </c>
      <c r="K2348" s="619" t="s">
        <v>2859</v>
      </c>
    </row>
    <row r="2349" spans="2:11">
      <c r="B2349" s="620" t="s">
        <v>2759</v>
      </c>
      <c r="C2349" s="620" t="s">
        <v>3174</v>
      </c>
      <c r="D2349" s="620" t="s">
        <v>3221</v>
      </c>
      <c r="E2349" s="615">
        <v>257000</v>
      </c>
      <c r="F2349" s="616">
        <f t="shared" si="109"/>
        <v>447949287.5</v>
      </c>
      <c r="G2349" s="617">
        <f t="shared" si="108"/>
        <v>257000</v>
      </c>
      <c r="H2349" s="618">
        <f t="shared" si="110"/>
        <v>447949287.5</v>
      </c>
      <c r="I2349" s="662"/>
      <c r="J2349" s="619" t="s">
        <v>55</v>
      </c>
      <c r="K2349" s="619" t="s">
        <v>2859</v>
      </c>
    </row>
    <row r="2350" spans="2:11">
      <c r="B2350" s="620" t="s">
        <v>2759</v>
      </c>
      <c r="C2350" s="620" t="s">
        <v>3174</v>
      </c>
      <c r="D2350" s="620" t="s">
        <v>5131</v>
      </c>
      <c r="E2350" s="615">
        <v>1936000</v>
      </c>
      <c r="F2350" s="616">
        <f t="shared" si="109"/>
        <v>449885287.5</v>
      </c>
      <c r="G2350" s="617">
        <f t="shared" si="108"/>
        <v>1936000</v>
      </c>
      <c r="H2350" s="618">
        <f t="shared" si="110"/>
        <v>449885287.5</v>
      </c>
      <c r="I2350" s="662"/>
      <c r="J2350" s="619" t="s">
        <v>55</v>
      </c>
      <c r="K2350" s="619" t="s">
        <v>2859</v>
      </c>
    </row>
    <row r="2351" spans="2:11">
      <c r="B2351" s="620" t="s">
        <v>2759</v>
      </c>
      <c r="C2351" s="620" t="s">
        <v>3174</v>
      </c>
      <c r="D2351" s="620" t="s">
        <v>5130</v>
      </c>
      <c r="E2351" s="615">
        <v>16000</v>
      </c>
      <c r="F2351" s="616">
        <f t="shared" si="109"/>
        <v>449901287.5</v>
      </c>
      <c r="G2351" s="617">
        <f t="shared" si="108"/>
        <v>16000</v>
      </c>
      <c r="H2351" s="618">
        <f t="shared" si="110"/>
        <v>449901287.5</v>
      </c>
      <c r="I2351" s="662"/>
      <c r="J2351" s="619" t="s">
        <v>55</v>
      </c>
      <c r="K2351" s="619" t="s">
        <v>2859</v>
      </c>
    </row>
    <row r="2352" spans="2:11">
      <c r="B2352" s="620" t="s">
        <v>2759</v>
      </c>
      <c r="C2352" s="620" t="s">
        <v>3174</v>
      </c>
      <c r="D2352" s="620" t="s">
        <v>5129</v>
      </c>
      <c r="E2352" s="615">
        <v>750000</v>
      </c>
      <c r="F2352" s="616">
        <f t="shared" si="109"/>
        <v>450651287.5</v>
      </c>
      <c r="G2352" s="617">
        <f t="shared" si="108"/>
        <v>750000</v>
      </c>
      <c r="H2352" s="618">
        <f t="shared" si="110"/>
        <v>450651287.5</v>
      </c>
      <c r="I2352" s="662"/>
      <c r="J2352" s="619" t="s">
        <v>55</v>
      </c>
      <c r="K2352" s="619" t="s">
        <v>2859</v>
      </c>
    </row>
    <row r="2353" spans="2:11">
      <c r="B2353" s="620" t="s">
        <v>2759</v>
      </c>
      <c r="C2353" s="620" t="s">
        <v>3174</v>
      </c>
      <c r="D2353" s="620" t="s">
        <v>5128</v>
      </c>
      <c r="E2353" s="615">
        <v>24000</v>
      </c>
      <c r="F2353" s="616">
        <f t="shared" si="109"/>
        <v>450675287.5</v>
      </c>
      <c r="G2353" s="617">
        <f t="shared" si="108"/>
        <v>24000</v>
      </c>
      <c r="H2353" s="618">
        <f t="shared" si="110"/>
        <v>450675287.5</v>
      </c>
      <c r="I2353" s="662"/>
      <c r="J2353" s="619" t="s">
        <v>55</v>
      </c>
      <c r="K2353" s="619" t="s">
        <v>2859</v>
      </c>
    </row>
    <row r="2354" spans="2:11">
      <c r="B2354" s="620" t="s">
        <v>2759</v>
      </c>
      <c r="C2354" s="620" t="s">
        <v>3174</v>
      </c>
      <c r="D2354" s="620" t="s">
        <v>5127</v>
      </c>
      <c r="E2354" s="615">
        <v>2000</v>
      </c>
      <c r="F2354" s="616">
        <f t="shared" si="109"/>
        <v>450677287.5</v>
      </c>
      <c r="G2354" s="617">
        <f t="shared" si="108"/>
        <v>2000</v>
      </c>
      <c r="H2354" s="618">
        <f t="shared" si="110"/>
        <v>450677287.5</v>
      </c>
      <c r="I2354" s="662"/>
      <c r="J2354" s="619" t="s">
        <v>55</v>
      </c>
      <c r="K2354" s="619" t="s">
        <v>2859</v>
      </c>
    </row>
    <row r="2355" spans="2:11">
      <c r="B2355" s="620" t="s">
        <v>2759</v>
      </c>
      <c r="C2355" s="620" t="s">
        <v>3174</v>
      </c>
      <c r="D2355" s="620" t="s">
        <v>5126</v>
      </c>
      <c r="E2355" s="615">
        <v>200000</v>
      </c>
      <c r="F2355" s="616">
        <f t="shared" si="109"/>
        <v>450877287.5</v>
      </c>
      <c r="G2355" s="617">
        <f t="shared" si="108"/>
        <v>200000</v>
      </c>
      <c r="H2355" s="618">
        <f t="shared" si="110"/>
        <v>450877287.5</v>
      </c>
      <c r="I2355" s="662"/>
      <c r="J2355" s="619" t="s">
        <v>55</v>
      </c>
      <c r="K2355" s="619" t="s">
        <v>2859</v>
      </c>
    </row>
    <row r="2356" spans="2:11">
      <c r="B2356" s="620" t="s">
        <v>2759</v>
      </c>
      <c r="C2356" s="620" t="s">
        <v>3174</v>
      </c>
      <c r="D2356" s="620" t="s">
        <v>5125</v>
      </c>
      <c r="E2356" s="615">
        <v>14000</v>
      </c>
      <c r="F2356" s="616">
        <f t="shared" si="109"/>
        <v>450891287.5</v>
      </c>
      <c r="G2356" s="617">
        <f t="shared" si="108"/>
        <v>14000</v>
      </c>
      <c r="H2356" s="618">
        <f t="shared" si="110"/>
        <v>450891287.5</v>
      </c>
      <c r="I2356" s="662"/>
      <c r="J2356" s="619" t="s">
        <v>55</v>
      </c>
      <c r="K2356" s="619" t="s">
        <v>2859</v>
      </c>
    </row>
    <row r="2357" spans="2:11">
      <c r="B2357" s="620" t="s">
        <v>2759</v>
      </c>
      <c r="C2357" s="620" t="s">
        <v>3174</v>
      </c>
      <c r="D2357" s="620" t="s">
        <v>5124</v>
      </c>
      <c r="E2357" s="615">
        <v>39000</v>
      </c>
      <c r="F2357" s="616">
        <f t="shared" si="109"/>
        <v>450930287.5</v>
      </c>
      <c r="G2357" s="617">
        <f t="shared" si="108"/>
        <v>39000</v>
      </c>
      <c r="H2357" s="618">
        <f t="shared" si="110"/>
        <v>450930287.5</v>
      </c>
      <c r="I2357" s="662"/>
      <c r="J2357" s="619" t="s">
        <v>55</v>
      </c>
      <c r="K2357" s="619" t="s">
        <v>2859</v>
      </c>
    </row>
    <row r="2358" spans="2:11">
      <c r="B2358" s="620" t="s">
        <v>2759</v>
      </c>
      <c r="C2358" s="620" t="s">
        <v>3174</v>
      </c>
      <c r="D2358" s="620" t="s">
        <v>5123</v>
      </c>
      <c r="E2358" s="615">
        <v>559000</v>
      </c>
      <c r="F2358" s="616">
        <f t="shared" si="109"/>
        <v>451489287.5</v>
      </c>
      <c r="G2358" s="617">
        <f t="shared" si="108"/>
        <v>559000</v>
      </c>
      <c r="H2358" s="618">
        <f t="shared" si="110"/>
        <v>451489287.5</v>
      </c>
      <c r="I2358" s="662"/>
      <c r="J2358" s="619" t="s">
        <v>55</v>
      </c>
      <c r="K2358" s="619" t="s">
        <v>2859</v>
      </c>
    </row>
    <row r="2359" spans="2:11">
      <c r="B2359" s="620" t="s">
        <v>2759</v>
      </c>
      <c r="C2359" s="620" t="s">
        <v>3174</v>
      </c>
      <c r="D2359" s="620" t="s">
        <v>5122</v>
      </c>
      <c r="E2359" s="615">
        <v>2813000</v>
      </c>
      <c r="F2359" s="616">
        <f t="shared" si="109"/>
        <v>454302287.5</v>
      </c>
      <c r="G2359" s="617">
        <f t="shared" si="108"/>
        <v>2813000</v>
      </c>
      <c r="H2359" s="618">
        <f t="shared" si="110"/>
        <v>454302287.5</v>
      </c>
      <c r="I2359" s="662"/>
      <c r="J2359" s="619" t="s">
        <v>55</v>
      </c>
      <c r="K2359" s="619" t="s">
        <v>2859</v>
      </c>
    </row>
    <row r="2360" spans="2:11">
      <c r="B2360" s="620" t="s">
        <v>2759</v>
      </c>
      <c r="C2360" s="620" t="s">
        <v>3174</v>
      </c>
      <c r="D2360" s="620" t="s">
        <v>3175</v>
      </c>
      <c r="E2360" s="615">
        <v>190000</v>
      </c>
      <c r="F2360" s="616">
        <f t="shared" si="109"/>
        <v>454492287.5</v>
      </c>
      <c r="G2360" s="617">
        <f t="shared" si="108"/>
        <v>190000</v>
      </c>
      <c r="H2360" s="618">
        <f t="shared" si="110"/>
        <v>454492287.5</v>
      </c>
      <c r="I2360" s="662"/>
      <c r="J2360" s="619" t="s">
        <v>55</v>
      </c>
      <c r="K2360" s="619" t="s">
        <v>2859</v>
      </c>
    </row>
    <row r="2361" spans="2:11">
      <c r="B2361" s="620" t="s">
        <v>2759</v>
      </c>
      <c r="C2361" s="620" t="s">
        <v>3174</v>
      </c>
      <c r="D2361" s="620" t="s">
        <v>2763</v>
      </c>
      <c r="E2361" s="615">
        <v>666000</v>
      </c>
      <c r="F2361" s="616">
        <f t="shared" si="109"/>
        <v>455158287.5</v>
      </c>
      <c r="G2361" s="617">
        <f t="shared" si="108"/>
        <v>666000</v>
      </c>
      <c r="H2361" s="618">
        <f t="shared" si="110"/>
        <v>455158287.5</v>
      </c>
      <c r="I2361" s="662"/>
      <c r="J2361" s="619" t="s">
        <v>55</v>
      </c>
      <c r="K2361" s="619" t="s">
        <v>2859</v>
      </c>
    </row>
    <row r="2362" spans="2:11">
      <c r="B2362" s="620" t="s">
        <v>2759</v>
      </c>
      <c r="C2362" s="620" t="s">
        <v>3174</v>
      </c>
      <c r="D2362" s="620" t="s">
        <v>2765</v>
      </c>
      <c r="E2362" s="615">
        <v>45000</v>
      </c>
      <c r="F2362" s="616">
        <f t="shared" si="109"/>
        <v>455203287.5</v>
      </c>
      <c r="G2362" s="617">
        <f t="shared" si="108"/>
        <v>45000</v>
      </c>
      <c r="H2362" s="618">
        <f t="shared" si="110"/>
        <v>455203287.5</v>
      </c>
      <c r="I2362" s="662"/>
      <c r="J2362" s="619" t="s">
        <v>55</v>
      </c>
      <c r="K2362" s="619" t="s">
        <v>2859</v>
      </c>
    </row>
    <row r="2363" spans="2:11">
      <c r="B2363" s="620" t="s">
        <v>2759</v>
      </c>
      <c r="C2363" s="620" t="s">
        <v>3174</v>
      </c>
      <c r="D2363" s="620" t="s">
        <v>3198</v>
      </c>
      <c r="E2363" s="615">
        <v>833000</v>
      </c>
      <c r="F2363" s="616">
        <f t="shared" si="109"/>
        <v>456036287.5</v>
      </c>
      <c r="G2363" s="617">
        <f t="shared" si="108"/>
        <v>833000</v>
      </c>
      <c r="H2363" s="618">
        <f t="shared" si="110"/>
        <v>456036287.5</v>
      </c>
      <c r="I2363" s="662"/>
      <c r="J2363" s="619" t="s">
        <v>55</v>
      </c>
      <c r="K2363" s="619" t="s">
        <v>2859</v>
      </c>
    </row>
    <row r="2364" spans="2:11">
      <c r="B2364" s="620" t="s">
        <v>2759</v>
      </c>
      <c r="C2364" s="620" t="s">
        <v>3174</v>
      </c>
      <c r="D2364" s="620" t="s">
        <v>2766</v>
      </c>
      <c r="E2364" s="615">
        <v>833000</v>
      </c>
      <c r="F2364" s="616">
        <f t="shared" si="109"/>
        <v>456869287.5</v>
      </c>
      <c r="G2364" s="617">
        <f t="shared" si="108"/>
        <v>833000</v>
      </c>
      <c r="H2364" s="618">
        <f t="shared" si="110"/>
        <v>456869287.5</v>
      </c>
      <c r="I2364" s="662"/>
      <c r="J2364" s="619" t="s">
        <v>55</v>
      </c>
      <c r="K2364" s="619" t="s">
        <v>2859</v>
      </c>
    </row>
    <row r="2365" spans="2:11">
      <c r="B2365" s="620" t="s">
        <v>2759</v>
      </c>
      <c r="C2365" s="620" t="s">
        <v>3174</v>
      </c>
      <c r="D2365" s="620" t="s">
        <v>2782</v>
      </c>
      <c r="E2365" s="615">
        <v>400000</v>
      </c>
      <c r="F2365" s="616">
        <f t="shared" si="109"/>
        <v>457269287.5</v>
      </c>
      <c r="G2365" s="617">
        <f t="shared" si="108"/>
        <v>400000</v>
      </c>
      <c r="H2365" s="618">
        <f t="shared" si="110"/>
        <v>457269287.5</v>
      </c>
      <c r="I2365" s="662"/>
      <c r="J2365" s="619" t="s">
        <v>55</v>
      </c>
      <c r="K2365" s="619" t="s">
        <v>2859</v>
      </c>
    </row>
    <row r="2366" spans="2:11">
      <c r="B2366" s="620" t="s">
        <v>2759</v>
      </c>
      <c r="C2366" s="620" t="s">
        <v>3174</v>
      </c>
      <c r="D2366" s="620" t="s">
        <v>2768</v>
      </c>
      <c r="E2366" s="615">
        <v>88000</v>
      </c>
      <c r="F2366" s="616">
        <f t="shared" si="109"/>
        <v>457357287.5</v>
      </c>
      <c r="G2366" s="617">
        <f t="shared" si="108"/>
        <v>88000</v>
      </c>
      <c r="H2366" s="618">
        <f t="shared" si="110"/>
        <v>457357287.5</v>
      </c>
      <c r="I2366" s="662"/>
      <c r="J2366" s="619" t="s">
        <v>55</v>
      </c>
      <c r="K2366" s="619" t="s">
        <v>2859</v>
      </c>
    </row>
    <row r="2367" spans="2:11">
      <c r="B2367" s="620" t="s">
        <v>2759</v>
      </c>
      <c r="C2367" s="620" t="s">
        <v>3174</v>
      </c>
      <c r="D2367" s="620" t="s">
        <v>2865</v>
      </c>
      <c r="E2367" s="615">
        <v>19000</v>
      </c>
      <c r="F2367" s="616">
        <f t="shared" si="109"/>
        <v>457376287.5</v>
      </c>
      <c r="G2367" s="617">
        <f t="shared" si="108"/>
        <v>19000</v>
      </c>
      <c r="H2367" s="618">
        <f t="shared" si="110"/>
        <v>457376287.5</v>
      </c>
      <c r="I2367" s="662"/>
      <c r="J2367" s="619" t="s">
        <v>55</v>
      </c>
      <c r="K2367" s="619" t="s">
        <v>2859</v>
      </c>
    </row>
    <row r="2368" spans="2:11">
      <c r="B2368" s="620" t="s">
        <v>2759</v>
      </c>
      <c r="C2368" s="620" t="s">
        <v>3174</v>
      </c>
      <c r="D2368" s="620" t="s">
        <v>2772</v>
      </c>
      <c r="E2368" s="615">
        <v>149000</v>
      </c>
      <c r="F2368" s="616">
        <f t="shared" si="109"/>
        <v>457525287.5</v>
      </c>
      <c r="G2368" s="617">
        <f t="shared" si="108"/>
        <v>149000</v>
      </c>
      <c r="H2368" s="618">
        <f t="shared" si="110"/>
        <v>457525287.5</v>
      </c>
      <c r="I2368" s="662"/>
      <c r="J2368" s="619" t="s">
        <v>55</v>
      </c>
      <c r="K2368" s="619" t="s">
        <v>2859</v>
      </c>
    </row>
    <row r="2369" spans="2:11">
      <c r="B2369" s="620" t="s">
        <v>2759</v>
      </c>
      <c r="C2369" s="620" t="s">
        <v>3174</v>
      </c>
      <c r="D2369" s="620" t="s">
        <v>2773</v>
      </c>
      <c r="E2369" s="615">
        <v>190000</v>
      </c>
      <c r="F2369" s="616">
        <f t="shared" si="109"/>
        <v>457715287.5</v>
      </c>
      <c r="G2369" s="617">
        <f t="shared" si="108"/>
        <v>190000</v>
      </c>
      <c r="H2369" s="618">
        <f t="shared" si="110"/>
        <v>457715287.5</v>
      </c>
      <c r="I2369" s="662"/>
      <c r="J2369" s="619" t="s">
        <v>55</v>
      </c>
      <c r="K2369" s="619" t="s">
        <v>2859</v>
      </c>
    </row>
    <row r="2370" spans="2:11">
      <c r="B2370" s="620" t="s">
        <v>2759</v>
      </c>
      <c r="C2370" s="620" t="s">
        <v>3174</v>
      </c>
      <c r="D2370" s="620" t="s">
        <v>2775</v>
      </c>
      <c r="E2370" s="615">
        <v>21000</v>
      </c>
      <c r="F2370" s="616">
        <f t="shared" si="109"/>
        <v>457736287.5</v>
      </c>
      <c r="G2370" s="617">
        <f t="shared" si="108"/>
        <v>21000</v>
      </c>
      <c r="H2370" s="618">
        <f t="shared" si="110"/>
        <v>457736287.5</v>
      </c>
      <c r="I2370" s="662"/>
      <c r="J2370" s="619" t="s">
        <v>55</v>
      </c>
      <c r="K2370" s="619" t="s">
        <v>2859</v>
      </c>
    </row>
    <row r="2371" spans="2:11">
      <c r="B2371" s="620" t="s">
        <v>2759</v>
      </c>
      <c r="C2371" s="620" t="s">
        <v>3174</v>
      </c>
      <c r="D2371" s="620" t="s">
        <v>2776</v>
      </c>
      <c r="E2371" s="615">
        <v>111000</v>
      </c>
      <c r="F2371" s="616">
        <f t="shared" si="109"/>
        <v>457847287.5</v>
      </c>
      <c r="G2371" s="617">
        <f t="shared" si="108"/>
        <v>111000</v>
      </c>
      <c r="H2371" s="618">
        <f t="shared" si="110"/>
        <v>457847287.5</v>
      </c>
      <c r="I2371" s="662"/>
      <c r="J2371" s="619" t="s">
        <v>55</v>
      </c>
      <c r="K2371" s="619" t="s">
        <v>2859</v>
      </c>
    </row>
    <row r="2372" spans="2:11">
      <c r="B2372" s="620" t="s">
        <v>2759</v>
      </c>
      <c r="C2372" s="620" t="s">
        <v>3174</v>
      </c>
      <c r="D2372" s="620" t="s">
        <v>2872</v>
      </c>
      <c r="E2372" s="615">
        <v>44000</v>
      </c>
      <c r="F2372" s="616">
        <f t="shared" si="109"/>
        <v>457891287.5</v>
      </c>
      <c r="G2372" s="617">
        <f t="shared" si="108"/>
        <v>44000</v>
      </c>
      <c r="H2372" s="618">
        <f t="shared" si="110"/>
        <v>457891287.5</v>
      </c>
      <c r="I2372" s="662"/>
      <c r="J2372" s="619" t="s">
        <v>55</v>
      </c>
      <c r="K2372" s="619" t="s">
        <v>2859</v>
      </c>
    </row>
    <row r="2373" spans="2:11">
      <c r="B2373" s="620" t="s">
        <v>2759</v>
      </c>
      <c r="C2373" s="620" t="s">
        <v>3176</v>
      </c>
      <c r="D2373" s="620" t="s">
        <v>5121</v>
      </c>
      <c r="E2373" s="615">
        <v>15000</v>
      </c>
      <c r="F2373" s="616">
        <f t="shared" si="109"/>
        <v>457906287.5</v>
      </c>
      <c r="G2373" s="617">
        <f t="shared" si="108"/>
        <v>15000</v>
      </c>
      <c r="H2373" s="618">
        <f t="shared" si="110"/>
        <v>457906287.5</v>
      </c>
      <c r="I2373" s="662"/>
      <c r="J2373" s="619" t="s">
        <v>55</v>
      </c>
      <c r="K2373" s="619" t="s">
        <v>2750</v>
      </c>
    </row>
    <row r="2374" spans="2:11">
      <c r="B2374" s="620" t="s">
        <v>2759</v>
      </c>
      <c r="C2374" s="620" t="s">
        <v>3176</v>
      </c>
      <c r="D2374" s="620" t="s">
        <v>5120</v>
      </c>
      <c r="E2374" s="615">
        <v>107000</v>
      </c>
      <c r="F2374" s="616">
        <f t="shared" si="109"/>
        <v>458013287.5</v>
      </c>
      <c r="G2374" s="617">
        <f t="shared" si="108"/>
        <v>107000</v>
      </c>
      <c r="H2374" s="618">
        <f t="shared" si="110"/>
        <v>458013287.5</v>
      </c>
      <c r="I2374" s="662"/>
      <c r="J2374" s="619" t="s">
        <v>55</v>
      </c>
      <c r="K2374" s="619" t="s">
        <v>2750</v>
      </c>
    </row>
    <row r="2375" spans="2:11">
      <c r="B2375" s="620" t="s">
        <v>2759</v>
      </c>
      <c r="C2375" s="620" t="s">
        <v>3176</v>
      </c>
      <c r="D2375" s="620" t="s">
        <v>2790</v>
      </c>
      <c r="E2375" s="615">
        <v>99000</v>
      </c>
      <c r="F2375" s="616">
        <f t="shared" si="109"/>
        <v>458112287.5</v>
      </c>
      <c r="G2375" s="617">
        <f t="shared" ref="G2375:G2438" si="111">E2375</f>
        <v>99000</v>
      </c>
      <c r="H2375" s="618">
        <f t="shared" si="110"/>
        <v>458112287.5</v>
      </c>
      <c r="I2375" s="662"/>
      <c r="J2375" s="619" t="s">
        <v>55</v>
      </c>
      <c r="K2375" s="619" t="s">
        <v>2750</v>
      </c>
    </row>
    <row r="2376" spans="2:11">
      <c r="B2376" s="620" t="s">
        <v>2759</v>
      </c>
      <c r="C2376" s="620" t="s">
        <v>3176</v>
      </c>
      <c r="D2376" s="620" t="s">
        <v>2792</v>
      </c>
      <c r="E2376" s="615">
        <v>25000</v>
      </c>
      <c r="F2376" s="616">
        <f t="shared" ref="F2376:F2439" si="112">E2376+F2375</f>
        <v>458137287.5</v>
      </c>
      <c r="G2376" s="617">
        <f t="shared" si="111"/>
        <v>25000</v>
      </c>
      <c r="H2376" s="618">
        <f t="shared" ref="H2376:H2439" si="113">G2376+H2375</f>
        <v>458137287.5</v>
      </c>
      <c r="I2376" s="662"/>
      <c r="J2376" s="619" t="s">
        <v>55</v>
      </c>
      <c r="K2376" s="619" t="s">
        <v>2750</v>
      </c>
    </row>
    <row r="2377" spans="2:11">
      <c r="B2377" s="620" t="s">
        <v>2759</v>
      </c>
      <c r="C2377" s="620" t="s">
        <v>3176</v>
      </c>
      <c r="D2377" s="620" t="s">
        <v>2805</v>
      </c>
      <c r="E2377" s="615">
        <v>10000</v>
      </c>
      <c r="F2377" s="616">
        <f t="shared" si="112"/>
        <v>458147287.5</v>
      </c>
      <c r="G2377" s="617">
        <f t="shared" si="111"/>
        <v>10000</v>
      </c>
      <c r="H2377" s="618">
        <f t="shared" si="113"/>
        <v>458147287.5</v>
      </c>
      <c r="I2377" s="662"/>
      <c r="J2377" s="619" t="s">
        <v>55</v>
      </c>
      <c r="K2377" s="619" t="s">
        <v>2750</v>
      </c>
    </row>
    <row r="2378" spans="2:11">
      <c r="B2378" s="620" t="s">
        <v>2759</v>
      </c>
      <c r="C2378" s="620" t="s">
        <v>3176</v>
      </c>
      <c r="D2378" s="620" t="s">
        <v>2807</v>
      </c>
      <c r="E2378" s="615">
        <v>53000</v>
      </c>
      <c r="F2378" s="616">
        <f t="shared" si="112"/>
        <v>458200287.5</v>
      </c>
      <c r="G2378" s="617">
        <f t="shared" si="111"/>
        <v>53000</v>
      </c>
      <c r="H2378" s="618">
        <f t="shared" si="113"/>
        <v>458200287.5</v>
      </c>
      <c r="I2378" s="662"/>
      <c r="J2378" s="619" t="s">
        <v>55</v>
      </c>
      <c r="K2378" s="619" t="s">
        <v>2750</v>
      </c>
    </row>
    <row r="2379" spans="2:11">
      <c r="B2379" s="620" t="s">
        <v>2759</v>
      </c>
      <c r="C2379" s="620" t="s">
        <v>3176</v>
      </c>
      <c r="D2379" s="620" t="s">
        <v>2809</v>
      </c>
      <c r="E2379" s="615">
        <v>3000</v>
      </c>
      <c r="F2379" s="616">
        <f t="shared" si="112"/>
        <v>458203287.5</v>
      </c>
      <c r="G2379" s="617">
        <f t="shared" si="111"/>
        <v>3000</v>
      </c>
      <c r="H2379" s="618">
        <f t="shared" si="113"/>
        <v>458203287.5</v>
      </c>
      <c r="I2379" s="662"/>
      <c r="J2379" s="619" t="s">
        <v>55</v>
      </c>
      <c r="K2379" s="619" t="s">
        <v>2750</v>
      </c>
    </row>
    <row r="2380" spans="2:11">
      <c r="B2380" s="620" t="s">
        <v>2759</v>
      </c>
      <c r="C2380" s="620" t="s">
        <v>3176</v>
      </c>
      <c r="D2380" s="620" t="s">
        <v>2771</v>
      </c>
      <c r="E2380" s="615">
        <v>79000</v>
      </c>
      <c r="F2380" s="616">
        <f t="shared" si="112"/>
        <v>458282287.5</v>
      </c>
      <c r="G2380" s="617">
        <f t="shared" si="111"/>
        <v>79000</v>
      </c>
      <c r="H2380" s="618">
        <f t="shared" si="113"/>
        <v>458282287.5</v>
      </c>
      <c r="I2380" s="662"/>
      <c r="J2380" s="619" t="s">
        <v>55</v>
      </c>
      <c r="K2380" s="619" t="s">
        <v>2750</v>
      </c>
    </row>
    <row r="2381" spans="2:11">
      <c r="B2381" s="620" t="s">
        <v>2759</v>
      </c>
      <c r="C2381" s="620" t="s">
        <v>3176</v>
      </c>
      <c r="D2381" s="620" t="s">
        <v>5081</v>
      </c>
      <c r="E2381" s="615">
        <v>400000</v>
      </c>
      <c r="F2381" s="616">
        <f t="shared" si="112"/>
        <v>458682287.5</v>
      </c>
      <c r="G2381" s="617">
        <f t="shared" si="111"/>
        <v>400000</v>
      </c>
      <c r="H2381" s="618">
        <f t="shared" si="113"/>
        <v>458682287.5</v>
      </c>
      <c r="I2381" s="662"/>
      <c r="J2381" s="619" t="s">
        <v>55</v>
      </c>
      <c r="K2381" s="619" t="s">
        <v>2750</v>
      </c>
    </row>
    <row r="2382" spans="2:11">
      <c r="B2382" s="620" t="s">
        <v>2759</v>
      </c>
      <c r="C2382" s="620" t="s">
        <v>3176</v>
      </c>
      <c r="D2382" s="620" t="s">
        <v>2780</v>
      </c>
      <c r="E2382" s="615">
        <v>30000</v>
      </c>
      <c r="F2382" s="616">
        <f t="shared" si="112"/>
        <v>458712287.5</v>
      </c>
      <c r="G2382" s="617">
        <f t="shared" si="111"/>
        <v>30000</v>
      </c>
      <c r="H2382" s="618">
        <f t="shared" si="113"/>
        <v>458712287.5</v>
      </c>
      <c r="I2382" s="662"/>
      <c r="J2382" s="619" t="s">
        <v>55</v>
      </c>
      <c r="K2382" s="619" t="s">
        <v>2750</v>
      </c>
    </row>
    <row r="2383" spans="2:11">
      <c r="B2383" s="620" t="s">
        <v>2759</v>
      </c>
      <c r="C2383" s="620" t="s">
        <v>3176</v>
      </c>
      <c r="D2383" s="620" t="s">
        <v>3177</v>
      </c>
      <c r="E2383" s="615">
        <v>120000</v>
      </c>
      <c r="F2383" s="616">
        <f t="shared" si="112"/>
        <v>458832287.5</v>
      </c>
      <c r="G2383" s="617">
        <f t="shared" si="111"/>
        <v>120000</v>
      </c>
      <c r="H2383" s="618">
        <f t="shared" si="113"/>
        <v>458832287.5</v>
      </c>
      <c r="I2383" s="662"/>
      <c r="J2383" s="619" t="s">
        <v>55</v>
      </c>
      <c r="K2383" s="619" t="s">
        <v>2750</v>
      </c>
    </row>
    <row r="2384" spans="2:11">
      <c r="B2384" s="620" t="s">
        <v>2759</v>
      </c>
      <c r="C2384" s="620" t="s">
        <v>3176</v>
      </c>
      <c r="D2384" s="620" t="s">
        <v>2830</v>
      </c>
      <c r="E2384" s="615">
        <v>5000</v>
      </c>
      <c r="F2384" s="616">
        <f t="shared" si="112"/>
        <v>458837287.5</v>
      </c>
      <c r="G2384" s="617">
        <f t="shared" si="111"/>
        <v>5000</v>
      </c>
      <c r="H2384" s="618">
        <f t="shared" si="113"/>
        <v>458837287.5</v>
      </c>
      <c r="I2384" s="662"/>
      <c r="J2384" s="619" t="s">
        <v>55</v>
      </c>
      <c r="K2384" s="619" t="s">
        <v>2750</v>
      </c>
    </row>
    <row r="2385" spans="2:11">
      <c r="B2385" s="620" t="s">
        <v>2759</v>
      </c>
      <c r="C2385" s="620" t="s">
        <v>3178</v>
      </c>
      <c r="D2385" s="620" t="s">
        <v>5119</v>
      </c>
      <c r="E2385" s="615">
        <v>3500</v>
      </c>
      <c r="F2385" s="616">
        <f t="shared" si="112"/>
        <v>458840787.5</v>
      </c>
      <c r="G2385" s="617">
        <f t="shared" si="111"/>
        <v>3500</v>
      </c>
      <c r="H2385" s="618">
        <f t="shared" si="113"/>
        <v>458840787.5</v>
      </c>
      <c r="I2385" s="662"/>
      <c r="J2385" s="619" t="s">
        <v>55</v>
      </c>
      <c r="K2385" s="619" t="s">
        <v>2750</v>
      </c>
    </row>
    <row r="2386" spans="2:11">
      <c r="B2386" s="620" t="s">
        <v>2759</v>
      </c>
      <c r="C2386" s="620" t="s">
        <v>3178</v>
      </c>
      <c r="D2386" s="620" t="s">
        <v>2785</v>
      </c>
      <c r="E2386" s="615">
        <v>60000</v>
      </c>
      <c r="F2386" s="616">
        <f t="shared" si="112"/>
        <v>458900787.5</v>
      </c>
      <c r="G2386" s="617">
        <f t="shared" si="111"/>
        <v>60000</v>
      </c>
      <c r="H2386" s="618">
        <f t="shared" si="113"/>
        <v>458900787.5</v>
      </c>
      <c r="I2386" s="662"/>
      <c r="J2386" s="619" t="s">
        <v>55</v>
      </c>
      <c r="K2386" s="619" t="s">
        <v>2750</v>
      </c>
    </row>
    <row r="2387" spans="2:11">
      <c r="B2387" s="620" t="s">
        <v>2759</v>
      </c>
      <c r="C2387" s="620" t="s">
        <v>3178</v>
      </c>
      <c r="D2387" s="620" t="s">
        <v>5118</v>
      </c>
      <c r="E2387" s="615">
        <v>30000</v>
      </c>
      <c r="F2387" s="616">
        <f t="shared" si="112"/>
        <v>458930787.5</v>
      </c>
      <c r="G2387" s="617">
        <f t="shared" si="111"/>
        <v>30000</v>
      </c>
      <c r="H2387" s="618">
        <f t="shared" si="113"/>
        <v>458930787.5</v>
      </c>
      <c r="I2387" s="662"/>
      <c r="J2387" s="619" t="s">
        <v>55</v>
      </c>
      <c r="K2387" s="619" t="s">
        <v>2750</v>
      </c>
    </row>
    <row r="2388" spans="2:11">
      <c r="B2388" s="620" t="s">
        <v>2759</v>
      </c>
      <c r="C2388" s="620" t="s">
        <v>3178</v>
      </c>
      <c r="D2388" s="620" t="s">
        <v>5117</v>
      </c>
      <c r="E2388" s="615">
        <v>2414000</v>
      </c>
      <c r="F2388" s="616">
        <f t="shared" si="112"/>
        <v>461344787.5</v>
      </c>
      <c r="G2388" s="617">
        <f t="shared" si="111"/>
        <v>2414000</v>
      </c>
      <c r="H2388" s="618">
        <f t="shared" si="113"/>
        <v>461344787.5</v>
      </c>
      <c r="I2388" s="662"/>
      <c r="J2388" s="619" t="s">
        <v>55</v>
      </c>
      <c r="K2388" s="619" t="s">
        <v>2750</v>
      </c>
    </row>
    <row r="2389" spans="2:11">
      <c r="B2389" s="620" t="s">
        <v>2759</v>
      </c>
      <c r="C2389" s="620" t="s">
        <v>3178</v>
      </c>
      <c r="D2389" s="620" t="s">
        <v>5116</v>
      </c>
      <c r="E2389" s="615">
        <v>500000</v>
      </c>
      <c r="F2389" s="616">
        <f t="shared" si="112"/>
        <v>461844787.5</v>
      </c>
      <c r="G2389" s="617">
        <f t="shared" si="111"/>
        <v>500000</v>
      </c>
      <c r="H2389" s="618">
        <f t="shared" si="113"/>
        <v>461844787.5</v>
      </c>
      <c r="I2389" s="662"/>
      <c r="J2389" s="619" t="s">
        <v>55</v>
      </c>
      <c r="K2389" s="619" t="s">
        <v>2750</v>
      </c>
    </row>
    <row r="2390" spans="2:11">
      <c r="B2390" s="620" t="s">
        <v>2759</v>
      </c>
      <c r="C2390" s="620" t="s">
        <v>3178</v>
      </c>
      <c r="D2390" s="620" t="s">
        <v>5115</v>
      </c>
      <c r="E2390" s="615">
        <v>500000</v>
      </c>
      <c r="F2390" s="616">
        <f t="shared" si="112"/>
        <v>462344787.5</v>
      </c>
      <c r="G2390" s="617">
        <f t="shared" si="111"/>
        <v>500000</v>
      </c>
      <c r="H2390" s="618">
        <f t="shared" si="113"/>
        <v>462344787.5</v>
      </c>
      <c r="I2390" s="662"/>
      <c r="J2390" s="619" t="s">
        <v>55</v>
      </c>
      <c r="K2390" s="619" t="s">
        <v>2750</v>
      </c>
    </row>
    <row r="2391" spans="2:11">
      <c r="B2391" s="620" t="s">
        <v>2759</v>
      </c>
      <c r="C2391" s="620" t="s">
        <v>3178</v>
      </c>
      <c r="D2391" s="620" t="s">
        <v>5114</v>
      </c>
      <c r="E2391" s="615">
        <v>78000</v>
      </c>
      <c r="F2391" s="616">
        <f t="shared" si="112"/>
        <v>462422787.5</v>
      </c>
      <c r="G2391" s="617">
        <f t="shared" si="111"/>
        <v>78000</v>
      </c>
      <c r="H2391" s="618">
        <f t="shared" si="113"/>
        <v>462422787.5</v>
      </c>
      <c r="I2391" s="662"/>
      <c r="J2391" s="619" t="s">
        <v>55</v>
      </c>
      <c r="K2391" s="619" t="s">
        <v>2750</v>
      </c>
    </row>
    <row r="2392" spans="2:11">
      <c r="B2392" s="620" t="s">
        <v>2759</v>
      </c>
      <c r="C2392" s="620" t="s">
        <v>3178</v>
      </c>
      <c r="D2392" s="620" t="s">
        <v>5113</v>
      </c>
      <c r="E2392" s="615">
        <v>150000</v>
      </c>
      <c r="F2392" s="616">
        <f t="shared" si="112"/>
        <v>462572787.5</v>
      </c>
      <c r="G2392" s="617">
        <f t="shared" si="111"/>
        <v>150000</v>
      </c>
      <c r="H2392" s="618">
        <f t="shared" si="113"/>
        <v>462572787.5</v>
      </c>
      <c r="I2392" s="662"/>
      <c r="J2392" s="619" t="s">
        <v>55</v>
      </c>
      <c r="K2392" s="619" t="s">
        <v>2750</v>
      </c>
    </row>
    <row r="2393" spans="2:11">
      <c r="B2393" s="620" t="s">
        <v>2759</v>
      </c>
      <c r="C2393" s="620" t="s">
        <v>3178</v>
      </c>
      <c r="D2393" s="620" t="s">
        <v>2794</v>
      </c>
      <c r="E2393" s="615">
        <v>161000</v>
      </c>
      <c r="F2393" s="616">
        <f t="shared" si="112"/>
        <v>462733787.5</v>
      </c>
      <c r="G2393" s="617">
        <f t="shared" si="111"/>
        <v>161000</v>
      </c>
      <c r="H2393" s="618">
        <f t="shared" si="113"/>
        <v>462733787.5</v>
      </c>
      <c r="I2393" s="662"/>
      <c r="J2393" s="619" t="s">
        <v>55</v>
      </c>
      <c r="K2393" s="619" t="s">
        <v>2750</v>
      </c>
    </row>
    <row r="2394" spans="2:11">
      <c r="B2394" s="620" t="s">
        <v>2759</v>
      </c>
      <c r="C2394" s="620" t="s">
        <v>3178</v>
      </c>
      <c r="D2394" s="620" t="s">
        <v>2837</v>
      </c>
      <c r="E2394" s="615">
        <v>967000</v>
      </c>
      <c r="F2394" s="616">
        <f t="shared" si="112"/>
        <v>463700787.5</v>
      </c>
      <c r="G2394" s="617">
        <f t="shared" si="111"/>
        <v>967000</v>
      </c>
      <c r="H2394" s="618">
        <f t="shared" si="113"/>
        <v>463700787.5</v>
      </c>
      <c r="I2394" s="662"/>
      <c r="J2394" s="619" t="s">
        <v>55</v>
      </c>
      <c r="K2394" s="619" t="s">
        <v>2750</v>
      </c>
    </row>
    <row r="2395" spans="2:11">
      <c r="B2395" s="620" t="s">
        <v>2759</v>
      </c>
      <c r="C2395" s="620" t="s">
        <v>3178</v>
      </c>
      <c r="D2395" s="620" t="s">
        <v>5112</v>
      </c>
      <c r="E2395" s="615">
        <v>39000</v>
      </c>
      <c r="F2395" s="616">
        <f t="shared" si="112"/>
        <v>463739787.5</v>
      </c>
      <c r="G2395" s="617">
        <f t="shared" si="111"/>
        <v>39000</v>
      </c>
      <c r="H2395" s="618">
        <f t="shared" si="113"/>
        <v>463739787.5</v>
      </c>
      <c r="I2395" s="662"/>
      <c r="J2395" s="619" t="s">
        <v>55</v>
      </c>
      <c r="K2395" s="619" t="s">
        <v>2750</v>
      </c>
    </row>
    <row r="2396" spans="2:11">
      <c r="B2396" s="620" t="s">
        <v>2759</v>
      </c>
      <c r="C2396" s="620" t="s">
        <v>3178</v>
      </c>
      <c r="D2396" s="620" t="s">
        <v>5111</v>
      </c>
      <c r="E2396" s="615">
        <v>175000</v>
      </c>
      <c r="F2396" s="616">
        <f t="shared" si="112"/>
        <v>463914787.5</v>
      </c>
      <c r="G2396" s="617">
        <f t="shared" si="111"/>
        <v>175000</v>
      </c>
      <c r="H2396" s="618">
        <f t="shared" si="113"/>
        <v>463914787.5</v>
      </c>
      <c r="I2396" s="662"/>
      <c r="J2396" s="619" t="s">
        <v>55</v>
      </c>
      <c r="K2396" s="619" t="s">
        <v>2750</v>
      </c>
    </row>
    <row r="2397" spans="2:11">
      <c r="B2397" s="620" t="s">
        <v>2759</v>
      </c>
      <c r="C2397" s="620" t="s">
        <v>3178</v>
      </c>
      <c r="D2397" s="620" t="s">
        <v>5110</v>
      </c>
      <c r="E2397" s="615">
        <v>8000</v>
      </c>
      <c r="F2397" s="616">
        <f t="shared" si="112"/>
        <v>463922787.5</v>
      </c>
      <c r="G2397" s="617">
        <f t="shared" si="111"/>
        <v>8000</v>
      </c>
      <c r="H2397" s="618">
        <f t="shared" si="113"/>
        <v>463922787.5</v>
      </c>
      <c r="I2397" s="662"/>
      <c r="J2397" s="619" t="s">
        <v>55</v>
      </c>
      <c r="K2397" s="619" t="s">
        <v>2750</v>
      </c>
    </row>
    <row r="2398" spans="2:11">
      <c r="B2398" s="620" t="s">
        <v>2759</v>
      </c>
      <c r="C2398" s="620" t="s">
        <v>3178</v>
      </c>
      <c r="D2398" s="620" t="s">
        <v>5109</v>
      </c>
      <c r="E2398" s="615">
        <v>500000</v>
      </c>
      <c r="F2398" s="616">
        <f t="shared" si="112"/>
        <v>464422787.5</v>
      </c>
      <c r="G2398" s="617">
        <f t="shared" si="111"/>
        <v>500000</v>
      </c>
      <c r="H2398" s="618">
        <f t="shared" si="113"/>
        <v>464422787.5</v>
      </c>
      <c r="I2398" s="662"/>
      <c r="J2398" s="619" t="s">
        <v>55</v>
      </c>
      <c r="K2398" s="619" t="s">
        <v>2750</v>
      </c>
    </row>
    <row r="2399" spans="2:11">
      <c r="B2399" s="620" t="s">
        <v>2759</v>
      </c>
      <c r="C2399" s="620" t="s">
        <v>3178</v>
      </c>
      <c r="D2399" s="620" t="s">
        <v>5108</v>
      </c>
      <c r="E2399" s="615">
        <v>12000</v>
      </c>
      <c r="F2399" s="616">
        <f t="shared" si="112"/>
        <v>464434787.5</v>
      </c>
      <c r="G2399" s="617">
        <f t="shared" si="111"/>
        <v>12000</v>
      </c>
      <c r="H2399" s="618">
        <f t="shared" si="113"/>
        <v>464434787.5</v>
      </c>
      <c r="I2399" s="662"/>
      <c r="J2399" s="619" t="s">
        <v>55</v>
      </c>
      <c r="K2399" s="619" t="s">
        <v>2750</v>
      </c>
    </row>
    <row r="2400" spans="2:11">
      <c r="B2400" s="620" t="s">
        <v>2759</v>
      </c>
      <c r="C2400" s="620" t="s">
        <v>3178</v>
      </c>
      <c r="D2400" s="620" t="s">
        <v>5107</v>
      </c>
      <c r="E2400" s="615">
        <v>12000</v>
      </c>
      <c r="F2400" s="616">
        <f t="shared" si="112"/>
        <v>464446787.5</v>
      </c>
      <c r="G2400" s="617">
        <f t="shared" si="111"/>
        <v>12000</v>
      </c>
      <c r="H2400" s="618">
        <f t="shared" si="113"/>
        <v>464446787.5</v>
      </c>
      <c r="I2400" s="662"/>
      <c r="J2400" s="619" t="s">
        <v>55</v>
      </c>
      <c r="K2400" s="619" t="s">
        <v>2750</v>
      </c>
    </row>
    <row r="2401" spans="2:11">
      <c r="B2401" s="620" t="s">
        <v>2759</v>
      </c>
      <c r="C2401" s="620" t="s">
        <v>3178</v>
      </c>
      <c r="D2401" s="620" t="s">
        <v>5106</v>
      </c>
      <c r="E2401" s="615">
        <v>12000</v>
      </c>
      <c r="F2401" s="616">
        <f t="shared" si="112"/>
        <v>464458787.5</v>
      </c>
      <c r="G2401" s="617">
        <f t="shared" si="111"/>
        <v>12000</v>
      </c>
      <c r="H2401" s="618">
        <f t="shared" si="113"/>
        <v>464458787.5</v>
      </c>
      <c r="I2401" s="662"/>
      <c r="J2401" s="619" t="s">
        <v>55</v>
      </c>
      <c r="K2401" s="619" t="s">
        <v>2750</v>
      </c>
    </row>
    <row r="2402" spans="2:11">
      <c r="B2402" s="620" t="s">
        <v>2759</v>
      </c>
      <c r="C2402" s="620" t="s">
        <v>3178</v>
      </c>
      <c r="D2402" s="620" t="s">
        <v>5105</v>
      </c>
      <c r="E2402" s="615">
        <v>23000</v>
      </c>
      <c r="F2402" s="616">
        <f t="shared" si="112"/>
        <v>464481787.5</v>
      </c>
      <c r="G2402" s="617">
        <f t="shared" si="111"/>
        <v>23000</v>
      </c>
      <c r="H2402" s="618">
        <f t="shared" si="113"/>
        <v>464481787.5</v>
      </c>
      <c r="I2402" s="662"/>
      <c r="J2402" s="619" t="s">
        <v>55</v>
      </c>
      <c r="K2402" s="619" t="s">
        <v>2750</v>
      </c>
    </row>
    <row r="2403" spans="2:11">
      <c r="B2403" s="620" t="s">
        <v>2759</v>
      </c>
      <c r="C2403" s="620" t="s">
        <v>3178</v>
      </c>
      <c r="D2403" s="620" t="s">
        <v>5104</v>
      </c>
      <c r="E2403" s="615">
        <v>23000</v>
      </c>
      <c r="F2403" s="616">
        <f t="shared" si="112"/>
        <v>464504787.5</v>
      </c>
      <c r="G2403" s="617">
        <f t="shared" si="111"/>
        <v>23000</v>
      </c>
      <c r="H2403" s="618">
        <f t="shared" si="113"/>
        <v>464504787.5</v>
      </c>
      <c r="I2403" s="662"/>
      <c r="J2403" s="619" t="s">
        <v>55</v>
      </c>
      <c r="K2403" s="619" t="s">
        <v>2750</v>
      </c>
    </row>
    <row r="2404" spans="2:11">
      <c r="B2404" s="620" t="s">
        <v>2759</v>
      </c>
      <c r="C2404" s="620" t="s">
        <v>3178</v>
      </c>
      <c r="D2404" s="620" t="s">
        <v>5103</v>
      </c>
      <c r="E2404" s="615">
        <v>23000</v>
      </c>
      <c r="F2404" s="616">
        <f t="shared" si="112"/>
        <v>464527787.5</v>
      </c>
      <c r="G2404" s="617">
        <f t="shared" si="111"/>
        <v>23000</v>
      </c>
      <c r="H2404" s="618">
        <f t="shared" si="113"/>
        <v>464527787.5</v>
      </c>
      <c r="I2404" s="662"/>
      <c r="J2404" s="619" t="s">
        <v>55</v>
      </c>
      <c r="K2404" s="619" t="s">
        <v>2750</v>
      </c>
    </row>
    <row r="2405" spans="2:11">
      <c r="B2405" s="620" t="s">
        <v>2759</v>
      </c>
      <c r="C2405" s="620" t="s">
        <v>3178</v>
      </c>
      <c r="D2405" s="620" t="s">
        <v>2806</v>
      </c>
      <c r="E2405" s="615">
        <v>7000</v>
      </c>
      <c r="F2405" s="616">
        <f t="shared" si="112"/>
        <v>464534787.5</v>
      </c>
      <c r="G2405" s="617">
        <f t="shared" si="111"/>
        <v>7000</v>
      </c>
      <c r="H2405" s="618">
        <f t="shared" si="113"/>
        <v>464534787.5</v>
      </c>
      <c r="I2405" s="662"/>
      <c r="J2405" s="619" t="s">
        <v>55</v>
      </c>
      <c r="K2405" s="619" t="s">
        <v>2750</v>
      </c>
    </row>
    <row r="2406" spans="2:11">
      <c r="B2406" s="620" t="s">
        <v>2759</v>
      </c>
      <c r="C2406" s="620" t="s">
        <v>3178</v>
      </c>
      <c r="D2406" s="620" t="s">
        <v>2807</v>
      </c>
      <c r="E2406" s="615">
        <v>645000</v>
      </c>
      <c r="F2406" s="616">
        <f t="shared" si="112"/>
        <v>465179787.5</v>
      </c>
      <c r="G2406" s="617">
        <f t="shared" si="111"/>
        <v>645000</v>
      </c>
      <c r="H2406" s="618">
        <f t="shared" si="113"/>
        <v>465179787.5</v>
      </c>
      <c r="I2406" s="662"/>
      <c r="J2406" s="619" t="s">
        <v>55</v>
      </c>
      <c r="K2406" s="619" t="s">
        <v>2750</v>
      </c>
    </row>
    <row r="2407" spans="2:11">
      <c r="B2407" s="620" t="s">
        <v>2759</v>
      </c>
      <c r="C2407" s="620" t="s">
        <v>3178</v>
      </c>
      <c r="D2407" s="620" t="s">
        <v>2809</v>
      </c>
      <c r="E2407" s="615">
        <v>411000</v>
      </c>
      <c r="F2407" s="616">
        <f t="shared" si="112"/>
        <v>465590787.5</v>
      </c>
      <c r="G2407" s="617">
        <f t="shared" si="111"/>
        <v>411000</v>
      </c>
      <c r="H2407" s="618">
        <f t="shared" si="113"/>
        <v>465590787.5</v>
      </c>
      <c r="I2407" s="662"/>
      <c r="J2407" s="619" t="s">
        <v>55</v>
      </c>
      <c r="K2407" s="619" t="s">
        <v>2750</v>
      </c>
    </row>
    <row r="2408" spans="2:11">
      <c r="B2408" s="620" t="s">
        <v>2759</v>
      </c>
      <c r="C2408" s="620" t="s">
        <v>3178</v>
      </c>
      <c r="D2408" s="620" t="s">
        <v>2771</v>
      </c>
      <c r="E2408" s="615">
        <v>677000</v>
      </c>
      <c r="F2408" s="616">
        <f t="shared" si="112"/>
        <v>466267787.5</v>
      </c>
      <c r="G2408" s="617">
        <f t="shared" si="111"/>
        <v>677000</v>
      </c>
      <c r="H2408" s="618">
        <f t="shared" si="113"/>
        <v>466267787.5</v>
      </c>
      <c r="I2408" s="662"/>
      <c r="J2408" s="619" t="s">
        <v>55</v>
      </c>
      <c r="K2408" s="619" t="s">
        <v>2750</v>
      </c>
    </row>
    <row r="2409" spans="2:11">
      <c r="B2409" s="620" t="s">
        <v>2759</v>
      </c>
      <c r="C2409" s="620" t="s">
        <v>3178</v>
      </c>
      <c r="D2409" s="620" t="s">
        <v>5102</v>
      </c>
      <c r="E2409" s="615">
        <v>77000</v>
      </c>
      <c r="F2409" s="616">
        <f t="shared" si="112"/>
        <v>466344787.5</v>
      </c>
      <c r="G2409" s="617">
        <f t="shared" si="111"/>
        <v>77000</v>
      </c>
      <c r="H2409" s="618">
        <f t="shared" si="113"/>
        <v>466344787.5</v>
      </c>
      <c r="I2409" s="662"/>
      <c r="J2409" s="619" t="s">
        <v>55</v>
      </c>
      <c r="K2409" s="619" t="s">
        <v>2750</v>
      </c>
    </row>
    <row r="2410" spans="2:11">
      <c r="B2410" s="620" t="s">
        <v>2759</v>
      </c>
      <c r="C2410" s="620" t="s">
        <v>3178</v>
      </c>
      <c r="D2410" s="620" t="s">
        <v>2810</v>
      </c>
      <c r="E2410" s="615">
        <v>100000</v>
      </c>
      <c r="F2410" s="616">
        <f t="shared" si="112"/>
        <v>466444787.5</v>
      </c>
      <c r="G2410" s="617">
        <f t="shared" si="111"/>
        <v>100000</v>
      </c>
      <c r="H2410" s="618">
        <f t="shared" si="113"/>
        <v>466444787.5</v>
      </c>
      <c r="I2410" s="662"/>
      <c r="J2410" s="619" t="s">
        <v>55</v>
      </c>
      <c r="K2410" s="619" t="s">
        <v>2750</v>
      </c>
    </row>
    <row r="2411" spans="2:11">
      <c r="B2411" s="620" t="s">
        <v>2759</v>
      </c>
      <c r="C2411" s="620" t="s">
        <v>3178</v>
      </c>
      <c r="D2411" s="620" t="s">
        <v>5101</v>
      </c>
      <c r="E2411" s="615">
        <v>8000</v>
      </c>
      <c r="F2411" s="616">
        <f t="shared" si="112"/>
        <v>466452787.5</v>
      </c>
      <c r="G2411" s="617">
        <f t="shared" si="111"/>
        <v>8000</v>
      </c>
      <c r="H2411" s="618">
        <f t="shared" si="113"/>
        <v>466452787.5</v>
      </c>
      <c r="I2411" s="662"/>
      <c r="J2411" s="619" t="s">
        <v>55</v>
      </c>
      <c r="K2411" s="619" t="s">
        <v>2750</v>
      </c>
    </row>
    <row r="2412" spans="2:11">
      <c r="B2412" s="620" t="s">
        <v>2759</v>
      </c>
      <c r="C2412" s="620" t="s">
        <v>3178</v>
      </c>
      <c r="D2412" s="620" t="s">
        <v>5100</v>
      </c>
      <c r="E2412" s="615">
        <v>8000</v>
      </c>
      <c r="F2412" s="616">
        <f t="shared" si="112"/>
        <v>466460787.5</v>
      </c>
      <c r="G2412" s="617">
        <f t="shared" si="111"/>
        <v>8000</v>
      </c>
      <c r="H2412" s="618">
        <f t="shared" si="113"/>
        <v>466460787.5</v>
      </c>
      <c r="I2412" s="662"/>
      <c r="J2412" s="619" t="s">
        <v>55</v>
      </c>
      <c r="K2412" s="619" t="s">
        <v>2750</v>
      </c>
    </row>
    <row r="2413" spans="2:11">
      <c r="B2413" s="620" t="s">
        <v>2759</v>
      </c>
      <c r="C2413" s="620" t="s">
        <v>3178</v>
      </c>
      <c r="D2413" s="620" t="s">
        <v>5099</v>
      </c>
      <c r="E2413" s="615">
        <v>2000</v>
      </c>
      <c r="F2413" s="616">
        <f t="shared" si="112"/>
        <v>466462787.5</v>
      </c>
      <c r="G2413" s="617">
        <f t="shared" si="111"/>
        <v>2000</v>
      </c>
      <c r="H2413" s="618">
        <f t="shared" si="113"/>
        <v>466462787.5</v>
      </c>
      <c r="I2413" s="662"/>
      <c r="J2413" s="619" t="s">
        <v>55</v>
      </c>
      <c r="K2413" s="619" t="s">
        <v>2750</v>
      </c>
    </row>
    <row r="2414" spans="2:11">
      <c r="B2414" s="620" t="s">
        <v>2759</v>
      </c>
      <c r="C2414" s="620" t="s">
        <v>3178</v>
      </c>
      <c r="D2414" s="620" t="s">
        <v>5098</v>
      </c>
      <c r="E2414" s="615">
        <v>145000</v>
      </c>
      <c r="F2414" s="616">
        <f t="shared" si="112"/>
        <v>466607787.5</v>
      </c>
      <c r="G2414" s="617">
        <f t="shared" si="111"/>
        <v>145000</v>
      </c>
      <c r="H2414" s="618">
        <f t="shared" si="113"/>
        <v>466607787.5</v>
      </c>
      <c r="I2414" s="662"/>
      <c r="J2414" s="619" t="s">
        <v>55</v>
      </c>
      <c r="K2414" s="619" t="s">
        <v>2750</v>
      </c>
    </row>
    <row r="2415" spans="2:11">
      <c r="B2415" s="620" t="s">
        <v>2759</v>
      </c>
      <c r="C2415" s="620" t="s">
        <v>3178</v>
      </c>
      <c r="D2415" s="620" t="s">
        <v>5097</v>
      </c>
      <c r="E2415" s="615">
        <v>8000</v>
      </c>
      <c r="F2415" s="616">
        <f t="shared" si="112"/>
        <v>466615787.5</v>
      </c>
      <c r="G2415" s="617">
        <f t="shared" si="111"/>
        <v>8000</v>
      </c>
      <c r="H2415" s="618">
        <f t="shared" si="113"/>
        <v>466615787.5</v>
      </c>
      <c r="I2415" s="662"/>
      <c r="J2415" s="619" t="s">
        <v>55</v>
      </c>
      <c r="K2415" s="619" t="s">
        <v>2750</v>
      </c>
    </row>
    <row r="2416" spans="2:11">
      <c r="B2416" s="620" t="s">
        <v>2759</v>
      </c>
      <c r="C2416" s="620" t="s">
        <v>3178</v>
      </c>
      <c r="D2416" s="620" t="s">
        <v>5096</v>
      </c>
      <c r="E2416" s="615">
        <v>8000</v>
      </c>
      <c r="F2416" s="616">
        <f t="shared" si="112"/>
        <v>466623787.5</v>
      </c>
      <c r="G2416" s="617">
        <f t="shared" si="111"/>
        <v>8000</v>
      </c>
      <c r="H2416" s="618">
        <f t="shared" si="113"/>
        <v>466623787.5</v>
      </c>
      <c r="I2416" s="662"/>
      <c r="J2416" s="619" t="s">
        <v>55</v>
      </c>
      <c r="K2416" s="619" t="s">
        <v>2750</v>
      </c>
    </row>
    <row r="2417" spans="2:11">
      <c r="B2417" s="620" t="s">
        <v>2759</v>
      </c>
      <c r="C2417" s="620" t="s">
        <v>3178</v>
      </c>
      <c r="D2417" s="620" t="s">
        <v>2780</v>
      </c>
      <c r="E2417" s="615">
        <v>2180000</v>
      </c>
      <c r="F2417" s="616">
        <f t="shared" si="112"/>
        <v>468803787.5</v>
      </c>
      <c r="G2417" s="617">
        <f t="shared" si="111"/>
        <v>2180000</v>
      </c>
      <c r="H2417" s="618">
        <f t="shared" si="113"/>
        <v>468803787.5</v>
      </c>
      <c r="I2417" s="662"/>
      <c r="J2417" s="619" t="s">
        <v>55</v>
      </c>
      <c r="K2417" s="619" t="s">
        <v>2750</v>
      </c>
    </row>
    <row r="2418" spans="2:11">
      <c r="B2418" s="620" t="s">
        <v>2759</v>
      </c>
      <c r="C2418" s="620" t="s">
        <v>3178</v>
      </c>
      <c r="D2418" s="620" t="s">
        <v>5095</v>
      </c>
      <c r="E2418" s="615">
        <v>6000</v>
      </c>
      <c r="F2418" s="616">
        <f t="shared" si="112"/>
        <v>468809787.5</v>
      </c>
      <c r="G2418" s="617">
        <f t="shared" si="111"/>
        <v>6000</v>
      </c>
      <c r="H2418" s="618">
        <f t="shared" si="113"/>
        <v>468809787.5</v>
      </c>
      <c r="I2418" s="662"/>
      <c r="J2418" s="619" t="s">
        <v>55</v>
      </c>
      <c r="K2418" s="619" t="s">
        <v>2750</v>
      </c>
    </row>
    <row r="2419" spans="2:11">
      <c r="B2419" s="620" t="s">
        <v>2759</v>
      </c>
      <c r="C2419" s="620" t="s">
        <v>3178</v>
      </c>
      <c r="D2419" s="620" t="s">
        <v>2815</v>
      </c>
      <c r="E2419" s="615">
        <v>125000</v>
      </c>
      <c r="F2419" s="616">
        <f t="shared" si="112"/>
        <v>468934787.5</v>
      </c>
      <c r="G2419" s="617">
        <f t="shared" si="111"/>
        <v>125000</v>
      </c>
      <c r="H2419" s="618">
        <f t="shared" si="113"/>
        <v>468934787.5</v>
      </c>
      <c r="I2419" s="662"/>
      <c r="J2419" s="619" t="s">
        <v>55</v>
      </c>
      <c r="K2419" s="619" t="s">
        <v>2750</v>
      </c>
    </row>
    <row r="2420" spans="2:11">
      <c r="B2420" s="620" t="s">
        <v>2759</v>
      </c>
      <c r="C2420" s="620" t="s">
        <v>3178</v>
      </c>
      <c r="D2420" s="620" t="s">
        <v>3136</v>
      </c>
      <c r="E2420" s="615">
        <v>188000</v>
      </c>
      <c r="F2420" s="616">
        <f t="shared" si="112"/>
        <v>469122787.5</v>
      </c>
      <c r="G2420" s="617">
        <f t="shared" si="111"/>
        <v>188000</v>
      </c>
      <c r="H2420" s="618">
        <f t="shared" si="113"/>
        <v>469122787.5</v>
      </c>
      <c r="I2420" s="662"/>
      <c r="J2420" s="619" t="s">
        <v>55</v>
      </c>
      <c r="K2420" s="619" t="s">
        <v>2750</v>
      </c>
    </row>
    <row r="2421" spans="2:11">
      <c r="B2421" s="620" t="s">
        <v>2759</v>
      </c>
      <c r="C2421" s="620" t="s">
        <v>3178</v>
      </c>
      <c r="D2421" s="620" t="s">
        <v>2995</v>
      </c>
      <c r="E2421" s="615">
        <v>373000</v>
      </c>
      <c r="F2421" s="616">
        <f t="shared" si="112"/>
        <v>469495787.5</v>
      </c>
      <c r="G2421" s="617">
        <f t="shared" si="111"/>
        <v>373000</v>
      </c>
      <c r="H2421" s="618">
        <f t="shared" si="113"/>
        <v>469495787.5</v>
      </c>
      <c r="I2421" s="662"/>
      <c r="J2421" s="619" t="s">
        <v>55</v>
      </c>
      <c r="K2421" s="619" t="s">
        <v>2750</v>
      </c>
    </row>
    <row r="2422" spans="2:11">
      <c r="B2422" s="620" t="s">
        <v>2759</v>
      </c>
      <c r="C2422" s="620" t="s">
        <v>3178</v>
      </c>
      <c r="D2422" s="620" t="s">
        <v>2817</v>
      </c>
      <c r="E2422" s="615">
        <v>1209000</v>
      </c>
      <c r="F2422" s="616">
        <f t="shared" si="112"/>
        <v>470704787.5</v>
      </c>
      <c r="G2422" s="617">
        <f t="shared" si="111"/>
        <v>1209000</v>
      </c>
      <c r="H2422" s="618">
        <f t="shared" si="113"/>
        <v>470704787.5</v>
      </c>
      <c r="I2422" s="662"/>
      <c r="J2422" s="619" t="s">
        <v>55</v>
      </c>
      <c r="K2422" s="619" t="s">
        <v>2750</v>
      </c>
    </row>
    <row r="2423" spans="2:11">
      <c r="B2423" s="620" t="s">
        <v>2759</v>
      </c>
      <c r="C2423" s="620" t="s">
        <v>3178</v>
      </c>
      <c r="D2423" s="620" t="s">
        <v>5094</v>
      </c>
      <c r="E2423" s="615">
        <v>6000</v>
      </c>
      <c r="F2423" s="616">
        <f t="shared" si="112"/>
        <v>470710787.5</v>
      </c>
      <c r="G2423" s="617">
        <f t="shared" si="111"/>
        <v>6000</v>
      </c>
      <c r="H2423" s="618">
        <f t="shared" si="113"/>
        <v>470710787.5</v>
      </c>
      <c r="I2423" s="662"/>
      <c r="J2423" s="619" t="s">
        <v>55</v>
      </c>
      <c r="K2423" s="619" t="s">
        <v>2750</v>
      </c>
    </row>
    <row r="2424" spans="2:11">
      <c r="B2424" s="620" t="s">
        <v>2759</v>
      </c>
      <c r="C2424" s="620" t="s">
        <v>3178</v>
      </c>
      <c r="D2424" s="620" t="s">
        <v>5093</v>
      </c>
      <c r="E2424" s="615">
        <v>2000000</v>
      </c>
      <c r="F2424" s="616">
        <f t="shared" si="112"/>
        <v>472710787.5</v>
      </c>
      <c r="G2424" s="617">
        <f t="shared" si="111"/>
        <v>2000000</v>
      </c>
      <c r="H2424" s="618">
        <f t="shared" si="113"/>
        <v>472710787.5</v>
      </c>
      <c r="I2424" s="662"/>
      <c r="J2424" s="619" t="s">
        <v>55</v>
      </c>
      <c r="K2424" s="619" t="s">
        <v>2750</v>
      </c>
    </row>
    <row r="2425" spans="2:11">
      <c r="B2425" s="620" t="s">
        <v>2759</v>
      </c>
      <c r="C2425" s="620" t="s">
        <v>3178</v>
      </c>
      <c r="D2425" s="620" t="s">
        <v>5092</v>
      </c>
      <c r="E2425" s="615">
        <v>125000</v>
      </c>
      <c r="F2425" s="616">
        <f t="shared" si="112"/>
        <v>472835787.5</v>
      </c>
      <c r="G2425" s="617">
        <f t="shared" si="111"/>
        <v>125000</v>
      </c>
      <c r="H2425" s="618">
        <f t="shared" si="113"/>
        <v>472835787.5</v>
      </c>
      <c r="I2425" s="662"/>
      <c r="J2425" s="619" t="s">
        <v>55</v>
      </c>
      <c r="K2425" s="619" t="s">
        <v>2750</v>
      </c>
    </row>
    <row r="2426" spans="2:11">
      <c r="B2426" s="620" t="s">
        <v>2759</v>
      </c>
      <c r="C2426" s="620" t="s">
        <v>3178</v>
      </c>
      <c r="D2426" s="620" t="s">
        <v>5091</v>
      </c>
      <c r="E2426" s="615">
        <v>2125000</v>
      </c>
      <c r="F2426" s="616">
        <f t="shared" si="112"/>
        <v>474960787.5</v>
      </c>
      <c r="G2426" s="617">
        <f t="shared" si="111"/>
        <v>2125000</v>
      </c>
      <c r="H2426" s="618">
        <f t="shared" si="113"/>
        <v>474960787.5</v>
      </c>
      <c r="I2426" s="662"/>
      <c r="J2426" s="619" t="s">
        <v>55</v>
      </c>
      <c r="K2426" s="619" t="s">
        <v>2750</v>
      </c>
    </row>
    <row r="2427" spans="2:11">
      <c r="B2427" s="620" t="s">
        <v>2759</v>
      </c>
      <c r="C2427" s="620" t="s">
        <v>3178</v>
      </c>
      <c r="D2427" s="620" t="s">
        <v>5090</v>
      </c>
      <c r="E2427" s="615">
        <v>8000</v>
      </c>
      <c r="F2427" s="616">
        <f t="shared" si="112"/>
        <v>474968787.5</v>
      </c>
      <c r="G2427" s="617">
        <f t="shared" si="111"/>
        <v>8000</v>
      </c>
      <c r="H2427" s="618">
        <f t="shared" si="113"/>
        <v>474968787.5</v>
      </c>
      <c r="I2427" s="662"/>
      <c r="J2427" s="619" t="s">
        <v>55</v>
      </c>
      <c r="K2427" s="619" t="s">
        <v>2750</v>
      </c>
    </row>
    <row r="2428" spans="2:11">
      <c r="B2428" s="620" t="s">
        <v>2759</v>
      </c>
      <c r="C2428" s="620" t="s">
        <v>3178</v>
      </c>
      <c r="D2428" s="620" t="s">
        <v>5089</v>
      </c>
      <c r="E2428" s="615">
        <v>8000</v>
      </c>
      <c r="F2428" s="616">
        <f t="shared" si="112"/>
        <v>474976787.5</v>
      </c>
      <c r="G2428" s="617">
        <f t="shared" si="111"/>
        <v>8000</v>
      </c>
      <c r="H2428" s="618">
        <f t="shared" si="113"/>
        <v>474976787.5</v>
      </c>
      <c r="I2428" s="662"/>
      <c r="J2428" s="619" t="s">
        <v>55</v>
      </c>
      <c r="K2428" s="619" t="s">
        <v>2750</v>
      </c>
    </row>
    <row r="2429" spans="2:11">
      <c r="B2429" s="620" t="s">
        <v>2759</v>
      </c>
      <c r="C2429" s="620" t="s">
        <v>3178</v>
      </c>
      <c r="D2429" s="620" t="s">
        <v>2821</v>
      </c>
      <c r="E2429" s="615">
        <v>1410000</v>
      </c>
      <c r="F2429" s="616">
        <f t="shared" si="112"/>
        <v>476386787.5</v>
      </c>
      <c r="G2429" s="617">
        <f t="shared" si="111"/>
        <v>1410000</v>
      </c>
      <c r="H2429" s="618">
        <f t="shared" si="113"/>
        <v>476386787.5</v>
      </c>
      <c r="I2429" s="662"/>
      <c r="J2429" s="619" t="s">
        <v>55</v>
      </c>
      <c r="K2429" s="619" t="s">
        <v>2750</v>
      </c>
    </row>
    <row r="2430" spans="2:11">
      <c r="B2430" s="620" t="s">
        <v>2759</v>
      </c>
      <c r="C2430" s="620" t="s">
        <v>3178</v>
      </c>
      <c r="D2430" s="620" t="s">
        <v>5088</v>
      </c>
      <c r="E2430" s="615">
        <v>125000</v>
      </c>
      <c r="F2430" s="616">
        <f t="shared" si="112"/>
        <v>476511787.5</v>
      </c>
      <c r="G2430" s="617">
        <f t="shared" si="111"/>
        <v>125000</v>
      </c>
      <c r="H2430" s="618">
        <f t="shared" si="113"/>
        <v>476511787.5</v>
      </c>
      <c r="I2430" s="662"/>
      <c r="J2430" s="619" t="s">
        <v>55</v>
      </c>
      <c r="K2430" s="619" t="s">
        <v>2750</v>
      </c>
    </row>
    <row r="2431" spans="2:11">
      <c r="B2431" s="620" t="s">
        <v>2759</v>
      </c>
      <c r="C2431" s="620" t="s">
        <v>3178</v>
      </c>
      <c r="D2431" s="620" t="s">
        <v>5087</v>
      </c>
      <c r="E2431" s="615">
        <v>125000</v>
      </c>
      <c r="F2431" s="616">
        <f t="shared" si="112"/>
        <v>476636787.5</v>
      </c>
      <c r="G2431" s="617">
        <f t="shared" si="111"/>
        <v>125000</v>
      </c>
      <c r="H2431" s="618">
        <f t="shared" si="113"/>
        <v>476636787.5</v>
      </c>
      <c r="I2431" s="662"/>
      <c r="J2431" s="619" t="s">
        <v>55</v>
      </c>
      <c r="K2431" s="619" t="s">
        <v>2750</v>
      </c>
    </row>
    <row r="2432" spans="2:11">
      <c r="B2432" s="620" t="s">
        <v>2759</v>
      </c>
      <c r="C2432" s="620" t="s">
        <v>3178</v>
      </c>
      <c r="D2432" s="620" t="s">
        <v>5086</v>
      </c>
      <c r="E2432" s="615">
        <v>451000</v>
      </c>
      <c r="F2432" s="616">
        <f t="shared" si="112"/>
        <v>477087787.5</v>
      </c>
      <c r="G2432" s="617">
        <f t="shared" si="111"/>
        <v>451000</v>
      </c>
      <c r="H2432" s="618">
        <f t="shared" si="113"/>
        <v>477087787.5</v>
      </c>
      <c r="I2432" s="662"/>
      <c r="J2432" s="619" t="s">
        <v>55</v>
      </c>
      <c r="K2432" s="619" t="s">
        <v>2750</v>
      </c>
    </row>
    <row r="2433" spans="2:11">
      <c r="B2433" s="620" t="s">
        <v>2759</v>
      </c>
      <c r="C2433" s="620" t="s">
        <v>3178</v>
      </c>
      <c r="D2433" s="620" t="s">
        <v>2823</v>
      </c>
      <c r="E2433" s="615">
        <v>1007000</v>
      </c>
      <c r="F2433" s="616">
        <f t="shared" si="112"/>
        <v>478094787.5</v>
      </c>
      <c r="G2433" s="617">
        <f t="shared" si="111"/>
        <v>1007000</v>
      </c>
      <c r="H2433" s="618">
        <f t="shared" si="113"/>
        <v>478094787.5</v>
      </c>
      <c r="I2433" s="662"/>
      <c r="J2433" s="619" t="s">
        <v>55</v>
      </c>
      <c r="K2433" s="619" t="s">
        <v>2750</v>
      </c>
    </row>
    <row r="2434" spans="2:11">
      <c r="B2434" s="620" t="s">
        <v>2759</v>
      </c>
      <c r="C2434" s="620" t="s">
        <v>3178</v>
      </c>
      <c r="D2434" s="620" t="s">
        <v>5085</v>
      </c>
      <c r="E2434" s="615">
        <v>316000</v>
      </c>
      <c r="F2434" s="616">
        <f t="shared" si="112"/>
        <v>478410787.5</v>
      </c>
      <c r="G2434" s="617">
        <f t="shared" si="111"/>
        <v>316000</v>
      </c>
      <c r="H2434" s="618">
        <f t="shared" si="113"/>
        <v>478410787.5</v>
      </c>
      <c r="I2434" s="662"/>
      <c r="J2434" s="619" t="s">
        <v>55</v>
      </c>
      <c r="K2434" s="619" t="s">
        <v>2750</v>
      </c>
    </row>
    <row r="2435" spans="2:11">
      <c r="B2435" s="620" t="s">
        <v>2759</v>
      </c>
      <c r="C2435" s="620" t="s">
        <v>3178</v>
      </c>
      <c r="D2435" s="620" t="s">
        <v>5084</v>
      </c>
      <c r="E2435" s="615">
        <v>300000</v>
      </c>
      <c r="F2435" s="616">
        <f t="shared" si="112"/>
        <v>478710787.5</v>
      </c>
      <c r="G2435" s="617">
        <f t="shared" si="111"/>
        <v>300000</v>
      </c>
      <c r="H2435" s="618">
        <f t="shared" si="113"/>
        <v>478710787.5</v>
      </c>
      <c r="I2435" s="662"/>
      <c r="J2435" s="619" t="s">
        <v>55</v>
      </c>
      <c r="K2435" s="619" t="s">
        <v>2750</v>
      </c>
    </row>
    <row r="2436" spans="2:11">
      <c r="B2436" s="620" t="s">
        <v>2759</v>
      </c>
      <c r="C2436" s="620" t="s">
        <v>3179</v>
      </c>
      <c r="D2436" s="620" t="s">
        <v>5083</v>
      </c>
      <c r="E2436" s="615">
        <v>11500</v>
      </c>
      <c r="F2436" s="616">
        <f t="shared" si="112"/>
        <v>478722287.5</v>
      </c>
      <c r="G2436" s="617">
        <f t="shared" si="111"/>
        <v>11500</v>
      </c>
      <c r="H2436" s="618">
        <f t="shared" si="113"/>
        <v>478722287.5</v>
      </c>
      <c r="I2436" s="662"/>
      <c r="J2436" s="619" t="s">
        <v>55</v>
      </c>
      <c r="K2436" s="619" t="s">
        <v>2750</v>
      </c>
    </row>
    <row r="2437" spans="2:11">
      <c r="B2437" s="620" t="s">
        <v>2759</v>
      </c>
      <c r="C2437" s="620" t="s">
        <v>3179</v>
      </c>
      <c r="D2437" s="620" t="s">
        <v>3180</v>
      </c>
      <c r="E2437" s="615">
        <v>4000</v>
      </c>
      <c r="F2437" s="616">
        <f t="shared" si="112"/>
        <v>478726287.5</v>
      </c>
      <c r="G2437" s="617">
        <f t="shared" si="111"/>
        <v>4000</v>
      </c>
      <c r="H2437" s="618">
        <f t="shared" si="113"/>
        <v>478726287.5</v>
      </c>
      <c r="I2437" s="662"/>
      <c r="J2437" s="619" t="s">
        <v>55</v>
      </c>
      <c r="K2437" s="619" t="s">
        <v>2750</v>
      </c>
    </row>
    <row r="2438" spans="2:11">
      <c r="B2438" s="620" t="s">
        <v>2759</v>
      </c>
      <c r="C2438" s="620" t="s">
        <v>3179</v>
      </c>
      <c r="D2438" s="620" t="s">
        <v>3181</v>
      </c>
      <c r="E2438" s="615">
        <v>616000</v>
      </c>
      <c r="F2438" s="616">
        <f t="shared" si="112"/>
        <v>479342287.5</v>
      </c>
      <c r="G2438" s="617">
        <f t="shared" si="111"/>
        <v>616000</v>
      </c>
      <c r="H2438" s="618">
        <f t="shared" si="113"/>
        <v>479342287.5</v>
      </c>
      <c r="I2438" s="662"/>
      <c r="J2438" s="619" t="s">
        <v>55</v>
      </c>
      <c r="K2438" s="619" t="s">
        <v>2750</v>
      </c>
    </row>
    <row r="2439" spans="2:11">
      <c r="B2439" s="620" t="s">
        <v>2759</v>
      </c>
      <c r="C2439" s="620" t="s">
        <v>3179</v>
      </c>
      <c r="D2439" s="620" t="s">
        <v>3182</v>
      </c>
      <c r="E2439" s="615">
        <v>616000</v>
      </c>
      <c r="F2439" s="616">
        <f t="shared" si="112"/>
        <v>479958287.5</v>
      </c>
      <c r="G2439" s="617">
        <f t="shared" ref="G2439:G2480" si="114">E2439</f>
        <v>616000</v>
      </c>
      <c r="H2439" s="618">
        <f t="shared" si="113"/>
        <v>479958287.5</v>
      </c>
      <c r="I2439" s="662"/>
      <c r="J2439" s="619" t="s">
        <v>55</v>
      </c>
      <c r="K2439" s="619" t="s">
        <v>2750</v>
      </c>
    </row>
    <row r="2440" spans="2:11">
      <c r="B2440" s="620" t="s">
        <v>2759</v>
      </c>
      <c r="C2440" s="620" t="s">
        <v>3179</v>
      </c>
      <c r="D2440" s="620" t="s">
        <v>5082</v>
      </c>
      <c r="E2440" s="615">
        <v>80000</v>
      </c>
      <c r="F2440" s="616">
        <f t="shared" ref="F2440:F2480" si="115">E2440+F2439</f>
        <v>480038287.5</v>
      </c>
      <c r="G2440" s="617">
        <f t="shared" si="114"/>
        <v>80000</v>
      </c>
      <c r="H2440" s="618">
        <f t="shared" ref="H2440:H2480" si="116">G2440+H2439</f>
        <v>480038287.5</v>
      </c>
      <c r="I2440" s="662"/>
      <c r="J2440" s="619" t="s">
        <v>55</v>
      </c>
      <c r="K2440" s="619" t="s">
        <v>2750</v>
      </c>
    </row>
    <row r="2441" spans="2:11">
      <c r="B2441" s="620" t="s">
        <v>2759</v>
      </c>
      <c r="C2441" s="620" t="s">
        <v>3179</v>
      </c>
      <c r="D2441" s="620" t="s">
        <v>2889</v>
      </c>
      <c r="E2441" s="615">
        <v>438000</v>
      </c>
      <c r="F2441" s="616">
        <f t="shared" si="115"/>
        <v>480476287.5</v>
      </c>
      <c r="G2441" s="617">
        <f t="shared" si="114"/>
        <v>438000</v>
      </c>
      <c r="H2441" s="618">
        <f t="shared" si="116"/>
        <v>480476287.5</v>
      </c>
      <c r="I2441" s="662"/>
      <c r="J2441" s="619" t="s">
        <v>55</v>
      </c>
      <c r="K2441" s="619" t="s">
        <v>2750</v>
      </c>
    </row>
    <row r="2442" spans="2:11">
      <c r="B2442" s="620" t="s">
        <v>2759</v>
      </c>
      <c r="C2442" s="620" t="s">
        <v>3179</v>
      </c>
      <c r="D2442" s="620" t="s">
        <v>2788</v>
      </c>
      <c r="E2442" s="615">
        <v>44000</v>
      </c>
      <c r="F2442" s="616">
        <f t="shared" si="115"/>
        <v>480520287.5</v>
      </c>
      <c r="G2442" s="617">
        <f t="shared" si="114"/>
        <v>44000</v>
      </c>
      <c r="H2442" s="618">
        <f t="shared" si="116"/>
        <v>480520287.5</v>
      </c>
      <c r="I2442" s="662"/>
      <c r="J2442" s="619" t="s">
        <v>55</v>
      </c>
      <c r="K2442" s="619" t="s">
        <v>2750</v>
      </c>
    </row>
    <row r="2443" spans="2:11">
      <c r="B2443" s="620" t="s">
        <v>2759</v>
      </c>
      <c r="C2443" s="620" t="s">
        <v>3179</v>
      </c>
      <c r="D2443" s="620" t="s">
        <v>2789</v>
      </c>
      <c r="E2443" s="615">
        <v>25000</v>
      </c>
      <c r="F2443" s="616">
        <f t="shared" si="115"/>
        <v>480545287.5</v>
      </c>
      <c r="G2443" s="617">
        <f t="shared" si="114"/>
        <v>25000</v>
      </c>
      <c r="H2443" s="618">
        <f t="shared" si="116"/>
        <v>480545287.5</v>
      </c>
      <c r="I2443" s="662"/>
      <c r="J2443" s="619" t="s">
        <v>55</v>
      </c>
      <c r="K2443" s="619" t="s">
        <v>2750</v>
      </c>
    </row>
    <row r="2444" spans="2:11">
      <c r="B2444" s="620" t="s">
        <v>2759</v>
      </c>
      <c r="C2444" s="620" t="s">
        <v>3179</v>
      </c>
      <c r="D2444" s="620" t="s">
        <v>3021</v>
      </c>
      <c r="E2444" s="615">
        <v>1797000</v>
      </c>
      <c r="F2444" s="616">
        <f t="shared" si="115"/>
        <v>482342287.5</v>
      </c>
      <c r="G2444" s="617">
        <f t="shared" si="114"/>
        <v>1797000</v>
      </c>
      <c r="H2444" s="618">
        <f t="shared" si="116"/>
        <v>482342287.5</v>
      </c>
      <c r="I2444" s="662"/>
      <c r="J2444" s="619" t="s">
        <v>55</v>
      </c>
      <c r="K2444" s="619" t="s">
        <v>2750</v>
      </c>
    </row>
    <row r="2445" spans="2:11">
      <c r="B2445" s="620" t="s">
        <v>2759</v>
      </c>
      <c r="C2445" s="620" t="s">
        <v>3179</v>
      </c>
      <c r="D2445" s="620" t="s">
        <v>2790</v>
      </c>
      <c r="E2445" s="615">
        <v>616000</v>
      </c>
      <c r="F2445" s="616">
        <f t="shared" si="115"/>
        <v>482958287.5</v>
      </c>
      <c r="G2445" s="617">
        <f t="shared" si="114"/>
        <v>616000</v>
      </c>
      <c r="H2445" s="618">
        <f t="shared" si="116"/>
        <v>482958287.5</v>
      </c>
      <c r="I2445" s="662"/>
      <c r="J2445" s="619" t="s">
        <v>55</v>
      </c>
      <c r="K2445" s="619" t="s">
        <v>2750</v>
      </c>
    </row>
    <row r="2446" spans="2:11">
      <c r="B2446" s="620" t="s">
        <v>2759</v>
      </c>
      <c r="C2446" s="620" t="s">
        <v>3179</v>
      </c>
      <c r="D2446" s="620" t="s">
        <v>2791</v>
      </c>
      <c r="E2446" s="615">
        <v>92000</v>
      </c>
      <c r="F2446" s="616">
        <f t="shared" si="115"/>
        <v>483050287.5</v>
      </c>
      <c r="G2446" s="617">
        <f t="shared" si="114"/>
        <v>92000</v>
      </c>
      <c r="H2446" s="618">
        <f t="shared" si="116"/>
        <v>483050287.5</v>
      </c>
      <c r="I2446" s="662"/>
      <c r="J2446" s="619" t="s">
        <v>55</v>
      </c>
      <c r="K2446" s="619" t="s">
        <v>2750</v>
      </c>
    </row>
    <row r="2447" spans="2:11">
      <c r="B2447" s="620" t="s">
        <v>2759</v>
      </c>
      <c r="C2447" s="620" t="s">
        <v>3179</v>
      </c>
      <c r="D2447" s="620" t="s">
        <v>2792</v>
      </c>
      <c r="E2447" s="615">
        <v>154000</v>
      </c>
      <c r="F2447" s="616">
        <f t="shared" si="115"/>
        <v>483204287.5</v>
      </c>
      <c r="G2447" s="617">
        <f t="shared" si="114"/>
        <v>154000</v>
      </c>
      <c r="H2447" s="618">
        <f t="shared" si="116"/>
        <v>483204287.5</v>
      </c>
      <c r="I2447" s="662"/>
      <c r="J2447" s="619" t="s">
        <v>55</v>
      </c>
      <c r="K2447" s="619" t="s">
        <v>2750</v>
      </c>
    </row>
    <row r="2448" spans="2:11">
      <c r="B2448" s="620" t="s">
        <v>2759</v>
      </c>
      <c r="C2448" s="620" t="s">
        <v>3179</v>
      </c>
      <c r="D2448" s="620" t="s">
        <v>2793</v>
      </c>
      <c r="E2448" s="615">
        <v>39000</v>
      </c>
      <c r="F2448" s="616">
        <f t="shared" si="115"/>
        <v>483243287.5</v>
      </c>
      <c r="G2448" s="617">
        <f t="shared" si="114"/>
        <v>39000</v>
      </c>
      <c r="H2448" s="618">
        <f t="shared" si="116"/>
        <v>483243287.5</v>
      </c>
      <c r="I2448" s="662"/>
      <c r="J2448" s="619" t="s">
        <v>55</v>
      </c>
      <c r="K2448" s="619" t="s">
        <v>2750</v>
      </c>
    </row>
    <row r="2449" spans="2:11">
      <c r="B2449" s="620" t="s">
        <v>2759</v>
      </c>
      <c r="C2449" s="620" t="s">
        <v>3179</v>
      </c>
      <c r="D2449" s="620" t="s">
        <v>2836</v>
      </c>
      <c r="E2449" s="615">
        <v>308000</v>
      </c>
      <c r="F2449" s="616">
        <f t="shared" si="115"/>
        <v>483551287.5</v>
      </c>
      <c r="G2449" s="617">
        <f t="shared" si="114"/>
        <v>308000</v>
      </c>
      <c r="H2449" s="618">
        <f t="shared" si="116"/>
        <v>483551287.5</v>
      </c>
      <c r="I2449" s="662"/>
      <c r="J2449" s="619" t="s">
        <v>55</v>
      </c>
      <c r="K2449" s="619" t="s">
        <v>2750</v>
      </c>
    </row>
    <row r="2450" spans="2:11">
      <c r="B2450" s="620" t="s">
        <v>2759</v>
      </c>
      <c r="C2450" s="620" t="s">
        <v>3179</v>
      </c>
      <c r="D2450" s="620" t="s">
        <v>3183</v>
      </c>
      <c r="E2450" s="615">
        <v>616000</v>
      </c>
      <c r="F2450" s="616">
        <f t="shared" si="115"/>
        <v>484167287.5</v>
      </c>
      <c r="G2450" s="617">
        <f t="shared" si="114"/>
        <v>616000</v>
      </c>
      <c r="H2450" s="618">
        <f t="shared" si="116"/>
        <v>484167287.5</v>
      </c>
      <c r="I2450" s="662"/>
      <c r="J2450" s="619" t="s">
        <v>55</v>
      </c>
      <c r="K2450" s="619" t="s">
        <v>2750</v>
      </c>
    </row>
    <row r="2451" spans="2:11">
      <c r="B2451" s="620" t="s">
        <v>2759</v>
      </c>
      <c r="C2451" s="620" t="s">
        <v>3179</v>
      </c>
      <c r="D2451" s="620" t="s">
        <v>2800</v>
      </c>
      <c r="E2451" s="615">
        <v>359000</v>
      </c>
      <c r="F2451" s="616">
        <f t="shared" si="115"/>
        <v>484526287.5</v>
      </c>
      <c r="G2451" s="617">
        <f t="shared" si="114"/>
        <v>359000</v>
      </c>
      <c r="H2451" s="618">
        <f t="shared" si="116"/>
        <v>484526287.5</v>
      </c>
      <c r="I2451" s="662"/>
      <c r="J2451" s="619" t="s">
        <v>55</v>
      </c>
      <c r="K2451" s="619" t="s">
        <v>2750</v>
      </c>
    </row>
    <row r="2452" spans="2:11">
      <c r="B2452" s="620" t="s">
        <v>2759</v>
      </c>
      <c r="C2452" s="620" t="s">
        <v>3179</v>
      </c>
      <c r="D2452" s="620" t="s">
        <v>2805</v>
      </c>
      <c r="E2452" s="615">
        <v>64000</v>
      </c>
      <c r="F2452" s="616">
        <f t="shared" si="115"/>
        <v>484590287.5</v>
      </c>
      <c r="G2452" s="617">
        <f t="shared" si="114"/>
        <v>64000</v>
      </c>
      <c r="H2452" s="618">
        <f t="shared" si="116"/>
        <v>484590287.5</v>
      </c>
      <c r="I2452" s="662"/>
      <c r="J2452" s="619" t="s">
        <v>55</v>
      </c>
      <c r="K2452" s="619" t="s">
        <v>2750</v>
      </c>
    </row>
    <row r="2453" spans="2:11">
      <c r="B2453" s="620" t="s">
        <v>2759</v>
      </c>
      <c r="C2453" s="620" t="s">
        <v>3179</v>
      </c>
      <c r="D2453" s="620" t="s">
        <v>2806</v>
      </c>
      <c r="E2453" s="615">
        <v>4000</v>
      </c>
      <c r="F2453" s="616">
        <f t="shared" si="115"/>
        <v>484594287.5</v>
      </c>
      <c r="G2453" s="617">
        <f t="shared" si="114"/>
        <v>4000</v>
      </c>
      <c r="H2453" s="618">
        <f t="shared" si="116"/>
        <v>484594287.5</v>
      </c>
      <c r="I2453" s="662"/>
      <c r="J2453" s="619" t="s">
        <v>55</v>
      </c>
      <c r="K2453" s="619" t="s">
        <v>2750</v>
      </c>
    </row>
    <row r="2454" spans="2:11">
      <c r="B2454" s="620" t="s">
        <v>2759</v>
      </c>
      <c r="C2454" s="620" t="s">
        <v>3179</v>
      </c>
      <c r="D2454" s="620" t="s">
        <v>3184</v>
      </c>
      <c r="E2454" s="615">
        <v>246000</v>
      </c>
      <c r="F2454" s="616">
        <f t="shared" si="115"/>
        <v>484840287.5</v>
      </c>
      <c r="G2454" s="617">
        <f t="shared" si="114"/>
        <v>246000</v>
      </c>
      <c r="H2454" s="618">
        <f t="shared" si="116"/>
        <v>484840287.5</v>
      </c>
      <c r="I2454" s="662"/>
      <c r="J2454" s="619" t="s">
        <v>55</v>
      </c>
      <c r="K2454" s="619" t="s">
        <v>2750</v>
      </c>
    </row>
    <row r="2455" spans="2:11">
      <c r="B2455" s="620" t="s">
        <v>2759</v>
      </c>
      <c r="C2455" s="620" t="s">
        <v>3179</v>
      </c>
      <c r="D2455" s="620" t="s">
        <v>2809</v>
      </c>
      <c r="E2455" s="615">
        <v>92000</v>
      </c>
      <c r="F2455" s="616">
        <f t="shared" si="115"/>
        <v>484932287.5</v>
      </c>
      <c r="G2455" s="617">
        <f t="shared" si="114"/>
        <v>92000</v>
      </c>
      <c r="H2455" s="618">
        <f t="shared" si="116"/>
        <v>484932287.5</v>
      </c>
      <c r="I2455" s="662"/>
      <c r="J2455" s="619" t="s">
        <v>55</v>
      </c>
      <c r="K2455" s="619" t="s">
        <v>2750</v>
      </c>
    </row>
    <row r="2456" spans="2:11">
      <c r="B2456" s="620" t="s">
        <v>2759</v>
      </c>
      <c r="C2456" s="620" t="s">
        <v>3179</v>
      </c>
      <c r="D2456" s="620" t="s">
        <v>3185</v>
      </c>
      <c r="E2456" s="615">
        <v>444000</v>
      </c>
      <c r="F2456" s="616">
        <f t="shared" si="115"/>
        <v>485376287.5</v>
      </c>
      <c r="G2456" s="617">
        <f t="shared" si="114"/>
        <v>444000</v>
      </c>
      <c r="H2456" s="618">
        <f t="shared" si="116"/>
        <v>485376287.5</v>
      </c>
      <c r="I2456" s="662"/>
      <c r="J2456" s="619" t="s">
        <v>55</v>
      </c>
      <c r="K2456" s="619" t="s">
        <v>2750</v>
      </c>
    </row>
    <row r="2457" spans="2:11">
      <c r="B2457" s="620" t="s">
        <v>2759</v>
      </c>
      <c r="C2457" s="620" t="s">
        <v>3179</v>
      </c>
      <c r="D2457" s="620" t="s">
        <v>5081</v>
      </c>
      <c r="E2457" s="615">
        <v>2000000</v>
      </c>
      <c r="F2457" s="616">
        <f t="shared" si="115"/>
        <v>487376287.5</v>
      </c>
      <c r="G2457" s="617">
        <f t="shared" si="114"/>
        <v>2000000</v>
      </c>
      <c r="H2457" s="618">
        <f t="shared" si="116"/>
        <v>487376287.5</v>
      </c>
      <c r="I2457" s="662"/>
      <c r="J2457" s="619" t="s">
        <v>55</v>
      </c>
      <c r="K2457" s="619" t="s">
        <v>2750</v>
      </c>
    </row>
    <row r="2458" spans="2:11">
      <c r="B2458" s="620" t="s">
        <v>2759</v>
      </c>
      <c r="C2458" s="620" t="s">
        <v>3179</v>
      </c>
      <c r="D2458" s="620" t="s">
        <v>3186</v>
      </c>
      <c r="E2458" s="615">
        <v>8000</v>
      </c>
      <c r="F2458" s="616">
        <f t="shared" si="115"/>
        <v>487384287.5</v>
      </c>
      <c r="G2458" s="617">
        <f t="shared" si="114"/>
        <v>8000</v>
      </c>
      <c r="H2458" s="618">
        <f t="shared" si="116"/>
        <v>487384287.5</v>
      </c>
      <c r="I2458" s="662"/>
      <c r="J2458" s="619" t="s">
        <v>55</v>
      </c>
      <c r="K2458" s="619" t="s">
        <v>2750</v>
      </c>
    </row>
    <row r="2459" spans="2:11">
      <c r="B2459" s="620" t="s">
        <v>2759</v>
      </c>
      <c r="C2459" s="620" t="s">
        <v>3179</v>
      </c>
      <c r="D2459" s="620" t="s">
        <v>3187</v>
      </c>
      <c r="E2459" s="615">
        <v>8000</v>
      </c>
      <c r="F2459" s="616">
        <f t="shared" si="115"/>
        <v>487392287.5</v>
      </c>
      <c r="G2459" s="617">
        <f t="shared" si="114"/>
        <v>8000</v>
      </c>
      <c r="H2459" s="618">
        <f t="shared" si="116"/>
        <v>487392287.5</v>
      </c>
      <c r="I2459" s="662"/>
      <c r="J2459" s="619" t="s">
        <v>55</v>
      </c>
      <c r="K2459" s="619" t="s">
        <v>2750</v>
      </c>
    </row>
    <row r="2460" spans="2:11">
      <c r="B2460" s="620" t="s">
        <v>2759</v>
      </c>
      <c r="C2460" s="620" t="s">
        <v>3179</v>
      </c>
      <c r="D2460" s="620" t="s">
        <v>3188</v>
      </c>
      <c r="E2460" s="615">
        <v>49000</v>
      </c>
      <c r="F2460" s="616">
        <f t="shared" si="115"/>
        <v>487441287.5</v>
      </c>
      <c r="G2460" s="617">
        <f t="shared" si="114"/>
        <v>49000</v>
      </c>
      <c r="H2460" s="618">
        <f t="shared" si="116"/>
        <v>487441287.5</v>
      </c>
      <c r="I2460" s="662"/>
      <c r="J2460" s="619" t="s">
        <v>55</v>
      </c>
      <c r="K2460" s="619" t="s">
        <v>2750</v>
      </c>
    </row>
    <row r="2461" spans="2:11">
      <c r="B2461" s="620" t="s">
        <v>2759</v>
      </c>
      <c r="C2461" s="620" t="s">
        <v>3179</v>
      </c>
      <c r="D2461" s="620" t="s">
        <v>5080</v>
      </c>
      <c r="E2461" s="615">
        <v>1000</v>
      </c>
      <c r="F2461" s="616">
        <f t="shared" si="115"/>
        <v>487442287.5</v>
      </c>
      <c r="G2461" s="617">
        <f t="shared" si="114"/>
        <v>1000</v>
      </c>
      <c r="H2461" s="618">
        <f t="shared" si="116"/>
        <v>487442287.5</v>
      </c>
      <c r="I2461" s="662"/>
      <c r="J2461" s="619" t="s">
        <v>55</v>
      </c>
      <c r="K2461" s="619" t="s">
        <v>2750</v>
      </c>
    </row>
    <row r="2462" spans="2:11">
      <c r="B2462" s="620" t="s">
        <v>2759</v>
      </c>
      <c r="C2462" s="620" t="s">
        <v>3179</v>
      </c>
      <c r="D2462" s="620" t="s">
        <v>3189</v>
      </c>
      <c r="E2462" s="615">
        <v>5000</v>
      </c>
      <c r="F2462" s="616">
        <f t="shared" si="115"/>
        <v>487447287.5</v>
      </c>
      <c r="G2462" s="617">
        <f t="shared" si="114"/>
        <v>5000</v>
      </c>
      <c r="H2462" s="618">
        <f t="shared" si="116"/>
        <v>487447287.5</v>
      </c>
      <c r="I2462" s="662"/>
      <c r="J2462" s="619" t="s">
        <v>55</v>
      </c>
      <c r="K2462" s="619" t="s">
        <v>2750</v>
      </c>
    </row>
    <row r="2463" spans="2:11">
      <c r="B2463" s="620" t="s">
        <v>2759</v>
      </c>
      <c r="C2463" s="620" t="s">
        <v>3179</v>
      </c>
      <c r="D2463" s="620" t="s">
        <v>3190</v>
      </c>
      <c r="E2463" s="615">
        <v>5000</v>
      </c>
      <c r="F2463" s="616">
        <f t="shared" si="115"/>
        <v>487452287.5</v>
      </c>
      <c r="G2463" s="617">
        <f t="shared" si="114"/>
        <v>5000</v>
      </c>
      <c r="H2463" s="618">
        <f t="shared" si="116"/>
        <v>487452287.5</v>
      </c>
      <c r="I2463" s="662"/>
      <c r="J2463" s="619" t="s">
        <v>55</v>
      </c>
      <c r="K2463" s="619" t="s">
        <v>2750</v>
      </c>
    </row>
    <row r="2464" spans="2:11">
      <c r="B2464" s="620" t="s">
        <v>2759</v>
      </c>
      <c r="C2464" s="620" t="s">
        <v>3179</v>
      </c>
      <c r="D2464" s="620" t="s">
        <v>2780</v>
      </c>
      <c r="E2464" s="615">
        <v>265000</v>
      </c>
      <c r="F2464" s="616">
        <f t="shared" si="115"/>
        <v>487717287.5</v>
      </c>
      <c r="G2464" s="617">
        <f t="shared" si="114"/>
        <v>265000</v>
      </c>
      <c r="H2464" s="618">
        <f t="shared" si="116"/>
        <v>487717287.5</v>
      </c>
      <c r="I2464" s="662"/>
      <c r="J2464" s="619" t="s">
        <v>55</v>
      </c>
      <c r="K2464" s="619" t="s">
        <v>2750</v>
      </c>
    </row>
    <row r="2465" spans="2:11">
      <c r="B2465" s="620" t="s">
        <v>2759</v>
      </c>
      <c r="C2465" s="620" t="s">
        <v>3179</v>
      </c>
      <c r="D2465" s="620" t="s">
        <v>3191</v>
      </c>
      <c r="E2465" s="615">
        <v>10000</v>
      </c>
      <c r="F2465" s="616">
        <f t="shared" si="115"/>
        <v>487727287.5</v>
      </c>
      <c r="G2465" s="617">
        <f t="shared" si="114"/>
        <v>10000</v>
      </c>
      <c r="H2465" s="618">
        <f t="shared" si="116"/>
        <v>487727287.5</v>
      </c>
      <c r="I2465" s="662"/>
      <c r="J2465" s="619" t="s">
        <v>55</v>
      </c>
      <c r="K2465" s="619" t="s">
        <v>2750</v>
      </c>
    </row>
    <row r="2466" spans="2:11">
      <c r="B2466" s="620" t="s">
        <v>2759</v>
      </c>
      <c r="C2466" s="620" t="s">
        <v>3179</v>
      </c>
      <c r="D2466" s="620" t="s">
        <v>2815</v>
      </c>
      <c r="E2466" s="615">
        <v>234000</v>
      </c>
      <c r="F2466" s="616">
        <f t="shared" si="115"/>
        <v>487961287.5</v>
      </c>
      <c r="G2466" s="617">
        <f t="shared" si="114"/>
        <v>234000</v>
      </c>
      <c r="H2466" s="618">
        <f t="shared" si="116"/>
        <v>487961287.5</v>
      </c>
      <c r="I2466" s="662"/>
      <c r="J2466" s="619" t="s">
        <v>55</v>
      </c>
      <c r="K2466" s="619" t="s">
        <v>2750</v>
      </c>
    </row>
    <row r="2467" spans="2:11">
      <c r="B2467" s="620" t="s">
        <v>2759</v>
      </c>
      <c r="C2467" s="620" t="s">
        <v>3179</v>
      </c>
      <c r="D2467" s="620" t="s">
        <v>2816</v>
      </c>
      <c r="E2467" s="615">
        <v>209000</v>
      </c>
      <c r="F2467" s="616">
        <f t="shared" si="115"/>
        <v>488170287.5</v>
      </c>
      <c r="G2467" s="617">
        <f t="shared" si="114"/>
        <v>209000</v>
      </c>
      <c r="H2467" s="618">
        <f t="shared" si="116"/>
        <v>488170287.5</v>
      </c>
      <c r="I2467" s="662"/>
      <c r="J2467" s="619" t="s">
        <v>55</v>
      </c>
      <c r="K2467" s="619" t="s">
        <v>2750</v>
      </c>
    </row>
    <row r="2468" spans="2:11">
      <c r="B2468" s="620" t="s">
        <v>2759</v>
      </c>
      <c r="C2468" s="620" t="s">
        <v>3179</v>
      </c>
      <c r="D2468" s="620" t="s">
        <v>5079</v>
      </c>
      <c r="E2468" s="615">
        <v>25000</v>
      </c>
      <c r="F2468" s="616">
        <f t="shared" si="115"/>
        <v>488195287.5</v>
      </c>
      <c r="G2468" s="617">
        <f t="shared" si="114"/>
        <v>25000</v>
      </c>
      <c r="H2468" s="618">
        <f t="shared" si="116"/>
        <v>488195287.5</v>
      </c>
      <c r="I2468" s="662"/>
      <c r="J2468" s="619" t="s">
        <v>55</v>
      </c>
      <c r="K2468" s="619" t="s">
        <v>2750</v>
      </c>
    </row>
    <row r="2469" spans="2:11">
      <c r="B2469" s="620" t="s">
        <v>2759</v>
      </c>
      <c r="C2469" s="620" t="s">
        <v>3179</v>
      </c>
      <c r="D2469" s="620" t="s">
        <v>2817</v>
      </c>
      <c r="E2469" s="615">
        <v>616000</v>
      </c>
      <c r="F2469" s="616">
        <f t="shared" si="115"/>
        <v>488811287.5</v>
      </c>
      <c r="G2469" s="617">
        <f t="shared" si="114"/>
        <v>616000</v>
      </c>
      <c r="H2469" s="618">
        <f t="shared" si="116"/>
        <v>488811287.5</v>
      </c>
      <c r="I2469" s="662"/>
      <c r="J2469" s="619" t="s">
        <v>55</v>
      </c>
      <c r="K2469" s="619" t="s">
        <v>2750</v>
      </c>
    </row>
    <row r="2470" spans="2:11">
      <c r="B2470" s="620" t="s">
        <v>2759</v>
      </c>
      <c r="C2470" s="620" t="s">
        <v>3179</v>
      </c>
      <c r="D2470" s="620" t="s">
        <v>2855</v>
      </c>
      <c r="E2470" s="615">
        <v>38000</v>
      </c>
      <c r="F2470" s="616">
        <f t="shared" si="115"/>
        <v>488849287.5</v>
      </c>
      <c r="G2470" s="617">
        <f t="shared" si="114"/>
        <v>38000</v>
      </c>
      <c r="H2470" s="618">
        <f t="shared" si="116"/>
        <v>488849287.5</v>
      </c>
      <c r="I2470" s="662"/>
      <c r="J2470" s="619" t="s">
        <v>55</v>
      </c>
      <c r="K2470" s="619" t="s">
        <v>2750</v>
      </c>
    </row>
    <row r="2471" spans="2:11">
      <c r="B2471" s="620" t="s">
        <v>2759</v>
      </c>
      <c r="C2471" s="620" t="s">
        <v>3179</v>
      </c>
      <c r="D2471" s="620" t="s">
        <v>2819</v>
      </c>
      <c r="E2471" s="615">
        <v>125000</v>
      </c>
      <c r="F2471" s="616">
        <f t="shared" si="115"/>
        <v>488974287.5</v>
      </c>
      <c r="G2471" s="617">
        <f t="shared" si="114"/>
        <v>125000</v>
      </c>
      <c r="H2471" s="618">
        <f t="shared" si="116"/>
        <v>488974287.5</v>
      </c>
      <c r="I2471" s="662"/>
      <c r="J2471" s="619" t="s">
        <v>55</v>
      </c>
      <c r="K2471" s="619" t="s">
        <v>2750</v>
      </c>
    </row>
    <row r="2472" spans="2:11">
      <c r="B2472" s="620" t="s">
        <v>2759</v>
      </c>
      <c r="C2472" s="620" t="s">
        <v>3179</v>
      </c>
      <c r="D2472" s="620" t="s">
        <v>3192</v>
      </c>
      <c r="E2472" s="615">
        <v>8000</v>
      </c>
      <c r="F2472" s="616">
        <f t="shared" si="115"/>
        <v>488982287.5</v>
      </c>
      <c r="G2472" s="617">
        <f t="shared" si="114"/>
        <v>8000</v>
      </c>
      <c r="H2472" s="618">
        <f t="shared" si="116"/>
        <v>488982287.5</v>
      </c>
      <c r="I2472" s="662"/>
      <c r="J2472" s="619" t="s">
        <v>55</v>
      </c>
      <c r="K2472" s="619" t="s">
        <v>2750</v>
      </c>
    </row>
    <row r="2473" spans="2:11">
      <c r="B2473" s="620" t="s">
        <v>2759</v>
      </c>
      <c r="C2473" s="620" t="s">
        <v>3179</v>
      </c>
      <c r="D2473" s="620" t="s">
        <v>3193</v>
      </c>
      <c r="E2473" s="615">
        <v>250000</v>
      </c>
      <c r="F2473" s="616">
        <f t="shared" si="115"/>
        <v>489232287.5</v>
      </c>
      <c r="G2473" s="617">
        <f t="shared" si="114"/>
        <v>250000</v>
      </c>
      <c r="H2473" s="618">
        <f t="shared" si="116"/>
        <v>489232287.5</v>
      </c>
      <c r="I2473" s="662"/>
      <c r="J2473" s="619" t="s">
        <v>55</v>
      </c>
      <c r="K2473" s="619" t="s">
        <v>2750</v>
      </c>
    </row>
    <row r="2474" spans="2:11">
      <c r="B2474" s="620" t="s">
        <v>2759</v>
      </c>
      <c r="C2474" s="620" t="s">
        <v>3179</v>
      </c>
      <c r="D2474" s="620" t="s">
        <v>3141</v>
      </c>
      <c r="E2474" s="615">
        <v>11000</v>
      </c>
      <c r="F2474" s="616">
        <f t="shared" si="115"/>
        <v>489243287.5</v>
      </c>
      <c r="G2474" s="617">
        <f t="shared" si="114"/>
        <v>11000</v>
      </c>
      <c r="H2474" s="618">
        <f t="shared" si="116"/>
        <v>489243287.5</v>
      </c>
      <c r="I2474" s="662"/>
      <c r="J2474" s="619" t="s">
        <v>55</v>
      </c>
      <c r="K2474" s="619" t="s">
        <v>2750</v>
      </c>
    </row>
    <row r="2475" spans="2:11">
      <c r="B2475" s="620" t="s">
        <v>2759</v>
      </c>
      <c r="C2475" s="620" t="s">
        <v>3179</v>
      </c>
      <c r="D2475" s="620" t="s">
        <v>2821</v>
      </c>
      <c r="E2475" s="615">
        <v>719000</v>
      </c>
      <c r="F2475" s="616">
        <f t="shared" si="115"/>
        <v>489962287.5</v>
      </c>
      <c r="G2475" s="617">
        <f t="shared" si="114"/>
        <v>719000</v>
      </c>
      <c r="H2475" s="618">
        <f t="shared" si="116"/>
        <v>489962287.5</v>
      </c>
      <c r="I2475" s="662"/>
      <c r="J2475" s="619" t="s">
        <v>55</v>
      </c>
      <c r="K2475" s="619" t="s">
        <v>2750</v>
      </c>
    </row>
    <row r="2476" spans="2:11">
      <c r="B2476" s="620" t="s">
        <v>2759</v>
      </c>
      <c r="C2476" s="620" t="s">
        <v>3179</v>
      </c>
      <c r="D2476" s="620" t="s">
        <v>3194</v>
      </c>
      <c r="E2476" s="615">
        <v>15000</v>
      </c>
      <c r="F2476" s="616">
        <f t="shared" si="115"/>
        <v>489977287.5</v>
      </c>
      <c r="G2476" s="617">
        <f t="shared" si="114"/>
        <v>15000</v>
      </c>
      <c r="H2476" s="618">
        <f t="shared" si="116"/>
        <v>489977287.5</v>
      </c>
      <c r="I2476" s="662"/>
      <c r="J2476" s="619" t="s">
        <v>55</v>
      </c>
      <c r="K2476" s="619" t="s">
        <v>2750</v>
      </c>
    </row>
    <row r="2477" spans="2:11">
      <c r="B2477" s="620" t="s">
        <v>2759</v>
      </c>
      <c r="C2477" s="620" t="s">
        <v>3179</v>
      </c>
      <c r="D2477" s="620" t="s">
        <v>3195</v>
      </c>
      <c r="E2477" s="615">
        <v>5000</v>
      </c>
      <c r="F2477" s="616">
        <f t="shared" si="115"/>
        <v>489982287.5</v>
      </c>
      <c r="G2477" s="617">
        <f t="shared" si="114"/>
        <v>5000</v>
      </c>
      <c r="H2477" s="618">
        <f t="shared" si="116"/>
        <v>489982287.5</v>
      </c>
      <c r="I2477" s="662"/>
      <c r="J2477" s="619" t="s">
        <v>55</v>
      </c>
      <c r="K2477" s="619" t="s">
        <v>2750</v>
      </c>
    </row>
    <row r="2478" spans="2:11">
      <c r="B2478" s="620" t="s">
        <v>2759</v>
      </c>
      <c r="C2478" s="620" t="s">
        <v>3179</v>
      </c>
      <c r="D2478" s="620" t="s">
        <v>2823</v>
      </c>
      <c r="E2478" s="615">
        <v>513000</v>
      </c>
      <c r="F2478" s="616">
        <f t="shared" si="115"/>
        <v>490495287.5</v>
      </c>
      <c r="G2478" s="617">
        <f t="shared" si="114"/>
        <v>513000</v>
      </c>
      <c r="H2478" s="618">
        <f t="shared" si="116"/>
        <v>490495287.5</v>
      </c>
      <c r="I2478" s="662"/>
      <c r="J2478" s="619" t="s">
        <v>55</v>
      </c>
      <c r="K2478" s="619" t="s">
        <v>2750</v>
      </c>
    </row>
    <row r="2479" spans="2:11">
      <c r="B2479" s="620" t="s">
        <v>2759</v>
      </c>
      <c r="C2479" s="620" t="s">
        <v>3179</v>
      </c>
      <c r="D2479" s="620" t="s">
        <v>3196</v>
      </c>
      <c r="E2479" s="615">
        <v>544000</v>
      </c>
      <c r="F2479" s="616">
        <f t="shared" si="115"/>
        <v>491039287.5</v>
      </c>
      <c r="G2479" s="617">
        <f t="shared" si="114"/>
        <v>544000</v>
      </c>
      <c r="H2479" s="618">
        <f t="shared" si="116"/>
        <v>491039287.5</v>
      </c>
      <c r="I2479" s="662"/>
      <c r="J2479" s="619" t="s">
        <v>55</v>
      </c>
      <c r="K2479" s="619" t="s">
        <v>2750</v>
      </c>
    </row>
    <row r="2480" spans="2:11">
      <c r="B2480" s="620" t="s">
        <v>2759</v>
      </c>
      <c r="C2480" s="620" t="s">
        <v>3179</v>
      </c>
      <c r="D2480" s="620" t="s">
        <v>3026</v>
      </c>
      <c r="E2480" s="615">
        <v>34000</v>
      </c>
      <c r="F2480" s="616">
        <f t="shared" si="115"/>
        <v>491073287.5</v>
      </c>
      <c r="G2480" s="617">
        <f t="shared" si="114"/>
        <v>34000</v>
      </c>
      <c r="H2480" s="618">
        <f t="shared" si="116"/>
        <v>491073287.5</v>
      </c>
      <c r="I2480" s="662"/>
      <c r="J2480" s="619" t="s">
        <v>55</v>
      </c>
      <c r="K2480" s="619" t="s">
        <v>2750</v>
      </c>
    </row>
    <row r="2481" spans="4:5">
      <c r="D2481" s="233" t="s">
        <v>6059</v>
      </c>
      <c r="E2481" s="234">
        <f>SUM(E7:E2480)</f>
        <v>491073287.5</v>
      </c>
    </row>
    <row r="2482" spans="4:5">
      <c r="D2482" s="233" t="s">
        <v>6121</v>
      </c>
      <c r="E2482" s="234">
        <f>'UAA Community Campuses'!E242</f>
        <v>29125500</v>
      </c>
    </row>
    <row r="2483" spans="4:5">
      <c r="D2483" s="233" t="s">
        <v>6216</v>
      </c>
      <c r="E2483" s="235">
        <f>'UAF Main Campus'!F1026/1000</f>
        <v>726868.45126999996</v>
      </c>
    </row>
    <row r="2484" spans="4:5">
      <c r="D2484" s="233" t="s">
        <v>6335</v>
      </c>
      <c r="E2484" s="235">
        <f>'UAF Community Campuses'!E343/1000</f>
        <v>68333.351750000002</v>
      </c>
    </row>
    <row r="2485" spans="4:5">
      <c r="D2485" s="233" t="s">
        <v>6122</v>
      </c>
      <c r="E2485" s="235">
        <f>'UA System Office'!E39/1000</f>
        <v>6462.7</v>
      </c>
    </row>
    <row r="2486" spans="4:5">
      <c r="D2486" s="233" t="s">
        <v>6336</v>
      </c>
      <c r="E2486" s="235">
        <f>'UAS Main &amp; Community Campuses'!E89/1000</f>
        <v>21103.257687399997</v>
      </c>
    </row>
    <row r="2487" spans="4:5">
      <c r="D2487" s="233" t="s">
        <v>6337</v>
      </c>
      <c r="E2487" s="234">
        <f>SUM(E2481:E2486)</f>
        <v>521021555.26070738</v>
      </c>
    </row>
  </sheetData>
  <mergeCells count="7">
    <mergeCell ref="K5:K6"/>
    <mergeCell ref="E3:H3"/>
    <mergeCell ref="E4:E6"/>
    <mergeCell ref="F4:F6"/>
    <mergeCell ref="G4:G6"/>
    <mergeCell ref="H4:H6"/>
    <mergeCell ref="J5:J6"/>
  </mergeCells>
  <pageMargins left="0.7" right="0.7" top="0.75" bottom="0.75" header="0.3" footer="0.3"/>
  <pageSetup scale="5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EA865-AE94-464F-809D-E581B490889D}">
  <sheetPr>
    <pageSetUpPr fitToPage="1"/>
  </sheetPr>
  <dimension ref="A1:Q242"/>
  <sheetViews>
    <sheetView zoomScaleNormal="100" workbookViewId="0">
      <selection activeCell="D246" sqref="D246"/>
    </sheetView>
  </sheetViews>
  <sheetFormatPr defaultColWidth="9.140625" defaultRowHeight="12.75"/>
  <cols>
    <col min="1" max="1" width="9.7109375" style="620" customWidth="1"/>
    <col min="2" max="2" width="27.7109375" style="620" customWidth="1"/>
    <col min="3" max="4" width="40.7109375" style="620" customWidth="1"/>
    <col min="5" max="7" width="12.7109375" style="620" customWidth="1"/>
    <col min="8" max="8" width="14.7109375" style="620" customWidth="1"/>
    <col min="9" max="9" width="2.28515625" style="620" customWidth="1"/>
    <col min="10" max="11" width="12.7109375" style="619" customWidth="1"/>
    <col min="12" max="12" width="11.5703125" style="620" customWidth="1"/>
    <col min="13" max="13" width="18.85546875" style="620" bestFit="1" customWidth="1"/>
    <col min="14" max="14" width="3.28515625" style="620" bestFit="1" customWidth="1"/>
    <col min="15" max="15" width="10" style="620" bestFit="1" customWidth="1"/>
    <col min="16" max="16" width="15.28515625" style="620" bestFit="1" customWidth="1"/>
    <col min="17" max="17" width="20.7109375" style="620" bestFit="1" customWidth="1"/>
    <col min="18" max="18" width="19.85546875" style="620" bestFit="1" customWidth="1"/>
    <col min="19" max="16384" width="9.140625" style="620"/>
  </cols>
  <sheetData>
    <row r="1" spans="1:17" s="602" customFormat="1" ht="16.5" customHeight="1">
      <c r="A1" s="601"/>
      <c r="B1" s="229"/>
      <c r="C1" s="229"/>
      <c r="D1" s="228"/>
      <c r="E1" s="227"/>
      <c r="F1" s="665"/>
      <c r="G1" s="227"/>
      <c r="H1" s="665"/>
      <c r="I1" s="665"/>
      <c r="J1" s="226"/>
      <c r="K1" s="601"/>
      <c r="L1" s="601"/>
      <c r="M1" s="601"/>
      <c r="Q1" s="601"/>
    </row>
    <row r="2" spans="1:17" s="602" customFormat="1" ht="23.25">
      <c r="A2" s="225" t="s">
        <v>6058</v>
      </c>
      <c r="B2" s="224"/>
      <c r="C2" s="224"/>
      <c r="D2" s="591"/>
      <c r="E2" s="592"/>
      <c r="F2" s="594"/>
      <c r="G2" s="593"/>
      <c r="H2" s="594"/>
      <c r="I2" s="594"/>
      <c r="J2" s="595"/>
      <c r="K2" s="596"/>
      <c r="L2" s="600"/>
      <c r="M2" s="601"/>
      <c r="Q2" s="601"/>
    </row>
    <row r="3" spans="1:17" s="602" customFormat="1" ht="16.5" customHeight="1">
      <c r="A3" s="610"/>
      <c r="B3" s="597"/>
      <c r="C3" s="608"/>
      <c r="D3" s="598"/>
      <c r="E3" s="715" t="s">
        <v>6057</v>
      </c>
      <c r="F3" s="716"/>
      <c r="G3" s="716"/>
      <c r="H3" s="716"/>
      <c r="I3" s="603"/>
      <c r="J3" s="599"/>
      <c r="K3" s="600"/>
      <c r="L3" s="600"/>
      <c r="M3" s="601"/>
      <c r="Q3" s="601"/>
    </row>
    <row r="4" spans="1:17" s="614" customFormat="1" ht="16.5" customHeight="1">
      <c r="A4" s="603"/>
      <c r="B4" s="604"/>
      <c r="C4" s="608"/>
      <c r="D4" s="605"/>
      <c r="E4" s="715" t="s">
        <v>6056</v>
      </c>
      <c r="F4" s="715" t="s">
        <v>6055</v>
      </c>
      <c r="G4" s="719" t="s">
        <v>6054</v>
      </c>
      <c r="H4" s="722" t="s">
        <v>6053</v>
      </c>
      <c r="I4" s="610"/>
      <c r="J4" s="606"/>
      <c r="K4" s="606"/>
    </row>
    <row r="5" spans="1:17" s="614" customFormat="1" ht="16.5" customHeight="1">
      <c r="A5" s="607" t="s">
        <v>6052</v>
      </c>
      <c r="B5" s="608"/>
      <c r="C5" s="608"/>
      <c r="D5" s="609"/>
      <c r="E5" s="717"/>
      <c r="F5" s="717"/>
      <c r="G5" s="720"/>
      <c r="H5" s="723"/>
      <c r="I5" s="610"/>
      <c r="J5" s="713" t="s">
        <v>13</v>
      </c>
      <c r="K5" s="713" t="s">
        <v>14</v>
      </c>
    </row>
    <row r="6" spans="1:17" s="614" customFormat="1" ht="16.5" customHeight="1">
      <c r="A6" s="611" t="s">
        <v>6051</v>
      </c>
      <c r="B6" s="611" t="s">
        <v>4556</v>
      </c>
      <c r="C6" s="611" t="s">
        <v>7</v>
      </c>
      <c r="D6" s="612" t="s">
        <v>8</v>
      </c>
      <c r="E6" s="718"/>
      <c r="F6" s="718"/>
      <c r="G6" s="721"/>
      <c r="H6" s="724"/>
      <c r="I6" s="613"/>
      <c r="J6" s="714"/>
      <c r="K6" s="714"/>
    </row>
    <row r="7" spans="1:17">
      <c r="B7" s="620" t="s">
        <v>2759</v>
      </c>
      <c r="C7" s="620" t="s">
        <v>3199</v>
      </c>
      <c r="D7" s="620" t="s">
        <v>5157</v>
      </c>
      <c r="E7" s="615">
        <v>110100</v>
      </c>
      <c r="F7" s="616">
        <f>E7</f>
        <v>110100</v>
      </c>
      <c r="G7" s="617">
        <f t="shared" ref="G7:G70" si="0">E7</f>
        <v>110100</v>
      </c>
      <c r="H7" s="618">
        <f>G7</f>
        <v>110100</v>
      </c>
      <c r="J7" s="619" t="s">
        <v>650</v>
      </c>
      <c r="K7" s="619" t="s">
        <v>3200</v>
      </c>
    </row>
    <row r="8" spans="1:17">
      <c r="B8" s="620" t="s">
        <v>2759</v>
      </c>
      <c r="C8" s="620" t="s">
        <v>3241</v>
      </c>
      <c r="D8" s="620" t="s">
        <v>6120</v>
      </c>
      <c r="E8" s="615">
        <v>78830</v>
      </c>
      <c r="F8" s="616">
        <f t="shared" ref="F8:F71" si="1">E8+F7</f>
        <v>188930</v>
      </c>
      <c r="G8" s="617">
        <f t="shared" si="0"/>
        <v>78830</v>
      </c>
      <c r="H8" s="618">
        <f t="shared" ref="H8:H71" si="2">H7+G8</f>
        <v>188930</v>
      </c>
      <c r="J8" s="619" t="s">
        <v>681</v>
      </c>
      <c r="K8" s="619" t="s">
        <v>1622</v>
      </c>
    </row>
    <row r="9" spans="1:17">
      <c r="B9" s="620" t="s">
        <v>2759</v>
      </c>
      <c r="C9" s="620" t="s">
        <v>3242</v>
      </c>
      <c r="D9" s="620" t="s">
        <v>5131</v>
      </c>
      <c r="E9" s="615">
        <v>28200</v>
      </c>
      <c r="F9" s="616">
        <f t="shared" si="1"/>
        <v>217130</v>
      </c>
      <c r="G9" s="617">
        <f t="shared" si="0"/>
        <v>28200</v>
      </c>
      <c r="H9" s="618">
        <f t="shared" si="2"/>
        <v>217130</v>
      </c>
      <c r="J9" s="619" t="s">
        <v>694</v>
      </c>
      <c r="K9" s="619" t="s">
        <v>424</v>
      </c>
    </row>
    <row r="10" spans="1:17">
      <c r="B10" s="620" t="s">
        <v>2759</v>
      </c>
      <c r="C10" s="620" t="s">
        <v>3197</v>
      </c>
      <c r="D10" s="620" t="s">
        <v>6087</v>
      </c>
      <c r="E10" s="615">
        <v>32000</v>
      </c>
      <c r="F10" s="616">
        <f t="shared" si="1"/>
        <v>249130</v>
      </c>
      <c r="G10" s="617">
        <f t="shared" si="0"/>
        <v>32000</v>
      </c>
      <c r="H10" s="618">
        <f t="shared" si="2"/>
        <v>249130</v>
      </c>
      <c r="J10" s="619" t="s">
        <v>681</v>
      </c>
      <c r="K10" s="619" t="s">
        <v>1622</v>
      </c>
    </row>
    <row r="11" spans="1:17">
      <c r="B11" s="620" t="s">
        <v>2759</v>
      </c>
      <c r="C11" s="620" t="s">
        <v>3197</v>
      </c>
      <c r="D11" s="620" t="s">
        <v>5122</v>
      </c>
      <c r="E11" s="615">
        <v>20000</v>
      </c>
      <c r="F11" s="616">
        <f t="shared" si="1"/>
        <v>269130</v>
      </c>
      <c r="G11" s="617">
        <f t="shared" si="0"/>
        <v>20000</v>
      </c>
      <c r="H11" s="618">
        <f t="shared" si="2"/>
        <v>269130</v>
      </c>
      <c r="J11" s="619" t="s">
        <v>681</v>
      </c>
      <c r="K11" s="619" t="s">
        <v>1622</v>
      </c>
    </row>
    <row r="12" spans="1:17">
      <c r="B12" s="620" t="s">
        <v>2759</v>
      </c>
      <c r="C12" s="620" t="s">
        <v>3197</v>
      </c>
      <c r="D12" s="620" t="s">
        <v>6119</v>
      </c>
      <c r="E12" s="615">
        <v>45500</v>
      </c>
      <c r="F12" s="616">
        <f t="shared" si="1"/>
        <v>314630</v>
      </c>
      <c r="G12" s="617">
        <f t="shared" si="0"/>
        <v>45500</v>
      </c>
      <c r="H12" s="618">
        <f t="shared" si="2"/>
        <v>314630</v>
      </c>
      <c r="J12" s="619" t="s">
        <v>681</v>
      </c>
      <c r="K12" s="619" t="s">
        <v>1622</v>
      </c>
    </row>
    <row r="13" spans="1:17">
      <c r="B13" s="620" t="s">
        <v>2759</v>
      </c>
      <c r="C13" s="620" t="s">
        <v>3197</v>
      </c>
      <c r="D13" s="620" t="s">
        <v>6118</v>
      </c>
      <c r="E13" s="615">
        <v>45500</v>
      </c>
      <c r="F13" s="616">
        <f t="shared" si="1"/>
        <v>360130</v>
      </c>
      <c r="G13" s="617">
        <f t="shared" si="0"/>
        <v>45500</v>
      </c>
      <c r="H13" s="618">
        <f t="shared" si="2"/>
        <v>360130</v>
      </c>
      <c r="J13" s="619" t="s">
        <v>681</v>
      </c>
      <c r="K13" s="619" t="s">
        <v>1622</v>
      </c>
    </row>
    <row r="14" spans="1:17">
      <c r="B14" s="620" t="s">
        <v>2759</v>
      </c>
      <c r="C14" s="620" t="s">
        <v>3197</v>
      </c>
      <c r="D14" s="620" t="s">
        <v>3198</v>
      </c>
      <c r="E14" s="615">
        <v>150000</v>
      </c>
      <c r="F14" s="616">
        <f t="shared" si="1"/>
        <v>510130</v>
      </c>
      <c r="G14" s="617">
        <f t="shared" si="0"/>
        <v>150000</v>
      </c>
      <c r="H14" s="618">
        <f t="shared" si="2"/>
        <v>510130</v>
      </c>
      <c r="J14" s="619" t="s">
        <v>681</v>
      </c>
      <c r="K14" s="619" t="s">
        <v>1622</v>
      </c>
    </row>
    <row r="15" spans="1:17">
      <c r="B15" s="620" t="s">
        <v>2759</v>
      </c>
      <c r="C15" s="620" t="s">
        <v>3197</v>
      </c>
      <c r="D15" s="620" t="s">
        <v>2864</v>
      </c>
      <c r="E15" s="615">
        <v>15000</v>
      </c>
      <c r="F15" s="616">
        <f t="shared" si="1"/>
        <v>525130</v>
      </c>
      <c r="G15" s="617">
        <f t="shared" si="0"/>
        <v>15000</v>
      </c>
      <c r="H15" s="618">
        <f t="shared" si="2"/>
        <v>525130</v>
      </c>
      <c r="J15" s="619" t="s">
        <v>681</v>
      </c>
      <c r="K15" s="619" t="s">
        <v>1622</v>
      </c>
    </row>
    <row r="16" spans="1:17">
      <c r="B16" s="620" t="s">
        <v>2759</v>
      </c>
      <c r="C16" s="620" t="s">
        <v>3197</v>
      </c>
      <c r="D16" s="620" t="s">
        <v>2768</v>
      </c>
      <c r="E16" s="615">
        <v>103000</v>
      </c>
      <c r="F16" s="616">
        <f t="shared" si="1"/>
        <v>628130</v>
      </c>
      <c r="G16" s="617">
        <f t="shared" si="0"/>
        <v>103000</v>
      </c>
      <c r="H16" s="618">
        <f t="shared" si="2"/>
        <v>628130</v>
      </c>
      <c r="J16" s="619" t="s">
        <v>681</v>
      </c>
      <c r="K16" s="619" t="s">
        <v>1622</v>
      </c>
    </row>
    <row r="17" spans="2:11">
      <c r="B17" s="620" t="s">
        <v>2759</v>
      </c>
      <c r="C17" s="620" t="s">
        <v>3197</v>
      </c>
      <c r="D17" s="620" t="s">
        <v>2869</v>
      </c>
      <c r="E17" s="615">
        <v>6000</v>
      </c>
      <c r="F17" s="616">
        <f t="shared" si="1"/>
        <v>634130</v>
      </c>
      <c r="G17" s="617">
        <f t="shared" si="0"/>
        <v>6000</v>
      </c>
      <c r="H17" s="618">
        <f t="shared" si="2"/>
        <v>634130</v>
      </c>
      <c r="J17" s="619" t="s">
        <v>681</v>
      </c>
      <c r="K17" s="619" t="s">
        <v>1622</v>
      </c>
    </row>
    <row r="18" spans="2:11">
      <c r="B18" s="620" t="s">
        <v>2759</v>
      </c>
      <c r="C18" s="620" t="s">
        <v>3199</v>
      </c>
      <c r="D18" s="620" t="s">
        <v>6050</v>
      </c>
      <c r="E18" s="615">
        <v>3000</v>
      </c>
      <c r="F18" s="616">
        <f t="shared" si="1"/>
        <v>637130</v>
      </c>
      <c r="G18" s="617">
        <f t="shared" si="0"/>
        <v>3000</v>
      </c>
      <c r="H18" s="618">
        <f t="shared" si="2"/>
        <v>637130</v>
      </c>
      <c r="J18" s="619" t="s">
        <v>650</v>
      </c>
      <c r="K18" s="619" t="s">
        <v>3200</v>
      </c>
    </row>
    <row r="19" spans="2:11">
      <c r="B19" s="620" t="s">
        <v>2759</v>
      </c>
      <c r="C19" s="620" t="s">
        <v>3199</v>
      </c>
      <c r="D19" s="620" t="s">
        <v>3214</v>
      </c>
      <c r="E19" s="615">
        <v>20000</v>
      </c>
      <c r="F19" s="616">
        <f t="shared" si="1"/>
        <v>657130</v>
      </c>
      <c r="G19" s="617">
        <f t="shared" si="0"/>
        <v>20000</v>
      </c>
      <c r="H19" s="618">
        <f t="shared" si="2"/>
        <v>657130</v>
      </c>
      <c r="J19" s="619" t="s">
        <v>650</v>
      </c>
      <c r="K19" s="619" t="s">
        <v>3200</v>
      </c>
    </row>
    <row r="20" spans="2:11">
      <c r="B20" s="620" t="s">
        <v>2759</v>
      </c>
      <c r="C20" s="620" t="s">
        <v>3199</v>
      </c>
      <c r="D20" s="620" t="s">
        <v>5152</v>
      </c>
      <c r="E20" s="615">
        <v>34000</v>
      </c>
      <c r="F20" s="616">
        <f t="shared" si="1"/>
        <v>691130</v>
      </c>
      <c r="G20" s="617">
        <f t="shared" si="0"/>
        <v>34000</v>
      </c>
      <c r="H20" s="618">
        <f t="shared" si="2"/>
        <v>691130</v>
      </c>
      <c r="J20" s="619" t="s">
        <v>650</v>
      </c>
      <c r="K20" s="619" t="s">
        <v>3200</v>
      </c>
    </row>
    <row r="21" spans="2:11">
      <c r="B21" s="620" t="s">
        <v>2759</v>
      </c>
      <c r="C21" s="620" t="s">
        <v>3199</v>
      </c>
      <c r="D21" s="620" t="s">
        <v>5450</v>
      </c>
      <c r="E21" s="615">
        <v>241000</v>
      </c>
      <c r="F21" s="616">
        <f t="shared" si="1"/>
        <v>932130</v>
      </c>
      <c r="G21" s="617">
        <f t="shared" si="0"/>
        <v>241000</v>
      </c>
      <c r="H21" s="618">
        <f t="shared" si="2"/>
        <v>932130</v>
      </c>
      <c r="J21" s="619" t="s">
        <v>650</v>
      </c>
      <c r="K21" s="619" t="s">
        <v>3200</v>
      </c>
    </row>
    <row r="22" spans="2:11">
      <c r="B22" s="620" t="s">
        <v>2759</v>
      </c>
      <c r="C22" s="620" t="s">
        <v>3199</v>
      </c>
      <c r="D22" s="620" t="s">
        <v>5147</v>
      </c>
      <c r="E22" s="615">
        <v>3000</v>
      </c>
      <c r="F22" s="616">
        <f t="shared" si="1"/>
        <v>935130</v>
      </c>
      <c r="G22" s="617">
        <f t="shared" si="0"/>
        <v>3000</v>
      </c>
      <c r="H22" s="618">
        <f t="shared" si="2"/>
        <v>935130</v>
      </c>
      <c r="J22" s="619" t="s">
        <v>650</v>
      </c>
      <c r="K22" s="619" t="s">
        <v>3200</v>
      </c>
    </row>
    <row r="23" spans="2:11">
      <c r="B23" s="620" t="s">
        <v>2759</v>
      </c>
      <c r="C23" s="620" t="s">
        <v>3199</v>
      </c>
      <c r="D23" s="620" t="s">
        <v>5448</v>
      </c>
      <c r="E23" s="615">
        <v>30000</v>
      </c>
      <c r="F23" s="616">
        <f t="shared" si="1"/>
        <v>965130</v>
      </c>
      <c r="G23" s="617">
        <f t="shared" si="0"/>
        <v>30000</v>
      </c>
      <c r="H23" s="618">
        <f t="shared" si="2"/>
        <v>965130</v>
      </c>
      <c r="J23" s="619" t="s">
        <v>650</v>
      </c>
      <c r="K23" s="619" t="s">
        <v>3200</v>
      </c>
    </row>
    <row r="24" spans="2:11">
      <c r="B24" s="620" t="s">
        <v>2759</v>
      </c>
      <c r="C24" s="620" t="s">
        <v>3199</v>
      </c>
      <c r="D24" s="620" t="s">
        <v>5145</v>
      </c>
      <c r="E24" s="615">
        <v>20000</v>
      </c>
      <c r="F24" s="616">
        <f t="shared" si="1"/>
        <v>985130</v>
      </c>
      <c r="G24" s="617">
        <f t="shared" si="0"/>
        <v>20000</v>
      </c>
      <c r="H24" s="618">
        <f t="shared" si="2"/>
        <v>985130</v>
      </c>
      <c r="J24" s="619" t="s">
        <v>650</v>
      </c>
      <c r="K24" s="619" t="s">
        <v>3200</v>
      </c>
    </row>
    <row r="25" spans="2:11">
      <c r="B25" s="620" t="s">
        <v>2759</v>
      </c>
      <c r="C25" s="620" t="s">
        <v>3199</v>
      </c>
      <c r="D25" s="620" t="s">
        <v>6048</v>
      </c>
      <c r="E25" s="615">
        <v>60000</v>
      </c>
      <c r="F25" s="616">
        <f t="shared" si="1"/>
        <v>1045130</v>
      </c>
      <c r="G25" s="617">
        <f t="shared" si="0"/>
        <v>60000</v>
      </c>
      <c r="H25" s="618">
        <f t="shared" si="2"/>
        <v>1045130</v>
      </c>
      <c r="J25" s="619" t="s">
        <v>650</v>
      </c>
      <c r="K25" s="619" t="s">
        <v>3200</v>
      </c>
    </row>
    <row r="26" spans="2:11">
      <c r="B26" s="620" t="s">
        <v>2759</v>
      </c>
      <c r="C26" s="620" t="s">
        <v>3199</v>
      </c>
      <c r="D26" s="620" t="s">
        <v>6046</v>
      </c>
      <c r="E26" s="615">
        <v>78000</v>
      </c>
      <c r="F26" s="616">
        <f t="shared" si="1"/>
        <v>1123130</v>
      </c>
      <c r="G26" s="617">
        <f t="shared" si="0"/>
        <v>78000</v>
      </c>
      <c r="H26" s="618">
        <f t="shared" si="2"/>
        <v>1123130</v>
      </c>
      <c r="J26" s="619" t="s">
        <v>650</v>
      </c>
      <c r="K26" s="619" t="s">
        <v>3200</v>
      </c>
    </row>
    <row r="27" spans="2:11">
      <c r="B27" s="620" t="s">
        <v>2759</v>
      </c>
      <c r="C27" s="620" t="s">
        <v>3199</v>
      </c>
      <c r="D27" s="620" t="s">
        <v>5277</v>
      </c>
      <c r="E27" s="615">
        <v>93000</v>
      </c>
      <c r="F27" s="616">
        <f t="shared" si="1"/>
        <v>1216130</v>
      </c>
      <c r="G27" s="617">
        <f t="shared" si="0"/>
        <v>93000</v>
      </c>
      <c r="H27" s="618">
        <f t="shared" si="2"/>
        <v>1216130</v>
      </c>
      <c r="J27" s="619" t="s">
        <v>650</v>
      </c>
      <c r="K27" s="619" t="s">
        <v>3200</v>
      </c>
    </row>
    <row r="28" spans="2:11">
      <c r="B28" s="620" t="s">
        <v>2759</v>
      </c>
      <c r="C28" s="620" t="s">
        <v>3199</v>
      </c>
      <c r="D28" s="620" t="s">
        <v>3198</v>
      </c>
      <c r="E28" s="615">
        <v>20000</v>
      </c>
      <c r="F28" s="616">
        <f t="shared" si="1"/>
        <v>1236130</v>
      </c>
      <c r="G28" s="617">
        <f t="shared" si="0"/>
        <v>20000</v>
      </c>
      <c r="H28" s="618">
        <f t="shared" si="2"/>
        <v>1236130</v>
      </c>
      <c r="J28" s="619" t="s">
        <v>650</v>
      </c>
      <c r="K28" s="619" t="s">
        <v>3200</v>
      </c>
    </row>
    <row r="29" spans="2:11">
      <c r="B29" s="620" t="s">
        <v>2759</v>
      </c>
      <c r="C29" s="620" t="s">
        <v>3199</v>
      </c>
      <c r="D29" s="620" t="s">
        <v>6117</v>
      </c>
      <c r="E29" s="615">
        <v>4000</v>
      </c>
      <c r="F29" s="616">
        <f t="shared" si="1"/>
        <v>1240130</v>
      </c>
      <c r="G29" s="617">
        <f t="shared" si="0"/>
        <v>4000</v>
      </c>
      <c r="H29" s="618">
        <f t="shared" si="2"/>
        <v>1240130</v>
      </c>
      <c r="J29" s="619" t="s">
        <v>650</v>
      </c>
      <c r="K29" s="619" t="s">
        <v>3200</v>
      </c>
    </row>
    <row r="30" spans="2:11">
      <c r="B30" s="620" t="s">
        <v>2759</v>
      </c>
      <c r="C30" s="620" t="s">
        <v>3199</v>
      </c>
      <c r="D30" s="620" t="s">
        <v>5142</v>
      </c>
      <c r="E30" s="615">
        <v>19000</v>
      </c>
      <c r="F30" s="616">
        <f t="shared" si="1"/>
        <v>1259130</v>
      </c>
      <c r="G30" s="617">
        <f t="shared" si="0"/>
        <v>19000</v>
      </c>
      <c r="H30" s="618">
        <f t="shared" si="2"/>
        <v>1259130</v>
      </c>
      <c r="J30" s="619" t="s">
        <v>650</v>
      </c>
      <c r="K30" s="619" t="s">
        <v>3200</v>
      </c>
    </row>
    <row r="31" spans="2:11">
      <c r="B31" s="620" t="s">
        <v>2759</v>
      </c>
      <c r="C31" s="620" t="s">
        <v>3199</v>
      </c>
      <c r="D31" s="620" t="s">
        <v>5194</v>
      </c>
      <c r="E31" s="615">
        <v>8000</v>
      </c>
      <c r="F31" s="616">
        <f t="shared" si="1"/>
        <v>1267130</v>
      </c>
      <c r="G31" s="617">
        <f t="shared" si="0"/>
        <v>8000</v>
      </c>
      <c r="H31" s="618">
        <f t="shared" si="2"/>
        <v>1267130</v>
      </c>
      <c r="J31" s="619" t="s">
        <v>650</v>
      </c>
      <c r="K31" s="619" t="s">
        <v>3200</v>
      </c>
    </row>
    <row r="32" spans="2:11">
      <c r="B32" s="620" t="s">
        <v>2759</v>
      </c>
      <c r="C32" s="620" t="s">
        <v>3199</v>
      </c>
      <c r="D32" s="620" t="s">
        <v>6116</v>
      </c>
      <c r="E32" s="615">
        <v>60000</v>
      </c>
      <c r="F32" s="616">
        <f t="shared" si="1"/>
        <v>1327130</v>
      </c>
      <c r="G32" s="617">
        <f t="shared" si="0"/>
        <v>60000</v>
      </c>
      <c r="H32" s="618">
        <f t="shared" si="2"/>
        <v>1327130</v>
      </c>
      <c r="J32" s="619" t="s">
        <v>650</v>
      </c>
      <c r="K32" s="619" t="s">
        <v>3200</v>
      </c>
    </row>
    <row r="33" spans="2:11">
      <c r="B33" s="620" t="s">
        <v>2759</v>
      </c>
      <c r="C33" s="620" t="s">
        <v>3199</v>
      </c>
      <c r="D33" s="620" t="s">
        <v>5140</v>
      </c>
      <c r="E33" s="615">
        <v>63000</v>
      </c>
      <c r="F33" s="616">
        <f t="shared" si="1"/>
        <v>1390130</v>
      </c>
      <c r="G33" s="617">
        <f t="shared" si="0"/>
        <v>63000</v>
      </c>
      <c r="H33" s="618">
        <f t="shared" si="2"/>
        <v>1390130</v>
      </c>
      <c r="J33" s="619" t="s">
        <v>650</v>
      </c>
      <c r="K33" s="619" t="s">
        <v>3200</v>
      </c>
    </row>
    <row r="34" spans="2:11">
      <c r="B34" s="620" t="s">
        <v>2759</v>
      </c>
      <c r="C34" s="620" t="s">
        <v>3199</v>
      </c>
      <c r="D34" s="620" t="s">
        <v>6115</v>
      </c>
      <c r="E34" s="615">
        <v>30000</v>
      </c>
      <c r="F34" s="616">
        <f t="shared" si="1"/>
        <v>1420130</v>
      </c>
      <c r="G34" s="617">
        <f t="shared" si="0"/>
        <v>30000</v>
      </c>
      <c r="H34" s="618">
        <f t="shared" si="2"/>
        <v>1420130</v>
      </c>
      <c r="J34" s="619" t="s">
        <v>650</v>
      </c>
      <c r="K34" s="619" t="s">
        <v>3200</v>
      </c>
    </row>
    <row r="35" spans="2:11">
      <c r="B35" s="620" t="s">
        <v>2759</v>
      </c>
      <c r="C35" s="620" t="s">
        <v>3199</v>
      </c>
      <c r="D35" s="620" t="s">
        <v>5137</v>
      </c>
      <c r="E35" s="615">
        <v>52000</v>
      </c>
      <c r="F35" s="616">
        <f t="shared" si="1"/>
        <v>1472130</v>
      </c>
      <c r="G35" s="617">
        <f t="shared" si="0"/>
        <v>52000</v>
      </c>
      <c r="H35" s="618">
        <f t="shared" si="2"/>
        <v>1472130</v>
      </c>
      <c r="J35" s="619" t="s">
        <v>650</v>
      </c>
      <c r="K35" s="619" t="s">
        <v>3200</v>
      </c>
    </row>
    <row r="36" spans="2:11">
      <c r="B36" s="620" t="s">
        <v>2759</v>
      </c>
      <c r="C36" s="620" t="s">
        <v>3199</v>
      </c>
      <c r="D36" s="620" t="s">
        <v>5136</v>
      </c>
      <c r="E36" s="615">
        <v>4000</v>
      </c>
      <c r="F36" s="616">
        <f t="shared" si="1"/>
        <v>1476130</v>
      </c>
      <c r="G36" s="617">
        <f t="shared" si="0"/>
        <v>4000</v>
      </c>
      <c r="H36" s="618">
        <f t="shared" si="2"/>
        <v>1476130</v>
      </c>
      <c r="J36" s="619" t="s">
        <v>650</v>
      </c>
      <c r="K36" s="619" t="s">
        <v>3200</v>
      </c>
    </row>
    <row r="37" spans="2:11">
      <c r="B37" s="620" t="s">
        <v>2759</v>
      </c>
      <c r="C37" s="620" t="s">
        <v>3199</v>
      </c>
      <c r="D37" s="620" t="s">
        <v>6075</v>
      </c>
      <c r="E37" s="615">
        <v>24000</v>
      </c>
      <c r="F37" s="616">
        <f t="shared" si="1"/>
        <v>1500130</v>
      </c>
      <c r="G37" s="617">
        <f t="shared" si="0"/>
        <v>24000</v>
      </c>
      <c r="H37" s="618">
        <f t="shared" si="2"/>
        <v>1500130</v>
      </c>
      <c r="J37" s="619" t="s">
        <v>650</v>
      </c>
      <c r="K37" s="619" t="s">
        <v>3200</v>
      </c>
    </row>
    <row r="38" spans="2:11">
      <c r="B38" s="620" t="s">
        <v>2759</v>
      </c>
      <c r="C38" s="620" t="s">
        <v>3199</v>
      </c>
      <c r="D38" s="620" t="s">
        <v>5134</v>
      </c>
      <c r="E38" s="615">
        <v>44000</v>
      </c>
      <c r="F38" s="616">
        <f t="shared" si="1"/>
        <v>1544130</v>
      </c>
      <c r="G38" s="617">
        <f t="shared" si="0"/>
        <v>44000</v>
      </c>
      <c r="H38" s="618">
        <f t="shared" si="2"/>
        <v>1544130</v>
      </c>
      <c r="J38" s="619" t="s">
        <v>650</v>
      </c>
      <c r="K38" s="619" t="s">
        <v>3200</v>
      </c>
    </row>
    <row r="39" spans="2:11">
      <c r="B39" s="620" t="s">
        <v>2759</v>
      </c>
      <c r="C39" s="620" t="s">
        <v>3199</v>
      </c>
      <c r="D39" s="620" t="s">
        <v>5132</v>
      </c>
      <c r="E39" s="615">
        <v>90000</v>
      </c>
      <c r="F39" s="616">
        <f t="shared" si="1"/>
        <v>1634130</v>
      </c>
      <c r="G39" s="617">
        <f t="shared" si="0"/>
        <v>90000</v>
      </c>
      <c r="H39" s="618">
        <f t="shared" si="2"/>
        <v>1634130</v>
      </c>
      <c r="J39" s="619" t="s">
        <v>650</v>
      </c>
      <c r="K39" s="619" t="s">
        <v>3200</v>
      </c>
    </row>
    <row r="40" spans="2:11">
      <c r="B40" s="620" t="s">
        <v>2759</v>
      </c>
      <c r="C40" s="620" t="s">
        <v>3199</v>
      </c>
      <c r="D40" s="620" t="s">
        <v>2944</v>
      </c>
      <c r="E40" s="615">
        <v>80000</v>
      </c>
      <c r="F40" s="616">
        <f t="shared" si="1"/>
        <v>1714130</v>
      </c>
      <c r="G40" s="617">
        <f t="shared" si="0"/>
        <v>80000</v>
      </c>
      <c r="H40" s="618">
        <f t="shared" si="2"/>
        <v>1714130</v>
      </c>
      <c r="J40" s="619" t="s">
        <v>650</v>
      </c>
      <c r="K40" s="619" t="s">
        <v>3200</v>
      </c>
    </row>
    <row r="41" spans="2:11">
      <c r="B41" s="620" t="s">
        <v>2759</v>
      </c>
      <c r="C41" s="620" t="s">
        <v>3201</v>
      </c>
      <c r="D41" s="620" t="s">
        <v>2763</v>
      </c>
      <c r="E41" s="615">
        <v>92000</v>
      </c>
      <c r="F41" s="616">
        <f t="shared" si="1"/>
        <v>1806130</v>
      </c>
      <c r="G41" s="617">
        <f t="shared" si="0"/>
        <v>92000</v>
      </c>
      <c r="H41" s="618">
        <f t="shared" si="2"/>
        <v>1806130</v>
      </c>
      <c r="J41" s="619" t="s">
        <v>681</v>
      </c>
      <c r="K41" s="619" t="s">
        <v>1622</v>
      </c>
    </row>
    <row r="42" spans="2:11">
      <c r="B42" s="620" t="s">
        <v>2759</v>
      </c>
      <c r="C42" s="620" t="s">
        <v>3201</v>
      </c>
      <c r="D42" s="620" t="s">
        <v>3198</v>
      </c>
      <c r="E42" s="615">
        <v>154000</v>
      </c>
      <c r="F42" s="616">
        <f t="shared" si="1"/>
        <v>1960130</v>
      </c>
      <c r="G42" s="617">
        <f t="shared" si="0"/>
        <v>154000</v>
      </c>
      <c r="H42" s="618">
        <f t="shared" si="2"/>
        <v>1960130</v>
      </c>
      <c r="J42" s="619" t="s">
        <v>681</v>
      </c>
      <c r="K42" s="619" t="s">
        <v>1622</v>
      </c>
    </row>
    <row r="43" spans="2:11">
      <c r="B43" s="620" t="s">
        <v>2759</v>
      </c>
      <c r="C43" s="620" t="s">
        <v>3201</v>
      </c>
      <c r="D43" s="620" t="s">
        <v>2766</v>
      </c>
      <c r="E43" s="615">
        <v>192000</v>
      </c>
      <c r="F43" s="616">
        <f t="shared" si="1"/>
        <v>2152130</v>
      </c>
      <c r="G43" s="617">
        <f t="shared" si="0"/>
        <v>192000</v>
      </c>
      <c r="H43" s="618">
        <f t="shared" si="2"/>
        <v>2152130</v>
      </c>
      <c r="J43" s="619" t="s">
        <v>681</v>
      </c>
      <c r="K43" s="619" t="s">
        <v>1622</v>
      </c>
    </row>
    <row r="44" spans="2:11">
      <c r="B44" s="620" t="s">
        <v>2759</v>
      </c>
      <c r="C44" s="620" t="s">
        <v>3201</v>
      </c>
      <c r="D44" s="620" t="s">
        <v>2768</v>
      </c>
      <c r="E44" s="615">
        <v>94000</v>
      </c>
      <c r="F44" s="616">
        <f t="shared" si="1"/>
        <v>2246130</v>
      </c>
      <c r="G44" s="617">
        <f t="shared" si="0"/>
        <v>94000</v>
      </c>
      <c r="H44" s="618">
        <f t="shared" si="2"/>
        <v>2246130</v>
      </c>
      <c r="J44" s="619" t="s">
        <v>681</v>
      </c>
      <c r="K44" s="619" t="s">
        <v>1622</v>
      </c>
    </row>
    <row r="45" spans="2:11">
      <c r="B45" s="620" t="s">
        <v>2759</v>
      </c>
      <c r="C45" s="620" t="s">
        <v>3201</v>
      </c>
      <c r="D45" s="620" t="s">
        <v>2869</v>
      </c>
      <c r="E45" s="615">
        <v>6000</v>
      </c>
      <c r="F45" s="616">
        <f t="shared" si="1"/>
        <v>2252130</v>
      </c>
      <c r="G45" s="617">
        <f t="shared" si="0"/>
        <v>6000</v>
      </c>
      <c r="H45" s="618">
        <f t="shared" si="2"/>
        <v>2252130</v>
      </c>
      <c r="J45" s="619" t="s">
        <v>681</v>
      </c>
      <c r="K45" s="619" t="s">
        <v>1622</v>
      </c>
    </row>
    <row r="46" spans="2:11">
      <c r="B46" s="620" t="s">
        <v>2759</v>
      </c>
      <c r="C46" s="620" t="s">
        <v>3202</v>
      </c>
      <c r="D46" s="620" t="s">
        <v>5160</v>
      </c>
      <c r="E46" s="615">
        <v>2000</v>
      </c>
      <c r="F46" s="616">
        <f t="shared" si="1"/>
        <v>2254130</v>
      </c>
      <c r="G46" s="617">
        <f t="shared" si="0"/>
        <v>2000</v>
      </c>
      <c r="H46" s="618">
        <f t="shared" si="2"/>
        <v>2254130</v>
      </c>
      <c r="J46" s="619" t="s">
        <v>91</v>
      </c>
      <c r="K46" s="619" t="s">
        <v>92</v>
      </c>
    </row>
    <row r="47" spans="2:11">
      <c r="B47" s="620" t="s">
        <v>2759</v>
      </c>
      <c r="C47" s="620" t="s">
        <v>6114</v>
      </c>
      <c r="D47" s="620" t="s">
        <v>5174</v>
      </c>
      <c r="E47" s="615">
        <v>8000</v>
      </c>
      <c r="F47" s="616">
        <f t="shared" si="1"/>
        <v>2262130</v>
      </c>
      <c r="G47" s="617">
        <f t="shared" si="0"/>
        <v>8000</v>
      </c>
      <c r="H47" s="618">
        <f t="shared" si="2"/>
        <v>2262130</v>
      </c>
      <c r="J47" s="619" t="s">
        <v>694</v>
      </c>
      <c r="K47" s="619" t="s">
        <v>424</v>
      </c>
    </row>
    <row r="48" spans="2:11">
      <c r="B48" s="620" t="s">
        <v>2759</v>
      </c>
      <c r="C48" s="620" t="s">
        <v>6114</v>
      </c>
      <c r="D48" s="620" t="s">
        <v>5131</v>
      </c>
      <c r="E48" s="615">
        <v>60000</v>
      </c>
      <c r="F48" s="616">
        <f t="shared" si="1"/>
        <v>2322130</v>
      </c>
      <c r="G48" s="617">
        <f t="shared" si="0"/>
        <v>60000</v>
      </c>
      <c r="H48" s="618">
        <f t="shared" si="2"/>
        <v>2322130</v>
      </c>
      <c r="J48" s="619" t="s">
        <v>694</v>
      </c>
      <c r="K48" s="619" t="s">
        <v>424</v>
      </c>
    </row>
    <row r="49" spans="2:11">
      <c r="B49" s="620" t="s">
        <v>2759</v>
      </c>
      <c r="C49" s="620" t="s">
        <v>6114</v>
      </c>
      <c r="D49" s="620" t="s">
        <v>5127</v>
      </c>
      <c r="E49" s="615">
        <v>1000</v>
      </c>
      <c r="F49" s="616">
        <f t="shared" si="1"/>
        <v>2323130</v>
      </c>
      <c r="G49" s="617">
        <f t="shared" si="0"/>
        <v>1000</v>
      </c>
      <c r="H49" s="618">
        <f t="shared" si="2"/>
        <v>2323130</v>
      </c>
      <c r="J49" s="619" t="s">
        <v>694</v>
      </c>
      <c r="K49" s="619" t="s">
        <v>424</v>
      </c>
    </row>
    <row r="50" spans="2:11">
      <c r="B50" s="620" t="s">
        <v>2759</v>
      </c>
      <c r="C50" s="620" t="s">
        <v>6114</v>
      </c>
      <c r="D50" s="620" t="s">
        <v>3175</v>
      </c>
      <c r="E50" s="615">
        <v>313000</v>
      </c>
      <c r="F50" s="616">
        <f t="shared" si="1"/>
        <v>2636130</v>
      </c>
      <c r="G50" s="617">
        <f t="shared" si="0"/>
        <v>313000</v>
      </c>
      <c r="H50" s="618">
        <f t="shared" si="2"/>
        <v>2636130</v>
      </c>
      <c r="J50" s="619" t="s">
        <v>694</v>
      </c>
      <c r="K50" s="619" t="s">
        <v>424</v>
      </c>
    </row>
    <row r="51" spans="2:11">
      <c r="B51" s="620" t="s">
        <v>2759</v>
      </c>
      <c r="C51" s="620" t="s">
        <v>6114</v>
      </c>
      <c r="D51" s="620" t="s">
        <v>2766</v>
      </c>
      <c r="E51" s="615">
        <v>100000</v>
      </c>
      <c r="F51" s="616">
        <f t="shared" si="1"/>
        <v>2736130</v>
      </c>
      <c r="G51" s="617">
        <f t="shared" si="0"/>
        <v>100000</v>
      </c>
      <c r="H51" s="618">
        <f t="shared" si="2"/>
        <v>2736130</v>
      </c>
      <c r="J51" s="619" t="s">
        <v>694</v>
      </c>
      <c r="K51" s="619" t="s">
        <v>424</v>
      </c>
    </row>
    <row r="52" spans="2:11">
      <c r="B52" s="620" t="s">
        <v>2759</v>
      </c>
      <c r="C52" s="620" t="s">
        <v>6114</v>
      </c>
      <c r="D52" s="620" t="s">
        <v>2773</v>
      </c>
      <c r="E52" s="615">
        <v>78000</v>
      </c>
      <c r="F52" s="616">
        <f t="shared" si="1"/>
        <v>2814130</v>
      </c>
      <c r="G52" s="617">
        <f t="shared" si="0"/>
        <v>78000</v>
      </c>
      <c r="H52" s="618">
        <f t="shared" si="2"/>
        <v>2814130</v>
      </c>
      <c r="J52" s="619" t="s">
        <v>694</v>
      </c>
      <c r="K52" s="619" t="s">
        <v>424</v>
      </c>
    </row>
    <row r="53" spans="2:11">
      <c r="B53" s="620" t="s">
        <v>2759</v>
      </c>
      <c r="C53" s="620" t="s">
        <v>6114</v>
      </c>
      <c r="D53" s="620" t="s">
        <v>2775</v>
      </c>
      <c r="E53" s="615">
        <v>12000</v>
      </c>
      <c r="F53" s="616">
        <f t="shared" si="1"/>
        <v>2826130</v>
      </c>
      <c r="G53" s="617">
        <f t="shared" si="0"/>
        <v>12000</v>
      </c>
      <c r="H53" s="618">
        <f t="shared" si="2"/>
        <v>2826130</v>
      </c>
      <c r="J53" s="619" t="s">
        <v>694</v>
      </c>
      <c r="K53" s="619" t="s">
        <v>424</v>
      </c>
    </row>
    <row r="54" spans="2:11">
      <c r="B54" s="620" t="s">
        <v>2759</v>
      </c>
      <c r="C54" s="620" t="s">
        <v>6114</v>
      </c>
      <c r="D54" s="620" t="s">
        <v>2777</v>
      </c>
      <c r="E54" s="615">
        <v>72000</v>
      </c>
      <c r="F54" s="616">
        <f t="shared" si="1"/>
        <v>2898130</v>
      </c>
      <c r="G54" s="617">
        <f t="shared" si="0"/>
        <v>72000</v>
      </c>
      <c r="H54" s="618">
        <f t="shared" si="2"/>
        <v>2898130</v>
      </c>
      <c r="J54" s="619" t="s">
        <v>694</v>
      </c>
      <c r="K54" s="619" t="s">
        <v>424</v>
      </c>
    </row>
    <row r="55" spans="2:11">
      <c r="B55" s="620" t="s">
        <v>2759</v>
      </c>
      <c r="C55" s="620" t="s">
        <v>6114</v>
      </c>
      <c r="D55" s="620" t="s">
        <v>2941</v>
      </c>
      <c r="E55" s="615">
        <v>15000</v>
      </c>
      <c r="F55" s="616">
        <f t="shared" si="1"/>
        <v>2913130</v>
      </c>
      <c r="G55" s="617">
        <f t="shared" si="0"/>
        <v>15000</v>
      </c>
      <c r="H55" s="618">
        <f t="shared" si="2"/>
        <v>2913130</v>
      </c>
      <c r="J55" s="619" t="s">
        <v>694</v>
      </c>
      <c r="K55" s="619" t="s">
        <v>424</v>
      </c>
    </row>
    <row r="56" spans="2:11">
      <c r="B56" s="620" t="s">
        <v>2759</v>
      </c>
      <c r="C56" s="620" t="s">
        <v>3203</v>
      </c>
      <c r="D56" s="620" t="s">
        <v>2768</v>
      </c>
      <c r="E56" s="615">
        <v>5000</v>
      </c>
      <c r="F56" s="616">
        <f t="shared" si="1"/>
        <v>2918130</v>
      </c>
      <c r="G56" s="617">
        <f t="shared" si="0"/>
        <v>5000</v>
      </c>
      <c r="H56" s="618">
        <f t="shared" si="2"/>
        <v>2918130</v>
      </c>
      <c r="J56" s="619" t="s">
        <v>694</v>
      </c>
      <c r="K56" s="619" t="s">
        <v>424</v>
      </c>
    </row>
    <row r="57" spans="2:11">
      <c r="B57" s="620" t="s">
        <v>2759</v>
      </c>
      <c r="C57" s="620" t="s">
        <v>3204</v>
      </c>
      <c r="D57" s="620" t="s">
        <v>6113</v>
      </c>
      <c r="E57" s="615">
        <v>200000</v>
      </c>
      <c r="F57" s="616">
        <f t="shared" si="1"/>
        <v>3118130</v>
      </c>
      <c r="G57" s="617">
        <f t="shared" si="0"/>
        <v>200000</v>
      </c>
      <c r="H57" s="618">
        <f t="shared" si="2"/>
        <v>3118130</v>
      </c>
      <c r="J57" s="619" t="s">
        <v>646</v>
      </c>
      <c r="K57" s="619" t="s">
        <v>1619</v>
      </c>
    </row>
    <row r="58" spans="2:11">
      <c r="B58" s="620" t="s">
        <v>2759</v>
      </c>
      <c r="C58" s="620" t="s">
        <v>3204</v>
      </c>
      <c r="D58" s="620" t="s">
        <v>6112</v>
      </c>
      <c r="E58" s="615">
        <v>8000</v>
      </c>
      <c r="F58" s="616">
        <f t="shared" si="1"/>
        <v>3126130</v>
      </c>
      <c r="G58" s="617">
        <f t="shared" si="0"/>
        <v>8000</v>
      </c>
      <c r="H58" s="618">
        <f t="shared" si="2"/>
        <v>3126130</v>
      </c>
      <c r="J58" s="619" t="s">
        <v>646</v>
      </c>
      <c r="K58" s="619" t="s">
        <v>1619</v>
      </c>
    </row>
    <row r="59" spans="2:11">
      <c r="B59" s="620" t="s">
        <v>2759</v>
      </c>
      <c r="C59" s="620" t="s">
        <v>3204</v>
      </c>
      <c r="D59" s="620" t="s">
        <v>3206</v>
      </c>
      <c r="E59" s="615">
        <v>32000</v>
      </c>
      <c r="F59" s="616">
        <f t="shared" si="1"/>
        <v>3158130</v>
      </c>
      <c r="G59" s="617">
        <f t="shared" si="0"/>
        <v>32000</v>
      </c>
      <c r="H59" s="618">
        <f t="shared" si="2"/>
        <v>3158130</v>
      </c>
      <c r="J59" s="619" t="s">
        <v>646</v>
      </c>
      <c r="K59" s="619" t="s">
        <v>1619</v>
      </c>
    </row>
    <row r="60" spans="2:11">
      <c r="B60" s="620" t="s">
        <v>2759</v>
      </c>
      <c r="C60" s="620" t="s">
        <v>3204</v>
      </c>
      <c r="D60" s="620" t="s">
        <v>3207</v>
      </c>
      <c r="E60" s="615">
        <v>8000</v>
      </c>
      <c r="F60" s="616">
        <f t="shared" si="1"/>
        <v>3166130</v>
      </c>
      <c r="G60" s="617">
        <f t="shared" si="0"/>
        <v>8000</v>
      </c>
      <c r="H60" s="618">
        <f t="shared" si="2"/>
        <v>3166130</v>
      </c>
      <c r="J60" s="619" t="s">
        <v>646</v>
      </c>
      <c r="K60" s="619" t="s">
        <v>1619</v>
      </c>
    </row>
    <row r="61" spans="2:11">
      <c r="B61" s="620" t="s">
        <v>2759</v>
      </c>
      <c r="C61" s="620" t="s">
        <v>3204</v>
      </c>
      <c r="D61" s="620" t="s">
        <v>3208</v>
      </c>
      <c r="E61" s="615">
        <v>62000</v>
      </c>
      <c r="F61" s="616">
        <f t="shared" si="1"/>
        <v>3228130</v>
      </c>
      <c r="G61" s="617">
        <f t="shared" si="0"/>
        <v>62000</v>
      </c>
      <c r="H61" s="618">
        <f t="shared" si="2"/>
        <v>3228130</v>
      </c>
      <c r="J61" s="619" t="s">
        <v>646</v>
      </c>
      <c r="K61" s="619" t="s">
        <v>1619</v>
      </c>
    </row>
    <row r="62" spans="2:11">
      <c r="B62" s="620" t="s">
        <v>2759</v>
      </c>
      <c r="C62" s="620" t="s">
        <v>3204</v>
      </c>
      <c r="D62" s="620" t="s">
        <v>3209</v>
      </c>
      <c r="E62" s="615">
        <v>86000</v>
      </c>
      <c r="F62" s="616">
        <f t="shared" si="1"/>
        <v>3314130</v>
      </c>
      <c r="G62" s="617">
        <f t="shared" si="0"/>
        <v>86000</v>
      </c>
      <c r="H62" s="618">
        <f t="shared" si="2"/>
        <v>3314130</v>
      </c>
      <c r="J62" s="619" t="s">
        <v>646</v>
      </c>
      <c r="K62" s="619" t="s">
        <v>1619</v>
      </c>
    </row>
    <row r="63" spans="2:11">
      <c r="B63" s="620" t="s">
        <v>2759</v>
      </c>
      <c r="C63" s="620" t="s">
        <v>3204</v>
      </c>
      <c r="D63" s="620" t="s">
        <v>3210</v>
      </c>
      <c r="E63" s="615">
        <v>129000</v>
      </c>
      <c r="F63" s="616">
        <f t="shared" si="1"/>
        <v>3443130</v>
      </c>
      <c r="G63" s="617">
        <f t="shared" si="0"/>
        <v>129000</v>
      </c>
      <c r="H63" s="618">
        <f t="shared" si="2"/>
        <v>3443130</v>
      </c>
      <c r="J63" s="619" t="s">
        <v>646</v>
      </c>
      <c r="K63" s="619" t="s">
        <v>1619</v>
      </c>
    </row>
    <row r="64" spans="2:11">
      <c r="B64" s="620" t="s">
        <v>2759</v>
      </c>
      <c r="C64" s="620" t="s">
        <v>3204</v>
      </c>
      <c r="D64" s="620" t="s">
        <v>3211</v>
      </c>
      <c r="E64" s="615">
        <v>30000</v>
      </c>
      <c r="F64" s="616">
        <f t="shared" si="1"/>
        <v>3473130</v>
      </c>
      <c r="G64" s="617">
        <f t="shared" si="0"/>
        <v>30000</v>
      </c>
      <c r="H64" s="618">
        <f t="shared" si="2"/>
        <v>3473130</v>
      </c>
      <c r="J64" s="619" t="s">
        <v>646</v>
      </c>
      <c r="K64" s="619" t="s">
        <v>1619</v>
      </c>
    </row>
    <row r="65" spans="2:11">
      <c r="B65" s="620" t="s">
        <v>2759</v>
      </c>
      <c r="C65" s="620" t="s">
        <v>3204</v>
      </c>
      <c r="D65" s="620" t="s">
        <v>3212</v>
      </c>
      <c r="E65" s="615">
        <v>160000</v>
      </c>
      <c r="F65" s="616">
        <f t="shared" si="1"/>
        <v>3633130</v>
      </c>
      <c r="G65" s="617">
        <f t="shared" si="0"/>
        <v>160000</v>
      </c>
      <c r="H65" s="618">
        <f t="shared" si="2"/>
        <v>3633130</v>
      </c>
      <c r="J65" s="619" t="s">
        <v>646</v>
      </c>
      <c r="K65" s="619" t="s">
        <v>1619</v>
      </c>
    </row>
    <row r="66" spans="2:11">
      <c r="B66" s="620" t="s">
        <v>2759</v>
      </c>
      <c r="C66" s="620" t="s">
        <v>3204</v>
      </c>
      <c r="D66" s="620" t="s">
        <v>3213</v>
      </c>
      <c r="E66" s="615">
        <v>50000</v>
      </c>
      <c r="F66" s="616">
        <f t="shared" si="1"/>
        <v>3683130</v>
      </c>
      <c r="G66" s="617">
        <f t="shared" si="0"/>
        <v>50000</v>
      </c>
      <c r="H66" s="618">
        <f t="shared" si="2"/>
        <v>3683130</v>
      </c>
      <c r="J66" s="619" t="s">
        <v>646</v>
      </c>
      <c r="K66" s="619" t="s">
        <v>1619</v>
      </c>
    </row>
    <row r="67" spans="2:11">
      <c r="B67" s="620" t="s">
        <v>2759</v>
      </c>
      <c r="C67" s="620" t="s">
        <v>3204</v>
      </c>
      <c r="D67" s="620" t="s">
        <v>3214</v>
      </c>
      <c r="E67" s="615">
        <v>11000</v>
      </c>
      <c r="F67" s="616">
        <f t="shared" si="1"/>
        <v>3694130</v>
      </c>
      <c r="G67" s="617">
        <f t="shared" si="0"/>
        <v>11000</v>
      </c>
      <c r="H67" s="618">
        <f t="shared" si="2"/>
        <v>3694130</v>
      </c>
      <c r="J67" s="619" t="s">
        <v>646</v>
      </c>
      <c r="K67" s="619" t="s">
        <v>1619</v>
      </c>
    </row>
    <row r="68" spans="2:11">
      <c r="B68" s="620" t="s">
        <v>2759</v>
      </c>
      <c r="C68" s="620" t="s">
        <v>3204</v>
      </c>
      <c r="D68" s="620" t="s">
        <v>6069</v>
      </c>
      <c r="E68" s="615">
        <v>103000</v>
      </c>
      <c r="F68" s="616">
        <f t="shared" si="1"/>
        <v>3797130</v>
      </c>
      <c r="G68" s="617">
        <f t="shared" si="0"/>
        <v>103000</v>
      </c>
      <c r="H68" s="618">
        <f t="shared" si="2"/>
        <v>3797130</v>
      </c>
      <c r="J68" s="619" t="s">
        <v>646</v>
      </c>
      <c r="K68" s="619" t="s">
        <v>1619</v>
      </c>
    </row>
    <row r="69" spans="2:11">
      <c r="B69" s="620" t="s">
        <v>2759</v>
      </c>
      <c r="C69" s="620" t="s">
        <v>3204</v>
      </c>
      <c r="D69" s="620" t="s">
        <v>6063</v>
      </c>
      <c r="E69" s="615">
        <v>2000</v>
      </c>
      <c r="F69" s="616">
        <f t="shared" si="1"/>
        <v>3799130</v>
      </c>
      <c r="G69" s="617">
        <f t="shared" si="0"/>
        <v>2000</v>
      </c>
      <c r="H69" s="618">
        <f t="shared" si="2"/>
        <v>3799130</v>
      </c>
      <c r="J69" s="619" t="s">
        <v>646</v>
      </c>
      <c r="K69" s="619" t="s">
        <v>1619</v>
      </c>
    </row>
    <row r="70" spans="2:11">
      <c r="B70" s="620" t="s">
        <v>2759</v>
      </c>
      <c r="C70" s="620" t="s">
        <v>3204</v>
      </c>
      <c r="D70" s="620" t="s">
        <v>6073</v>
      </c>
      <c r="E70" s="615">
        <v>12000</v>
      </c>
      <c r="F70" s="616">
        <f t="shared" si="1"/>
        <v>3811130</v>
      </c>
      <c r="G70" s="617">
        <f t="shared" si="0"/>
        <v>12000</v>
      </c>
      <c r="H70" s="618">
        <f t="shared" si="2"/>
        <v>3811130</v>
      </c>
      <c r="J70" s="619" t="s">
        <v>646</v>
      </c>
      <c r="K70" s="619" t="s">
        <v>1619</v>
      </c>
    </row>
    <row r="71" spans="2:11">
      <c r="B71" s="620" t="s">
        <v>2759</v>
      </c>
      <c r="C71" s="620" t="s">
        <v>3204</v>
      </c>
      <c r="D71" s="620" t="s">
        <v>6062</v>
      </c>
      <c r="E71" s="615">
        <v>8000</v>
      </c>
      <c r="F71" s="616">
        <f t="shared" si="1"/>
        <v>3819130</v>
      </c>
      <c r="G71" s="617">
        <f t="shared" ref="G71:G134" si="3">E71</f>
        <v>8000</v>
      </c>
      <c r="H71" s="618">
        <f t="shared" si="2"/>
        <v>3819130</v>
      </c>
      <c r="J71" s="619" t="s">
        <v>646</v>
      </c>
      <c r="K71" s="619" t="s">
        <v>1619</v>
      </c>
    </row>
    <row r="72" spans="2:11">
      <c r="B72" s="620" t="s">
        <v>2759</v>
      </c>
      <c r="C72" s="620" t="s">
        <v>3204</v>
      </c>
      <c r="D72" s="620" t="s">
        <v>6072</v>
      </c>
      <c r="E72" s="615">
        <v>12000</v>
      </c>
      <c r="F72" s="616">
        <f t="shared" ref="F72:F135" si="4">E72+F71</f>
        <v>3831130</v>
      </c>
      <c r="G72" s="617">
        <f t="shared" si="3"/>
        <v>12000</v>
      </c>
      <c r="H72" s="618">
        <f t="shared" ref="H72:H135" si="5">H71+G72</f>
        <v>3831130</v>
      </c>
      <c r="J72" s="619" t="s">
        <v>646</v>
      </c>
      <c r="K72" s="619" t="s">
        <v>1619</v>
      </c>
    </row>
    <row r="73" spans="2:11">
      <c r="B73" s="620" t="s">
        <v>2759</v>
      </c>
      <c r="C73" s="620" t="s">
        <v>3204</v>
      </c>
      <c r="D73" s="620" t="s">
        <v>6071</v>
      </c>
      <c r="E73" s="615">
        <v>250000</v>
      </c>
      <c r="F73" s="616">
        <f t="shared" si="4"/>
        <v>4081130</v>
      </c>
      <c r="G73" s="617">
        <f t="shared" si="3"/>
        <v>250000</v>
      </c>
      <c r="H73" s="618">
        <f t="shared" si="5"/>
        <v>4081130</v>
      </c>
      <c r="J73" s="619" t="s">
        <v>646</v>
      </c>
      <c r="K73" s="619" t="s">
        <v>1619</v>
      </c>
    </row>
    <row r="74" spans="2:11">
      <c r="B74" s="620" t="s">
        <v>2759</v>
      </c>
      <c r="C74" s="620" t="s">
        <v>3204</v>
      </c>
      <c r="D74" s="620" t="s">
        <v>6070</v>
      </c>
      <c r="E74" s="615">
        <v>50000</v>
      </c>
      <c r="F74" s="616">
        <f t="shared" si="4"/>
        <v>4131130</v>
      </c>
      <c r="G74" s="617">
        <f t="shared" si="3"/>
        <v>50000</v>
      </c>
      <c r="H74" s="618">
        <f t="shared" si="5"/>
        <v>4131130</v>
      </c>
      <c r="J74" s="619" t="s">
        <v>646</v>
      </c>
      <c r="K74" s="619" t="s">
        <v>1619</v>
      </c>
    </row>
    <row r="75" spans="2:11">
      <c r="B75" s="620" t="s">
        <v>2759</v>
      </c>
      <c r="C75" s="620" t="s">
        <v>3204</v>
      </c>
      <c r="D75" s="620" t="s">
        <v>2782</v>
      </c>
      <c r="E75" s="615">
        <v>41000</v>
      </c>
      <c r="F75" s="616">
        <f t="shared" si="4"/>
        <v>4172130</v>
      </c>
      <c r="G75" s="617">
        <f t="shared" si="3"/>
        <v>41000</v>
      </c>
      <c r="H75" s="618">
        <f t="shared" si="5"/>
        <v>4172130</v>
      </c>
      <c r="J75" s="619" t="s">
        <v>646</v>
      </c>
      <c r="K75" s="619" t="s">
        <v>1619</v>
      </c>
    </row>
    <row r="76" spans="2:11">
      <c r="B76" s="620" t="s">
        <v>2759</v>
      </c>
      <c r="C76" s="620" t="s">
        <v>3204</v>
      </c>
      <c r="D76" s="620" t="s">
        <v>2780</v>
      </c>
      <c r="E76" s="615">
        <v>5000</v>
      </c>
      <c r="F76" s="616">
        <f t="shared" si="4"/>
        <v>4177130</v>
      </c>
      <c r="G76" s="617">
        <f t="shared" si="3"/>
        <v>5000</v>
      </c>
      <c r="H76" s="618">
        <f t="shared" si="5"/>
        <v>4177130</v>
      </c>
      <c r="J76" s="619" t="s">
        <v>646</v>
      </c>
      <c r="K76" s="619" t="s">
        <v>1619</v>
      </c>
    </row>
    <row r="77" spans="2:11">
      <c r="B77" s="620" t="s">
        <v>2759</v>
      </c>
      <c r="C77" s="620" t="s">
        <v>3204</v>
      </c>
      <c r="D77" s="620" t="s">
        <v>2873</v>
      </c>
      <c r="E77" s="615">
        <v>50000</v>
      </c>
      <c r="F77" s="616">
        <f t="shared" si="4"/>
        <v>4227130</v>
      </c>
      <c r="G77" s="617">
        <f t="shared" si="3"/>
        <v>50000</v>
      </c>
      <c r="H77" s="618">
        <f t="shared" si="5"/>
        <v>4227130</v>
      </c>
      <c r="J77" s="619" t="s">
        <v>646</v>
      </c>
      <c r="K77" s="619" t="s">
        <v>1619</v>
      </c>
    </row>
    <row r="78" spans="2:11">
      <c r="B78" s="620" t="s">
        <v>2759</v>
      </c>
      <c r="C78" s="620" t="s">
        <v>3204</v>
      </c>
      <c r="D78" s="620" t="s">
        <v>3215</v>
      </c>
      <c r="E78" s="615">
        <v>69000</v>
      </c>
      <c r="F78" s="616">
        <f t="shared" si="4"/>
        <v>4296130</v>
      </c>
      <c r="G78" s="617">
        <f t="shared" si="3"/>
        <v>69000</v>
      </c>
      <c r="H78" s="618">
        <f t="shared" si="5"/>
        <v>4296130</v>
      </c>
      <c r="J78" s="619" t="s">
        <v>646</v>
      </c>
      <c r="K78" s="619" t="s">
        <v>1619</v>
      </c>
    </row>
    <row r="79" spans="2:11">
      <c r="B79" s="620" t="s">
        <v>2759</v>
      </c>
      <c r="C79" s="620" t="s">
        <v>3216</v>
      </c>
      <c r="D79" s="620" t="s">
        <v>6074</v>
      </c>
      <c r="E79" s="615">
        <v>8000</v>
      </c>
      <c r="F79" s="616">
        <f t="shared" si="4"/>
        <v>4304130</v>
      </c>
      <c r="G79" s="617">
        <f t="shared" si="3"/>
        <v>8000</v>
      </c>
      <c r="H79" s="618">
        <f t="shared" si="5"/>
        <v>4304130</v>
      </c>
      <c r="J79" s="619" t="s">
        <v>646</v>
      </c>
      <c r="K79" s="619" t="s">
        <v>1619</v>
      </c>
    </row>
    <row r="80" spans="2:11">
      <c r="B80" s="620" t="s">
        <v>2759</v>
      </c>
      <c r="C80" s="620" t="s">
        <v>3216</v>
      </c>
      <c r="D80" s="620" t="s">
        <v>3206</v>
      </c>
      <c r="E80" s="615">
        <v>32000</v>
      </c>
      <c r="F80" s="616">
        <f t="shared" si="4"/>
        <v>4336130</v>
      </c>
      <c r="G80" s="617">
        <f t="shared" si="3"/>
        <v>32000</v>
      </c>
      <c r="H80" s="618">
        <f t="shared" si="5"/>
        <v>4336130</v>
      </c>
      <c r="J80" s="619" t="s">
        <v>646</v>
      </c>
      <c r="K80" s="619" t="s">
        <v>1619</v>
      </c>
    </row>
    <row r="81" spans="2:11">
      <c r="B81" s="620" t="s">
        <v>2759</v>
      </c>
      <c r="C81" s="620" t="s">
        <v>3216</v>
      </c>
      <c r="D81" s="620" t="s">
        <v>3207</v>
      </c>
      <c r="E81" s="615">
        <v>8000</v>
      </c>
      <c r="F81" s="616">
        <f t="shared" si="4"/>
        <v>4344130</v>
      </c>
      <c r="G81" s="617">
        <f t="shared" si="3"/>
        <v>8000</v>
      </c>
      <c r="H81" s="618">
        <f t="shared" si="5"/>
        <v>4344130</v>
      </c>
      <c r="J81" s="619" t="s">
        <v>646</v>
      </c>
      <c r="K81" s="619" t="s">
        <v>1619</v>
      </c>
    </row>
    <row r="82" spans="2:11">
      <c r="B82" s="620" t="s">
        <v>2759</v>
      </c>
      <c r="C82" s="620" t="s">
        <v>3216</v>
      </c>
      <c r="D82" s="620" t="s">
        <v>3217</v>
      </c>
      <c r="E82" s="615">
        <v>69000</v>
      </c>
      <c r="F82" s="616">
        <f t="shared" si="4"/>
        <v>4413130</v>
      </c>
      <c r="G82" s="617">
        <f t="shared" si="3"/>
        <v>69000</v>
      </c>
      <c r="H82" s="618">
        <f t="shared" si="5"/>
        <v>4413130</v>
      </c>
      <c r="J82" s="619" t="s">
        <v>646</v>
      </c>
      <c r="K82" s="619" t="s">
        <v>1619</v>
      </c>
    </row>
    <row r="83" spans="2:11">
      <c r="B83" s="620" t="s">
        <v>2759</v>
      </c>
      <c r="C83" s="620" t="s">
        <v>3216</v>
      </c>
      <c r="D83" s="620" t="s">
        <v>3208</v>
      </c>
      <c r="E83" s="615">
        <v>62000</v>
      </c>
      <c r="F83" s="616">
        <f t="shared" si="4"/>
        <v>4475130</v>
      </c>
      <c r="G83" s="617">
        <f t="shared" si="3"/>
        <v>62000</v>
      </c>
      <c r="H83" s="618">
        <f t="shared" si="5"/>
        <v>4475130</v>
      </c>
      <c r="J83" s="619" t="s">
        <v>646</v>
      </c>
      <c r="K83" s="619" t="s">
        <v>1619</v>
      </c>
    </row>
    <row r="84" spans="2:11">
      <c r="B84" s="620" t="s">
        <v>2759</v>
      </c>
      <c r="C84" s="620" t="s">
        <v>3216</v>
      </c>
      <c r="D84" s="620" t="s">
        <v>3209</v>
      </c>
      <c r="E84" s="615">
        <v>86000</v>
      </c>
      <c r="F84" s="616">
        <f t="shared" si="4"/>
        <v>4561130</v>
      </c>
      <c r="G84" s="617">
        <f t="shared" si="3"/>
        <v>86000</v>
      </c>
      <c r="H84" s="618">
        <f t="shared" si="5"/>
        <v>4561130</v>
      </c>
      <c r="J84" s="619" t="s">
        <v>646</v>
      </c>
      <c r="K84" s="619" t="s">
        <v>1619</v>
      </c>
    </row>
    <row r="85" spans="2:11">
      <c r="B85" s="620" t="s">
        <v>2759</v>
      </c>
      <c r="C85" s="620" t="s">
        <v>3216</v>
      </c>
      <c r="D85" s="620" t="s">
        <v>3210</v>
      </c>
      <c r="E85" s="615">
        <v>129000</v>
      </c>
      <c r="F85" s="616">
        <f t="shared" si="4"/>
        <v>4690130</v>
      </c>
      <c r="G85" s="617">
        <f t="shared" si="3"/>
        <v>129000</v>
      </c>
      <c r="H85" s="618">
        <f t="shared" si="5"/>
        <v>4690130</v>
      </c>
      <c r="J85" s="619" t="s">
        <v>646</v>
      </c>
      <c r="K85" s="619" t="s">
        <v>1619</v>
      </c>
    </row>
    <row r="86" spans="2:11">
      <c r="B86" s="620" t="s">
        <v>2759</v>
      </c>
      <c r="C86" s="620" t="s">
        <v>3216</v>
      </c>
      <c r="D86" s="620" t="s">
        <v>3211</v>
      </c>
      <c r="E86" s="615">
        <v>30000</v>
      </c>
      <c r="F86" s="616">
        <f t="shared" si="4"/>
        <v>4720130</v>
      </c>
      <c r="G86" s="617">
        <f t="shared" si="3"/>
        <v>30000</v>
      </c>
      <c r="H86" s="618">
        <f t="shared" si="5"/>
        <v>4720130</v>
      </c>
      <c r="J86" s="619" t="s">
        <v>646</v>
      </c>
      <c r="K86" s="619" t="s">
        <v>1619</v>
      </c>
    </row>
    <row r="87" spans="2:11">
      <c r="B87" s="620" t="s">
        <v>2759</v>
      </c>
      <c r="C87" s="620" t="s">
        <v>3216</v>
      </c>
      <c r="D87" s="620" t="s">
        <v>3212</v>
      </c>
      <c r="E87" s="615">
        <v>160000</v>
      </c>
      <c r="F87" s="616">
        <f t="shared" si="4"/>
        <v>4880130</v>
      </c>
      <c r="G87" s="617">
        <f t="shared" si="3"/>
        <v>160000</v>
      </c>
      <c r="H87" s="618">
        <f t="shared" si="5"/>
        <v>4880130</v>
      </c>
      <c r="J87" s="619" t="s">
        <v>646</v>
      </c>
      <c r="K87" s="619" t="s">
        <v>1619</v>
      </c>
    </row>
    <row r="88" spans="2:11">
      <c r="B88" s="620" t="s">
        <v>2759</v>
      </c>
      <c r="C88" s="620" t="s">
        <v>3216</v>
      </c>
      <c r="D88" s="620" t="s">
        <v>3213</v>
      </c>
      <c r="E88" s="615">
        <v>50000</v>
      </c>
      <c r="F88" s="616">
        <f t="shared" si="4"/>
        <v>4930130</v>
      </c>
      <c r="G88" s="617">
        <f t="shared" si="3"/>
        <v>50000</v>
      </c>
      <c r="H88" s="618">
        <f t="shared" si="5"/>
        <v>4930130</v>
      </c>
      <c r="J88" s="619" t="s">
        <v>646</v>
      </c>
      <c r="K88" s="619" t="s">
        <v>1619</v>
      </c>
    </row>
    <row r="89" spans="2:11">
      <c r="B89" s="620" t="s">
        <v>2759</v>
      </c>
      <c r="C89" s="620" t="s">
        <v>3216</v>
      </c>
      <c r="D89" s="620" t="s">
        <v>3214</v>
      </c>
      <c r="E89" s="615">
        <v>11000</v>
      </c>
      <c r="F89" s="616">
        <f t="shared" si="4"/>
        <v>4941130</v>
      </c>
      <c r="G89" s="617">
        <f t="shared" si="3"/>
        <v>11000</v>
      </c>
      <c r="H89" s="618">
        <f t="shared" si="5"/>
        <v>4941130</v>
      </c>
      <c r="J89" s="619" t="s">
        <v>646</v>
      </c>
      <c r="K89" s="619" t="s">
        <v>1619</v>
      </c>
    </row>
    <row r="90" spans="2:11">
      <c r="B90" s="620" t="s">
        <v>2759</v>
      </c>
      <c r="C90" s="620" t="s">
        <v>3216</v>
      </c>
      <c r="D90" s="620" t="s">
        <v>6069</v>
      </c>
      <c r="E90" s="615">
        <v>103000</v>
      </c>
      <c r="F90" s="616">
        <f t="shared" si="4"/>
        <v>5044130</v>
      </c>
      <c r="G90" s="617">
        <f t="shared" si="3"/>
        <v>103000</v>
      </c>
      <c r="H90" s="618">
        <f t="shared" si="5"/>
        <v>5044130</v>
      </c>
      <c r="J90" s="619" t="s">
        <v>646</v>
      </c>
      <c r="K90" s="619" t="s">
        <v>1619</v>
      </c>
    </row>
    <row r="91" spans="2:11">
      <c r="B91" s="620" t="s">
        <v>2759</v>
      </c>
      <c r="C91" s="620" t="s">
        <v>3216</v>
      </c>
      <c r="D91" s="620" t="s">
        <v>6063</v>
      </c>
      <c r="E91" s="615">
        <v>2000</v>
      </c>
      <c r="F91" s="616">
        <f t="shared" si="4"/>
        <v>5046130</v>
      </c>
      <c r="G91" s="617">
        <f t="shared" si="3"/>
        <v>2000</v>
      </c>
      <c r="H91" s="618">
        <f t="shared" si="5"/>
        <v>5046130</v>
      </c>
      <c r="J91" s="619" t="s">
        <v>646</v>
      </c>
      <c r="K91" s="619" t="s">
        <v>1619</v>
      </c>
    </row>
    <row r="92" spans="2:11">
      <c r="B92" s="620" t="s">
        <v>2759</v>
      </c>
      <c r="C92" s="620" t="s">
        <v>3216</v>
      </c>
      <c r="D92" s="620" t="s">
        <v>6073</v>
      </c>
      <c r="E92" s="615">
        <v>12000</v>
      </c>
      <c r="F92" s="616">
        <f t="shared" si="4"/>
        <v>5058130</v>
      </c>
      <c r="G92" s="617">
        <f t="shared" si="3"/>
        <v>12000</v>
      </c>
      <c r="H92" s="618">
        <f t="shared" si="5"/>
        <v>5058130</v>
      </c>
      <c r="J92" s="619" t="s">
        <v>646</v>
      </c>
      <c r="K92" s="619" t="s">
        <v>1619</v>
      </c>
    </row>
    <row r="93" spans="2:11">
      <c r="B93" s="620" t="s">
        <v>2759</v>
      </c>
      <c r="C93" s="620" t="s">
        <v>3216</v>
      </c>
      <c r="D93" s="620" t="s">
        <v>6062</v>
      </c>
      <c r="E93" s="615">
        <v>8000</v>
      </c>
      <c r="F93" s="616">
        <f t="shared" si="4"/>
        <v>5066130</v>
      </c>
      <c r="G93" s="617">
        <f t="shared" si="3"/>
        <v>8000</v>
      </c>
      <c r="H93" s="618">
        <f t="shared" si="5"/>
        <v>5066130</v>
      </c>
      <c r="J93" s="619" t="s">
        <v>646</v>
      </c>
      <c r="K93" s="619" t="s">
        <v>1619</v>
      </c>
    </row>
    <row r="94" spans="2:11">
      <c r="B94" s="620" t="s">
        <v>2759</v>
      </c>
      <c r="C94" s="620" t="s">
        <v>3216</v>
      </c>
      <c r="D94" s="620" t="s">
        <v>6072</v>
      </c>
      <c r="E94" s="615">
        <v>12000</v>
      </c>
      <c r="F94" s="616">
        <f t="shared" si="4"/>
        <v>5078130</v>
      </c>
      <c r="G94" s="617">
        <f t="shared" si="3"/>
        <v>12000</v>
      </c>
      <c r="H94" s="618">
        <f t="shared" si="5"/>
        <v>5078130</v>
      </c>
      <c r="J94" s="619" t="s">
        <v>646</v>
      </c>
      <c r="K94" s="619" t="s">
        <v>1619</v>
      </c>
    </row>
    <row r="95" spans="2:11">
      <c r="B95" s="620" t="s">
        <v>2759</v>
      </c>
      <c r="C95" s="620" t="s">
        <v>3216</v>
      </c>
      <c r="D95" s="620" t="s">
        <v>6071</v>
      </c>
      <c r="E95" s="615">
        <v>250000</v>
      </c>
      <c r="F95" s="616">
        <f t="shared" si="4"/>
        <v>5328130</v>
      </c>
      <c r="G95" s="617">
        <f t="shared" si="3"/>
        <v>250000</v>
      </c>
      <c r="H95" s="618">
        <f t="shared" si="5"/>
        <v>5328130</v>
      </c>
      <c r="J95" s="619" t="s">
        <v>646</v>
      </c>
      <c r="K95" s="619" t="s">
        <v>1619</v>
      </c>
    </row>
    <row r="96" spans="2:11">
      <c r="B96" s="620" t="s">
        <v>2759</v>
      </c>
      <c r="C96" s="620" t="s">
        <v>3216</v>
      </c>
      <c r="D96" s="620" t="s">
        <v>6070</v>
      </c>
      <c r="E96" s="615">
        <v>50000</v>
      </c>
      <c r="F96" s="616">
        <f t="shared" si="4"/>
        <v>5378130</v>
      </c>
      <c r="G96" s="617">
        <f t="shared" si="3"/>
        <v>50000</v>
      </c>
      <c r="H96" s="618">
        <f t="shared" si="5"/>
        <v>5378130</v>
      </c>
      <c r="J96" s="619" t="s">
        <v>646</v>
      </c>
      <c r="K96" s="619" t="s">
        <v>1619</v>
      </c>
    </row>
    <row r="97" spans="2:11">
      <c r="B97" s="620" t="s">
        <v>2759</v>
      </c>
      <c r="C97" s="620" t="s">
        <v>3216</v>
      </c>
      <c r="D97" s="620" t="s">
        <v>2782</v>
      </c>
      <c r="E97" s="615">
        <v>41000</v>
      </c>
      <c r="F97" s="616">
        <f t="shared" si="4"/>
        <v>5419130</v>
      </c>
      <c r="G97" s="617">
        <f t="shared" si="3"/>
        <v>41000</v>
      </c>
      <c r="H97" s="618">
        <f t="shared" si="5"/>
        <v>5419130</v>
      </c>
      <c r="J97" s="619" t="s">
        <v>646</v>
      </c>
      <c r="K97" s="619" t="s">
        <v>1619</v>
      </c>
    </row>
    <row r="98" spans="2:11">
      <c r="B98" s="620" t="s">
        <v>2759</v>
      </c>
      <c r="C98" s="620" t="s">
        <v>3216</v>
      </c>
      <c r="D98" s="620" t="s">
        <v>2780</v>
      </c>
      <c r="E98" s="615">
        <v>5000</v>
      </c>
      <c r="F98" s="616">
        <f t="shared" si="4"/>
        <v>5424130</v>
      </c>
      <c r="G98" s="617">
        <f t="shared" si="3"/>
        <v>5000</v>
      </c>
      <c r="H98" s="618">
        <f t="shared" si="5"/>
        <v>5424130</v>
      </c>
      <c r="J98" s="619" t="s">
        <v>646</v>
      </c>
      <c r="K98" s="619" t="s">
        <v>1619</v>
      </c>
    </row>
    <row r="99" spans="2:11">
      <c r="B99" s="620" t="s">
        <v>2759</v>
      </c>
      <c r="C99" s="620" t="s">
        <v>3216</v>
      </c>
      <c r="D99" s="620" t="s">
        <v>2873</v>
      </c>
      <c r="E99" s="615">
        <v>50000</v>
      </c>
      <c r="F99" s="616">
        <f t="shared" si="4"/>
        <v>5474130</v>
      </c>
      <c r="G99" s="617">
        <f t="shared" si="3"/>
        <v>50000</v>
      </c>
      <c r="H99" s="618">
        <f t="shared" si="5"/>
        <v>5474130</v>
      </c>
      <c r="J99" s="619" t="s">
        <v>646</v>
      </c>
      <c r="K99" s="619" t="s">
        <v>1619</v>
      </c>
    </row>
    <row r="100" spans="2:11">
      <c r="B100" s="620" t="s">
        <v>2759</v>
      </c>
      <c r="C100" s="620" t="s">
        <v>3218</v>
      </c>
      <c r="D100" s="620" t="s">
        <v>5174</v>
      </c>
      <c r="E100" s="615">
        <v>8000</v>
      </c>
      <c r="F100" s="616">
        <f t="shared" si="4"/>
        <v>5482130</v>
      </c>
      <c r="G100" s="617">
        <f t="shared" si="3"/>
        <v>8000</v>
      </c>
      <c r="H100" s="618">
        <f t="shared" si="5"/>
        <v>5482130</v>
      </c>
      <c r="J100" s="619" t="s">
        <v>694</v>
      </c>
      <c r="K100" s="619" t="s">
        <v>424</v>
      </c>
    </row>
    <row r="101" spans="2:11">
      <c r="B101" s="620" t="s">
        <v>2759</v>
      </c>
      <c r="C101" s="620" t="s">
        <v>3218</v>
      </c>
      <c r="D101" s="620" t="s">
        <v>3198</v>
      </c>
      <c r="E101" s="615">
        <v>82000</v>
      </c>
      <c r="F101" s="616">
        <f t="shared" si="4"/>
        <v>5564130</v>
      </c>
      <c r="G101" s="617">
        <f t="shared" si="3"/>
        <v>82000</v>
      </c>
      <c r="H101" s="618">
        <f t="shared" si="5"/>
        <v>5564130</v>
      </c>
      <c r="J101" s="619" t="s">
        <v>694</v>
      </c>
      <c r="K101" s="619" t="s">
        <v>424</v>
      </c>
    </row>
    <row r="102" spans="2:11">
      <c r="B102" s="620" t="s">
        <v>2759</v>
      </c>
      <c r="C102" s="620" t="s">
        <v>3218</v>
      </c>
      <c r="D102" s="620" t="s">
        <v>3219</v>
      </c>
      <c r="E102" s="615">
        <v>100000</v>
      </c>
      <c r="F102" s="616">
        <f t="shared" si="4"/>
        <v>5664130</v>
      </c>
      <c r="G102" s="617">
        <f t="shared" si="3"/>
        <v>100000</v>
      </c>
      <c r="H102" s="618">
        <f t="shared" si="5"/>
        <v>5664130</v>
      </c>
      <c r="J102" s="619" t="s">
        <v>694</v>
      </c>
      <c r="K102" s="619" t="s">
        <v>424</v>
      </c>
    </row>
    <row r="103" spans="2:11">
      <c r="B103" s="620" t="s">
        <v>2759</v>
      </c>
      <c r="C103" s="620" t="s">
        <v>3218</v>
      </c>
      <c r="D103" s="620" t="s">
        <v>2777</v>
      </c>
      <c r="E103" s="615">
        <v>91000</v>
      </c>
      <c r="F103" s="616">
        <f t="shared" si="4"/>
        <v>5755130</v>
      </c>
      <c r="G103" s="617">
        <f t="shared" si="3"/>
        <v>91000</v>
      </c>
      <c r="H103" s="618">
        <f t="shared" si="5"/>
        <v>5755130</v>
      </c>
      <c r="J103" s="619" t="s">
        <v>694</v>
      </c>
      <c r="K103" s="619" t="s">
        <v>424</v>
      </c>
    </row>
    <row r="104" spans="2:11">
      <c r="B104" s="620" t="s">
        <v>2759</v>
      </c>
      <c r="C104" s="620" t="s">
        <v>3220</v>
      </c>
      <c r="D104" s="620" t="s">
        <v>6111</v>
      </c>
      <c r="E104" s="615">
        <v>48000</v>
      </c>
      <c r="F104" s="616">
        <f t="shared" si="4"/>
        <v>5803130</v>
      </c>
      <c r="G104" s="617">
        <f t="shared" si="3"/>
        <v>48000</v>
      </c>
      <c r="H104" s="618">
        <f t="shared" si="5"/>
        <v>5803130</v>
      </c>
      <c r="J104" s="619" t="s">
        <v>646</v>
      </c>
      <c r="K104" s="619" t="s">
        <v>1619</v>
      </c>
    </row>
    <row r="105" spans="2:11">
      <c r="B105" s="620" t="s">
        <v>2759</v>
      </c>
      <c r="C105" s="620" t="s">
        <v>3220</v>
      </c>
      <c r="D105" s="620" t="s">
        <v>3205</v>
      </c>
      <c r="E105" s="615">
        <v>94000</v>
      </c>
      <c r="F105" s="616">
        <f t="shared" si="4"/>
        <v>5897130</v>
      </c>
      <c r="G105" s="617">
        <f t="shared" si="3"/>
        <v>94000</v>
      </c>
      <c r="H105" s="618">
        <f t="shared" si="5"/>
        <v>5897130</v>
      </c>
      <c r="J105" s="619" t="s">
        <v>646</v>
      </c>
      <c r="K105" s="619" t="s">
        <v>1619</v>
      </c>
    </row>
    <row r="106" spans="2:11">
      <c r="B106" s="620" t="s">
        <v>2759</v>
      </c>
      <c r="C106" s="620" t="s">
        <v>3220</v>
      </c>
      <c r="D106" s="620" t="s">
        <v>3206</v>
      </c>
      <c r="E106" s="615">
        <v>38000</v>
      </c>
      <c r="F106" s="616">
        <f t="shared" si="4"/>
        <v>5935130</v>
      </c>
      <c r="G106" s="617">
        <f t="shared" si="3"/>
        <v>38000</v>
      </c>
      <c r="H106" s="618">
        <f t="shared" si="5"/>
        <v>5935130</v>
      </c>
      <c r="J106" s="619" t="s">
        <v>646</v>
      </c>
      <c r="K106" s="619" t="s">
        <v>1619</v>
      </c>
    </row>
    <row r="107" spans="2:11">
      <c r="B107" s="620" t="s">
        <v>2759</v>
      </c>
      <c r="C107" s="620" t="s">
        <v>3220</v>
      </c>
      <c r="D107" s="620" t="s">
        <v>6110</v>
      </c>
      <c r="E107" s="615">
        <v>12000</v>
      </c>
      <c r="F107" s="616">
        <f t="shared" si="4"/>
        <v>5947130</v>
      </c>
      <c r="G107" s="617">
        <f t="shared" si="3"/>
        <v>12000</v>
      </c>
      <c r="H107" s="618">
        <f t="shared" si="5"/>
        <v>5947130</v>
      </c>
      <c r="J107" s="619" t="s">
        <v>646</v>
      </c>
      <c r="K107" s="619" t="s">
        <v>1619</v>
      </c>
    </row>
    <row r="108" spans="2:11">
      <c r="B108" s="620" t="s">
        <v>2759</v>
      </c>
      <c r="C108" s="620" t="s">
        <v>3220</v>
      </c>
      <c r="D108" s="620" t="s">
        <v>3208</v>
      </c>
      <c r="E108" s="615">
        <v>218000</v>
      </c>
      <c r="F108" s="616">
        <f t="shared" si="4"/>
        <v>6165130</v>
      </c>
      <c r="G108" s="617">
        <f t="shared" si="3"/>
        <v>218000</v>
      </c>
      <c r="H108" s="618">
        <f t="shared" si="5"/>
        <v>6165130</v>
      </c>
      <c r="J108" s="619" t="s">
        <v>646</v>
      </c>
      <c r="K108" s="619" t="s">
        <v>1619</v>
      </c>
    </row>
    <row r="109" spans="2:11">
      <c r="B109" s="620" t="s">
        <v>2759</v>
      </c>
      <c r="C109" s="620" t="s">
        <v>3220</v>
      </c>
      <c r="D109" s="620" t="s">
        <v>3209</v>
      </c>
      <c r="E109" s="615">
        <v>217000</v>
      </c>
      <c r="F109" s="616">
        <f t="shared" si="4"/>
        <v>6382130</v>
      </c>
      <c r="G109" s="617">
        <f t="shared" si="3"/>
        <v>217000</v>
      </c>
      <c r="H109" s="618">
        <f t="shared" si="5"/>
        <v>6382130</v>
      </c>
      <c r="J109" s="619" t="s">
        <v>646</v>
      </c>
      <c r="K109" s="619" t="s">
        <v>1619</v>
      </c>
    </row>
    <row r="110" spans="2:11">
      <c r="B110" s="620" t="s">
        <v>2759</v>
      </c>
      <c r="C110" s="620" t="s">
        <v>3220</v>
      </c>
      <c r="D110" s="620" t="s">
        <v>6109</v>
      </c>
      <c r="E110" s="615">
        <v>700000</v>
      </c>
      <c r="F110" s="616">
        <f t="shared" si="4"/>
        <v>7082130</v>
      </c>
      <c r="G110" s="617">
        <f t="shared" si="3"/>
        <v>700000</v>
      </c>
      <c r="H110" s="618">
        <f t="shared" si="5"/>
        <v>7082130</v>
      </c>
      <c r="J110" s="619" t="s">
        <v>646</v>
      </c>
      <c r="K110" s="619" t="s">
        <v>1619</v>
      </c>
    </row>
    <row r="111" spans="2:11">
      <c r="B111" s="620" t="s">
        <v>2759</v>
      </c>
      <c r="C111" s="620" t="s">
        <v>3220</v>
      </c>
      <c r="D111" s="620" t="s">
        <v>3211</v>
      </c>
      <c r="E111" s="615">
        <v>243000</v>
      </c>
      <c r="F111" s="616">
        <f t="shared" si="4"/>
        <v>7325130</v>
      </c>
      <c r="G111" s="617">
        <f t="shared" si="3"/>
        <v>243000</v>
      </c>
      <c r="H111" s="618">
        <f t="shared" si="5"/>
        <v>7325130</v>
      </c>
      <c r="J111" s="619" t="s">
        <v>646</v>
      </c>
      <c r="K111" s="619" t="s">
        <v>1619</v>
      </c>
    </row>
    <row r="112" spans="2:11">
      <c r="B112" s="620" t="s">
        <v>2759</v>
      </c>
      <c r="C112" s="620" t="s">
        <v>3220</v>
      </c>
      <c r="D112" s="620" t="s">
        <v>3213</v>
      </c>
      <c r="E112" s="615">
        <v>20000</v>
      </c>
      <c r="F112" s="616">
        <f t="shared" si="4"/>
        <v>7345130</v>
      </c>
      <c r="G112" s="617">
        <f t="shared" si="3"/>
        <v>20000</v>
      </c>
      <c r="H112" s="618">
        <f t="shared" si="5"/>
        <v>7345130</v>
      </c>
      <c r="J112" s="619" t="s">
        <v>646</v>
      </c>
      <c r="K112" s="619" t="s">
        <v>1619</v>
      </c>
    </row>
    <row r="113" spans="2:11">
      <c r="B113" s="620" t="s">
        <v>2759</v>
      </c>
      <c r="C113" s="620" t="s">
        <v>3220</v>
      </c>
      <c r="D113" s="620" t="s">
        <v>3221</v>
      </c>
      <c r="E113" s="615">
        <v>208000</v>
      </c>
      <c r="F113" s="616">
        <f t="shared" si="4"/>
        <v>7553130</v>
      </c>
      <c r="G113" s="617">
        <f t="shared" si="3"/>
        <v>208000</v>
      </c>
      <c r="H113" s="618">
        <f t="shared" si="5"/>
        <v>7553130</v>
      </c>
      <c r="J113" s="619" t="s">
        <v>646</v>
      </c>
      <c r="K113" s="619" t="s">
        <v>1619</v>
      </c>
    </row>
    <row r="114" spans="2:11">
      <c r="B114" s="620" t="s">
        <v>2759</v>
      </c>
      <c r="C114" s="620" t="s">
        <v>3220</v>
      </c>
      <c r="D114" s="620" t="s">
        <v>6063</v>
      </c>
      <c r="E114" s="615">
        <v>2000</v>
      </c>
      <c r="F114" s="616">
        <f t="shared" si="4"/>
        <v>7555130</v>
      </c>
      <c r="G114" s="617">
        <f t="shared" si="3"/>
        <v>2000</v>
      </c>
      <c r="H114" s="618">
        <f t="shared" si="5"/>
        <v>7555130</v>
      </c>
      <c r="J114" s="619" t="s">
        <v>646</v>
      </c>
      <c r="K114" s="619" t="s">
        <v>1619</v>
      </c>
    </row>
    <row r="115" spans="2:11">
      <c r="B115" s="620" t="s">
        <v>2759</v>
      </c>
      <c r="C115" s="620" t="s">
        <v>3220</v>
      </c>
      <c r="D115" s="620" t="s">
        <v>6108</v>
      </c>
      <c r="E115" s="615">
        <v>250000</v>
      </c>
      <c r="F115" s="616">
        <f t="shared" si="4"/>
        <v>7805130</v>
      </c>
      <c r="G115" s="617">
        <f t="shared" si="3"/>
        <v>250000</v>
      </c>
      <c r="H115" s="618">
        <f t="shared" si="5"/>
        <v>7805130</v>
      </c>
      <c r="J115" s="619" t="s">
        <v>646</v>
      </c>
      <c r="K115" s="619" t="s">
        <v>1619</v>
      </c>
    </row>
    <row r="116" spans="2:11">
      <c r="B116" s="620" t="s">
        <v>2759</v>
      </c>
      <c r="C116" s="620" t="s">
        <v>3220</v>
      </c>
      <c r="D116" s="620" t="s">
        <v>6107</v>
      </c>
      <c r="E116" s="615">
        <v>63000</v>
      </c>
      <c r="F116" s="616">
        <f t="shared" si="4"/>
        <v>7868130</v>
      </c>
      <c r="G116" s="617">
        <f t="shared" si="3"/>
        <v>63000</v>
      </c>
      <c r="H116" s="618">
        <f t="shared" si="5"/>
        <v>7868130</v>
      </c>
      <c r="J116" s="619" t="s">
        <v>646</v>
      </c>
      <c r="K116" s="619" t="s">
        <v>1619</v>
      </c>
    </row>
    <row r="117" spans="2:11">
      <c r="B117" s="620" t="s">
        <v>2759</v>
      </c>
      <c r="C117" s="620" t="s">
        <v>3220</v>
      </c>
      <c r="D117" s="620" t="s">
        <v>6106</v>
      </c>
      <c r="E117" s="615">
        <v>20000</v>
      </c>
      <c r="F117" s="616">
        <f t="shared" si="4"/>
        <v>7888130</v>
      </c>
      <c r="G117" s="617">
        <f t="shared" si="3"/>
        <v>20000</v>
      </c>
      <c r="H117" s="618">
        <f t="shared" si="5"/>
        <v>7888130</v>
      </c>
      <c r="J117" s="619" t="s">
        <v>646</v>
      </c>
      <c r="K117" s="619" t="s">
        <v>1619</v>
      </c>
    </row>
    <row r="118" spans="2:11">
      <c r="B118" s="620" t="s">
        <v>2759</v>
      </c>
      <c r="C118" s="620" t="s">
        <v>3220</v>
      </c>
      <c r="D118" s="620" t="s">
        <v>3222</v>
      </c>
      <c r="E118" s="615">
        <v>1000000</v>
      </c>
      <c r="F118" s="616">
        <f t="shared" si="4"/>
        <v>8888130</v>
      </c>
      <c r="G118" s="617">
        <f t="shared" si="3"/>
        <v>1000000</v>
      </c>
      <c r="H118" s="618">
        <f t="shared" si="5"/>
        <v>8888130</v>
      </c>
      <c r="J118" s="619" t="s">
        <v>646</v>
      </c>
      <c r="K118" s="619" t="s">
        <v>1619</v>
      </c>
    </row>
    <row r="119" spans="2:11">
      <c r="B119" s="620" t="s">
        <v>2759</v>
      </c>
      <c r="C119" s="620" t="s">
        <v>3220</v>
      </c>
      <c r="D119" s="620" t="s">
        <v>6105</v>
      </c>
      <c r="E119" s="615">
        <v>44000</v>
      </c>
      <c r="F119" s="616">
        <f t="shared" si="4"/>
        <v>8932130</v>
      </c>
      <c r="G119" s="617">
        <f t="shared" si="3"/>
        <v>44000</v>
      </c>
      <c r="H119" s="618">
        <f t="shared" si="5"/>
        <v>8932130</v>
      </c>
      <c r="J119" s="619" t="s">
        <v>646</v>
      </c>
      <c r="K119" s="619" t="s">
        <v>1619</v>
      </c>
    </row>
    <row r="120" spans="2:11">
      <c r="B120" s="620" t="s">
        <v>2759</v>
      </c>
      <c r="C120" s="620" t="s">
        <v>3220</v>
      </c>
      <c r="D120" s="620" t="s">
        <v>6104</v>
      </c>
      <c r="E120" s="615">
        <v>391000</v>
      </c>
      <c r="F120" s="616">
        <f t="shared" si="4"/>
        <v>9323130</v>
      </c>
      <c r="G120" s="617">
        <f t="shared" si="3"/>
        <v>391000</v>
      </c>
      <c r="H120" s="618">
        <f t="shared" si="5"/>
        <v>9323130</v>
      </c>
      <c r="J120" s="619" t="s">
        <v>646</v>
      </c>
      <c r="K120" s="619" t="s">
        <v>1619</v>
      </c>
    </row>
    <row r="121" spans="2:11">
      <c r="B121" s="620" t="s">
        <v>2759</v>
      </c>
      <c r="C121" s="620" t="s">
        <v>3220</v>
      </c>
      <c r="D121" s="620" t="s">
        <v>2782</v>
      </c>
      <c r="E121" s="615">
        <v>70000</v>
      </c>
      <c r="F121" s="616">
        <f t="shared" si="4"/>
        <v>9393130</v>
      </c>
      <c r="G121" s="617">
        <f t="shared" si="3"/>
        <v>70000</v>
      </c>
      <c r="H121" s="618">
        <f t="shared" si="5"/>
        <v>9393130</v>
      </c>
      <c r="J121" s="619" t="s">
        <v>646</v>
      </c>
      <c r="K121" s="619" t="s">
        <v>1619</v>
      </c>
    </row>
    <row r="122" spans="2:11">
      <c r="B122" s="620" t="s">
        <v>2759</v>
      </c>
      <c r="C122" s="620" t="s">
        <v>3220</v>
      </c>
      <c r="D122" s="620" t="s">
        <v>3223</v>
      </c>
      <c r="E122" s="615">
        <v>502000</v>
      </c>
      <c r="F122" s="616">
        <f t="shared" si="4"/>
        <v>9895130</v>
      </c>
      <c r="G122" s="617">
        <f t="shared" si="3"/>
        <v>502000</v>
      </c>
      <c r="H122" s="618">
        <f t="shared" si="5"/>
        <v>9895130</v>
      </c>
      <c r="J122" s="619" t="s">
        <v>646</v>
      </c>
      <c r="K122" s="619" t="s">
        <v>1619</v>
      </c>
    </row>
    <row r="123" spans="2:11">
      <c r="B123" s="620" t="s">
        <v>2759</v>
      </c>
      <c r="C123" s="620" t="s">
        <v>3220</v>
      </c>
      <c r="D123" s="620" t="s">
        <v>2871</v>
      </c>
      <c r="E123" s="615">
        <v>200000</v>
      </c>
      <c r="F123" s="616">
        <f t="shared" si="4"/>
        <v>10095130</v>
      </c>
      <c r="G123" s="617">
        <f t="shared" si="3"/>
        <v>200000</v>
      </c>
      <c r="H123" s="618">
        <f t="shared" si="5"/>
        <v>10095130</v>
      </c>
      <c r="J123" s="619" t="s">
        <v>646</v>
      </c>
      <c r="K123" s="619" t="s">
        <v>1619</v>
      </c>
    </row>
    <row r="124" spans="2:11">
      <c r="B124" s="620" t="s">
        <v>2759</v>
      </c>
      <c r="C124" s="620" t="s">
        <v>3220</v>
      </c>
      <c r="D124" s="620" t="s">
        <v>6103</v>
      </c>
      <c r="E124" s="615">
        <v>23000</v>
      </c>
      <c r="F124" s="616">
        <f t="shared" si="4"/>
        <v>10118130</v>
      </c>
      <c r="G124" s="617">
        <f t="shared" si="3"/>
        <v>23000</v>
      </c>
      <c r="H124" s="618">
        <f t="shared" si="5"/>
        <v>10118130</v>
      </c>
      <c r="J124" s="619" t="s">
        <v>646</v>
      </c>
      <c r="K124" s="619" t="s">
        <v>1619</v>
      </c>
    </row>
    <row r="125" spans="2:11">
      <c r="B125" s="620" t="s">
        <v>2759</v>
      </c>
      <c r="C125" s="620" t="s">
        <v>3224</v>
      </c>
      <c r="D125" s="620" t="s">
        <v>5152</v>
      </c>
      <c r="E125" s="615">
        <v>3000</v>
      </c>
      <c r="F125" s="616">
        <f t="shared" si="4"/>
        <v>10121130</v>
      </c>
      <c r="G125" s="617">
        <f t="shared" si="3"/>
        <v>3000</v>
      </c>
      <c r="H125" s="618">
        <f t="shared" si="5"/>
        <v>10121130</v>
      </c>
      <c r="J125" s="619" t="s">
        <v>650</v>
      </c>
      <c r="K125" s="619" t="s">
        <v>3200</v>
      </c>
    </row>
    <row r="126" spans="2:11">
      <c r="B126" s="620" t="s">
        <v>2759</v>
      </c>
      <c r="C126" s="620" t="s">
        <v>3013</v>
      </c>
      <c r="D126" s="620" t="s">
        <v>6102</v>
      </c>
      <c r="E126" s="615">
        <v>1000000</v>
      </c>
      <c r="F126" s="616">
        <f t="shared" si="4"/>
        <v>11121130</v>
      </c>
      <c r="G126" s="617">
        <f t="shared" si="3"/>
        <v>1000000</v>
      </c>
      <c r="H126" s="618">
        <f t="shared" si="5"/>
        <v>11121130</v>
      </c>
      <c r="J126" s="619" t="s">
        <v>91</v>
      </c>
      <c r="K126" s="619" t="s">
        <v>92</v>
      </c>
    </row>
    <row r="127" spans="2:11">
      <c r="B127" s="620" t="s">
        <v>2759</v>
      </c>
      <c r="C127" s="620" t="s">
        <v>3013</v>
      </c>
      <c r="D127" s="620" t="s">
        <v>6101</v>
      </c>
      <c r="E127" s="615">
        <v>450000</v>
      </c>
      <c r="F127" s="616">
        <f t="shared" si="4"/>
        <v>11571130</v>
      </c>
      <c r="G127" s="617">
        <f t="shared" si="3"/>
        <v>450000</v>
      </c>
      <c r="H127" s="618">
        <f t="shared" si="5"/>
        <v>11571130</v>
      </c>
      <c r="J127" s="619" t="s">
        <v>91</v>
      </c>
      <c r="K127" s="619" t="s">
        <v>92</v>
      </c>
    </row>
    <row r="128" spans="2:11">
      <c r="B128" s="620" t="s">
        <v>2759</v>
      </c>
      <c r="C128" s="620" t="s">
        <v>3013</v>
      </c>
      <c r="D128" s="620" t="s">
        <v>6100</v>
      </c>
      <c r="E128" s="615">
        <v>450000</v>
      </c>
      <c r="F128" s="616">
        <f t="shared" si="4"/>
        <v>12021130</v>
      </c>
      <c r="G128" s="617">
        <f t="shared" si="3"/>
        <v>450000</v>
      </c>
      <c r="H128" s="618">
        <f t="shared" si="5"/>
        <v>12021130</v>
      </c>
      <c r="J128" s="619" t="s">
        <v>91</v>
      </c>
      <c r="K128" s="619" t="s">
        <v>92</v>
      </c>
    </row>
    <row r="129" spans="2:11">
      <c r="B129" s="620" t="s">
        <v>2759</v>
      </c>
      <c r="C129" s="620" t="s">
        <v>3013</v>
      </c>
      <c r="D129" s="620" t="s">
        <v>6099</v>
      </c>
      <c r="E129" s="615">
        <v>700000</v>
      </c>
      <c r="F129" s="616">
        <f t="shared" si="4"/>
        <v>12721130</v>
      </c>
      <c r="G129" s="617">
        <f t="shared" si="3"/>
        <v>700000</v>
      </c>
      <c r="H129" s="618">
        <f t="shared" si="5"/>
        <v>12721130</v>
      </c>
      <c r="J129" s="619" t="s">
        <v>91</v>
      </c>
      <c r="K129" s="619" t="s">
        <v>92</v>
      </c>
    </row>
    <row r="130" spans="2:11">
      <c r="B130" s="620" t="s">
        <v>2759</v>
      </c>
      <c r="C130" s="620" t="s">
        <v>3013</v>
      </c>
      <c r="D130" s="620" t="s">
        <v>6098</v>
      </c>
      <c r="E130" s="615">
        <v>1100000</v>
      </c>
      <c r="F130" s="616">
        <f t="shared" si="4"/>
        <v>13821130</v>
      </c>
      <c r="G130" s="617">
        <f t="shared" si="3"/>
        <v>1100000</v>
      </c>
      <c r="H130" s="618">
        <f t="shared" si="5"/>
        <v>13821130</v>
      </c>
      <c r="J130" s="619" t="s">
        <v>91</v>
      </c>
      <c r="K130" s="619" t="s">
        <v>92</v>
      </c>
    </row>
    <row r="131" spans="2:11">
      <c r="B131" s="620" t="s">
        <v>2759</v>
      </c>
      <c r="C131" s="620" t="s">
        <v>3013</v>
      </c>
      <c r="D131" s="620" t="s">
        <v>6097</v>
      </c>
      <c r="E131" s="615">
        <v>1000000</v>
      </c>
      <c r="F131" s="616">
        <f t="shared" si="4"/>
        <v>14821130</v>
      </c>
      <c r="G131" s="617">
        <f t="shared" si="3"/>
        <v>1000000</v>
      </c>
      <c r="H131" s="618">
        <f t="shared" si="5"/>
        <v>14821130</v>
      </c>
      <c r="J131" s="619" t="s">
        <v>91</v>
      </c>
      <c r="K131" s="619" t="s">
        <v>92</v>
      </c>
    </row>
    <row r="132" spans="2:11">
      <c r="B132" s="620" t="s">
        <v>2759</v>
      </c>
      <c r="C132" s="620" t="s">
        <v>3013</v>
      </c>
      <c r="D132" s="620" t="s">
        <v>6096</v>
      </c>
      <c r="E132" s="615">
        <v>3000</v>
      </c>
      <c r="F132" s="616">
        <f t="shared" si="4"/>
        <v>14824130</v>
      </c>
      <c r="G132" s="617">
        <f t="shared" si="3"/>
        <v>3000</v>
      </c>
      <c r="H132" s="618">
        <f t="shared" si="5"/>
        <v>14824130</v>
      </c>
      <c r="J132" s="619" t="s">
        <v>91</v>
      </c>
      <c r="K132" s="619" t="s">
        <v>92</v>
      </c>
    </row>
    <row r="133" spans="2:11">
      <c r="B133" s="620" t="s">
        <v>2759</v>
      </c>
      <c r="C133" s="620" t="s">
        <v>3013</v>
      </c>
      <c r="D133" s="620" t="s">
        <v>6095</v>
      </c>
      <c r="E133" s="615">
        <v>200000</v>
      </c>
      <c r="F133" s="616">
        <f t="shared" si="4"/>
        <v>15024130</v>
      </c>
      <c r="G133" s="617">
        <f t="shared" si="3"/>
        <v>200000</v>
      </c>
      <c r="H133" s="618">
        <f t="shared" si="5"/>
        <v>15024130</v>
      </c>
      <c r="J133" s="619" t="s">
        <v>91</v>
      </c>
      <c r="K133" s="619" t="s">
        <v>92</v>
      </c>
    </row>
    <row r="134" spans="2:11">
      <c r="B134" s="620" t="s">
        <v>2759</v>
      </c>
      <c r="C134" s="620" t="s">
        <v>3013</v>
      </c>
      <c r="D134" s="620" t="s">
        <v>6094</v>
      </c>
      <c r="E134" s="615">
        <v>2000000</v>
      </c>
      <c r="F134" s="616">
        <f t="shared" si="4"/>
        <v>17024130</v>
      </c>
      <c r="G134" s="617">
        <f t="shared" si="3"/>
        <v>2000000</v>
      </c>
      <c r="H134" s="618">
        <f t="shared" si="5"/>
        <v>17024130</v>
      </c>
      <c r="J134" s="619" t="s">
        <v>91</v>
      </c>
      <c r="K134" s="619" t="s">
        <v>92</v>
      </c>
    </row>
    <row r="135" spans="2:11">
      <c r="B135" s="620" t="s">
        <v>2759</v>
      </c>
      <c r="C135" s="620" t="s">
        <v>3013</v>
      </c>
      <c r="D135" s="620" t="s">
        <v>6093</v>
      </c>
      <c r="E135" s="615">
        <v>2000000</v>
      </c>
      <c r="F135" s="616">
        <f t="shared" si="4"/>
        <v>19024130</v>
      </c>
      <c r="G135" s="617">
        <f t="shared" ref="G135:G198" si="6">E135</f>
        <v>2000000</v>
      </c>
      <c r="H135" s="618">
        <f t="shared" si="5"/>
        <v>19024130</v>
      </c>
      <c r="J135" s="619" t="s">
        <v>91</v>
      </c>
      <c r="K135" s="619" t="s">
        <v>92</v>
      </c>
    </row>
    <row r="136" spans="2:11">
      <c r="B136" s="620" t="s">
        <v>2759</v>
      </c>
      <c r="C136" s="620" t="s">
        <v>3013</v>
      </c>
      <c r="D136" s="620" t="s">
        <v>6092</v>
      </c>
      <c r="E136" s="615">
        <v>5000</v>
      </c>
      <c r="F136" s="616">
        <f t="shared" ref="F136:F199" si="7">E136+F135</f>
        <v>19029130</v>
      </c>
      <c r="G136" s="617">
        <f t="shared" si="6"/>
        <v>5000</v>
      </c>
      <c r="H136" s="618">
        <f t="shared" ref="H136:H199" si="8">H135+G136</f>
        <v>19029130</v>
      </c>
      <c r="J136" s="619" t="s">
        <v>91</v>
      </c>
      <c r="K136" s="619" t="s">
        <v>92</v>
      </c>
    </row>
    <row r="137" spans="2:11">
      <c r="B137" s="620" t="s">
        <v>2759</v>
      </c>
      <c r="C137" s="620" t="s">
        <v>3013</v>
      </c>
      <c r="D137" s="620" t="s">
        <v>6091</v>
      </c>
      <c r="E137" s="615">
        <v>50000</v>
      </c>
      <c r="F137" s="616">
        <f t="shared" si="7"/>
        <v>19079130</v>
      </c>
      <c r="G137" s="617">
        <f t="shared" si="6"/>
        <v>50000</v>
      </c>
      <c r="H137" s="618">
        <f t="shared" si="8"/>
        <v>19079130</v>
      </c>
      <c r="J137" s="619" t="s">
        <v>91</v>
      </c>
      <c r="K137" s="619" t="s">
        <v>92</v>
      </c>
    </row>
    <row r="138" spans="2:11">
      <c r="B138" s="620" t="s">
        <v>2759</v>
      </c>
      <c r="C138" s="620" t="s">
        <v>3013</v>
      </c>
      <c r="D138" s="620" t="s">
        <v>6090</v>
      </c>
      <c r="E138" s="615">
        <v>50000</v>
      </c>
      <c r="F138" s="616">
        <f t="shared" si="7"/>
        <v>19129130</v>
      </c>
      <c r="G138" s="617">
        <f t="shared" si="6"/>
        <v>50000</v>
      </c>
      <c r="H138" s="618">
        <f t="shared" si="8"/>
        <v>19129130</v>
      </c>
      <c r="J138" s="619" t="s">
        <v>91</v>
      </c>
      <c r="K138" s="619" t="s">
        <v>92</v>
      </c>
    </row>
    <row r="139" spans="2:11">
      <c r="B139" s="620" t="s">
        <v>2759</v>
      </c>
      <c r="C139" s="620" t="s">
        <v>3013</v>
      </c>
      <c r="D139" s="620" t="s">
        <v>6089</v>
      </c>
      <c r="E139" s="615">
        <v>450000</v>
      </c>
      <c r="F139" s="616">
        <f t="shared" si="7"/>
        <v>19579130</v>
      </c>
      <c r="G139" s="617">
        <f t="shared" si="6"/>
        <v>450000</v>
      </c>
      <c r="H139" s="618">
        <f t="shared" si="8"/>
        <v>19579130</v>
      </c>
      <c r="J139" s="619" t="s">
        <v>91</v>
      </c>
      <c r="K139" s="619" t="s">
        <v>92</v>
      </c>
    </row>
    <row r="140" spans="2:11">
      <c r="B140" s="620" t="s">
        <v>2759</v>
      </c>
      <c r="C140" s="620" t="s">
        <v>3013</v>
      </c>
      <c r="D140" s="620" t="s">
        <v>6088</v>
      </c>
      <c r="E140" s="615">
        <v>450000</v>
      </c>
      <c r="F140" s="616">
        <f t="shared" si="7"/>
        <v>20029130</v>
      </c>
      <c r="G140" s="617">
        <f t="shared" si="6"/>
        <v>450000</v>
      </c>
      <c r="H140" s="618">
        <f t="shared" si="8"/>
        <v>20029130</v>
      </c>
      <c r="J140" s="619" t="s">
        <v>91</v>
      </c>
      <c r="K140" s="619" t="s">
        <v>92</v>
      </c>
    </row>
    <row r="141" spans="2:11">
      <c r="B141" s="620" t="s">
        <v>2759</v>
      </c>
      <c r="C141" s="620" t="s">
        <v>3225</v>
      </c>
      <c r="D141" s="620" t="s">
        <v>6087</v>
      </c>
      <c r="E141" s="615">
        <v>32000</v>
      </c>
      <c r="F141" s="616">
        <f t="shared" si="7"/>
        <v>20061130</v>
      </c>
      <c r="G141" s="617">
        <f t="shared" si="6"/>
        <v>32000</v>
      </c>
      <c r="H141" s="618">
        <f t="shared" si="8"/>
        <v>20061130</v>
      </c>
      <c r="J141" s="619" t="s">
        <v>91</v>
      </c>
      <c r="K141" s="619" t="s">
        <v>92</v>
      </c>
    </row>
    <row r="142" spans="2:11">
      <c r="B142" s="620" t="s">
        <v>2759</v>
      </c>
      <c r="C142" s="620" t="s">
        <v>3225</v>
      </c>
      <c r="D142" s="620" t="s">
        <v>6086</v>
      </c>
      <c r="E142" s="615">
        <v>350000</v>
      </c>
      <c r="F142" s="616">
        <f t="shared" si="7"/>
        <v>20411130</v>
      </c>
      <c r="G142" s="617">
        <f t="shared" si="6"/>
        <v>350000</v>
      </c>
      <c r="H142" s="618">
        <f t="shared" si="8"/>
        <v>20411130</v>
      </c>
      <c r="J142" s="619" t="s">
        <v>91</v>
      </c>
      <c r="K142" s="619" t="s">
        <v>92</v>
      </c>
    </row>
    <row r="143" spans="2:11">
      <c r="B143" s="620" t="s">
        <v>2759</v>
      </c>
      <c r="C143" s="620" t="s">
        <v>3225</v>
      </c>
      <c r="D143" s="620" t="s">
        <v>6085</v>
      </c>
      <c r="E143" s="615">
        <v>10000</v>
      </c>
      <c r="F143" s="616">
        <f t="shared" si="7"/>
        <v>20421130</v>
      </c>
      <c r="G143" s="617">
        <f t="shared" si="6"/>
        <v>10000</v>
      </c>
      <c r="H143" s="618">
        <f t="shared" si="8"/>
        <v>20421130</v>
      </c>
      <c r="J143" s="619" t="s">
        <v>91</v>
      </c>
      <c r="K143" s="619" t="s">
        <v>92</v>
      </c>
    </row>
    <row r="144" spans="2:11">
      <c r="B144" s="620" t="s">
        <v>2759</v>
      </c>
      <c r="C144" s="620" t="s">
        <v>3225</v>
      </c>
      <c r="D144" s="620" t="s">
        <v>2762</v>
      </c>
      <c r="E144" s="615">
        <v>10000</v>
      </c>
      <c r="F144" s="616">
        <f t="shared" si="7"/>
        <v>20431130</v>
      </c>
      <c r="G144" s="617">
        <f t="shared" si="6"/>
        <v>10000</v>
      </c>
      <c r="H144" s="618">
        <f t="shared" si="8"/>
        <v>20431130</v>
      </c>
      <c r="J144" s="619" t="s">
        <v>91</v>
      </c>
      <c r="K144" s="619" t="s">
        <v>92</v>
      </c>
    </row>
    <row r="145" spans="2:11">
      <c r="B145" s="620" t="s">
        <v>2759</v>
      </c>
      <c r="C145" s="620" t="s">
        <v>3225</v>
      </c>
      <c r="D145" s="620" t="s">
        <v>3198</v>
      </c>
      <c r="E145" s="615">
        <v>30000</v>
      </c>
      <c r="F145" s="616">
        <f t="shared" si="7"/>
        <v>20461130</v>
      </c>
      <c r="G145" s="617">
        <f t="shared" si="6"/>
        <v>30000</v>
      </c>
      <c r="H145" s="618">
        <f t="shared" si="8"/>
        <v>20461130</v>
      </c>
      <c r="J145" s="619" t="s">
        <v>91</v>
      </c>
      <c r="K145" s="619" t="s">
        <v>92</v>
      </c>
    </row>
    <row r="146" spans="2:11">
      <c r="B146" s="620" t="s">
        <v>2759</v>
      </c>
      <c r="C146" s="620" t="s">
        <v>3225</v>
      </c>
      <c r="D146" s="620" t="s">
        <v>2768</v>
      </c>
      <c r="E146" s="615">
        <v>80000</v>
      </c>
      <c r="F146" s="616">
        <f t="shared" si="7"/>
        <v>20541130</v>
      </c>
      <c r="G146" s="617">
        <f t="shared" si="6"/>
        <v>80000</v>
      </c>
      <c r="H146" s="618">
        <f t="shared" si="8"/>
        <v>20541130</v>
      </c>
      <c r="J146" s="619" t="s">
        <v>91</v>
      </c>
      <c r="K146" s="619" t="s">
        <v>92</v>
      </c>
    </row>
    <row r="147" spans="2:11">
      <c r="B147" s="620" t="s">
        <v>2759</v>
      </c>
      <c r="C147" s="620" t="s">
        <v>3225</v>
      </c>
      <c r="D147" s="620" t="s">
        <v>2869</v>
      </c>
      <c r="E147" s="615">
        <v>12000</v>
      </c>
      <c r="F147" s="616">
        <f t="shared" si="7"/>
        <v>20553130</v>
      </c>
      <c r="G147" s="617">
        <f t="shared" si="6"/>
        <v>12000</v>
      </c>
      <c r="H147" s="618">
        <f t="shared" si="8"/>
        <v>20553130</v>
      </c>
      <c r="J147" s="619" t="s">
        <v>91</v>
      </c>
      <c r="K147" s="619" t="s">
        <v>92</v>
      </c>
    </row>
    <row r="148" spans="2:11">
      <c r="B148" s="620" t="s">
        <v>2759</v>
      </c>
      <c r="C148" s="620" t="s">
        <v>3225</v>
      </c>
      <c r="D148" s="620" t="s">
        <v>2776</v>
      </c>
      <c r="E148" s="615">
        <v>114000</v>
      </c>
      <c r="F148" s="616">
        <f t="shared" si="7"/>
        <v>20667130</v>
      </c>
      <c r="G148" s="617">
        <f t="shared" si="6"/>
        <v>114000</v>
      </c>
      <c r="H148" s="618">
        <f t="shared" si="8"/>
        <v>20667130</v>
      </c>
      <c r="J148" s="619" t="s">
        <v>91</v>
      </c>
      <c r="K148" s="619" t="s">
        <v>92</v>
      </c>
    </row>
    <row r="149" spans="2:11">
      <c r="B149" s="620" t="s">
        <v>2759</v>
      </c>
      <c r="C149" s="620" t="s">
        <v>3225</v>
      </c>
      <c r="D149" s="620" t="s">
        <v>2872</v>
      </c>
      <c r="E149" s="615">
        <v>88000</v>
      </c>
      <c r="F149" s="616">
        <f t="shared" si="7"/>
        <v>20755130</v>
      </c>
      <c r="G149" s="617">
        <f t="shared" si="6"/>
        <v>88000</v>
      </c>
      <c r="H149" s="618">
        <f t="shared" si="8"/>
        <v>20755130</v>
      </c>
      <c r="J149" s="619" t="s">
        <v>91</v>
      </c>
      <c r="K149" s="619" t="s">
        <v>92</v>
      </c>
    </row>
    <row r="150" spans="2:11">
      <c r="B150" s="620" t="s">
        <v>2759</v>
      </c>
      <c r="C150" s="620" t="s">
        <v>3225</v>
      </c>
      <c r="D150" s="620" t="s">
        <v>6084</v>
      </c>
      <c r="E150" s="615">
        <v>251000</v>
      </c>
      <c r="F150" s="616">
        <f t="shared" si="7"/>
        <v>21006130</v>
      </c>
      <c r="G150" s="617">
        <f t="shared" si="6"/>
        <v>251000</v>
      </c>
      <c r="H150" s="618">
        <f t="shared" si="8"/>
        <v>21006130</v>
      </c>
      <c r="J150" s="619" t="s">
        <v>91</v>
      </c>
      <c r="K150" s="619" t="s">
        <v>92</v>
      </c>
    </row>
    <row r="151" spans="2:11">
      <c r="B151" s="620" t="s">
        <v>2759</v>
      </c>
      <c r="C151" s="620" t="s">
        <v>3226</v>
      </c>
      <c r="D151" s="620" t="s">
        <v>5129</v>
      </c>
      <c r="E151" s="615">
        <v>400000</v>
      </c>
      <c r="F151" s="616">
        <f t="shared" si="7"/>
        <v>21406130</v>
      </c>
      <c r="G151" s="617">
        <f t="shared" si="6"/>
        <v>400000</v>
      </c>
      <c r="H151" s="618">
        <f t="shared" si="8"/>
        <v>21406130</v>
      </c>
      <c r="J151" s="619" t="s">
        <v>91</v>
      </c>
      <c r="K151" s="619" t="s">
        <v>92</v>
      </c>
    </row>
    <row r="152" spans="2:11">
      <c r="B152" s="620" t="s">
        <v>2759</v>
      </c>
      <c r="C152" s="620" t="s">
        <v>3226</v>
      </c>
      <c r="D152" s="620" t="s">
        <v>3198</v>
      </c>
      <c r="E152" s="615">
        <v>100000</v>
      </c>
      <c r="F152" s="616">
        <f t="shared" si="7"/>
        <v>21506130</v>
      </c>
      <c r="G152" s="617">
        <f t="shared" si="6"/>
        <v>100000</v>
      </c>
      <c r="H152" s="618">
        <f t="shared" si="8"/>
        <v>21506130</v>
      </c>
      <c r="J152" s="619" t="s">
        <v>91</v>
      </c>
      <c r="K152" s="619" t="s">
        <v>92</v>
      </c>
    </row>
    <row r="153" spans="2:11">
      <c r="B153" s="620" t="s">
        <v>2759</v>
      </c>
      <c r="C153" s="620" t="s">
        <v>3226</v>
      </c>
      <c r="D153" s="620" t="s">
        <v>2869</v>
      </c>
      <c r="E153" s="615">
        <v>13000</v>
      </c>
      <c r="F153" s="616">
        <f t="shared" si="7"/>
        <v>21519130</v>
      </c>
      <c r="G153" s="617">
        <f t="shared" si="6"/>
        <v>13000</v>
      </c>
      <c r="H153" s="618">
        <f t="shared" si="8"/>
        <v>21519130</v>
      </c>
      <c r="J153" s="619" t="s">
        <v>91</v>
      </c>
      <c r="K153" s="619" t="s">
        <v>92</v>
      </c>
    </row>
    <row r="154" spans="2:11">
      <c r="B154" s="620" t="s">
        <v>2759</v>
      </c>
      <c r="C154" s="620" t="s">
        <v>3226</v>
      </c>
      <c r="D154" s="620" t="s">
        <v>6079</v>
      </c>
      <c r="E154" s="615">
        <v>273000</v>
      </c>
      <c r="F154" s="616">
        <f t="shared" si="7"/>
        <v>21792130</v>
      </c>
      <c r="G154" s="617">
        <f t="shared" si="6"/>
        <v>273000</v>
      </c>
      <c r="H154" s="618">
        <f t="shared" si="8"/>
        <v>21792130</v>
      </c>
      <c r="J154" s="619" t="s">
        <v>91</v>
      </c>
      <c r="K154" s="619" t="s">
        <v>92</v>
      </c>
    </row>
    <row r="155" spans="2:11">
      <c r="B155" s="620" t="s">
        <v>2759</v>
      </c>
      <c r="C155" s="620" t="s">
        <v>3227</v>
      </c>
      <c r="D155" s="620" t="s">
        <v>2762</v>
      </c>
      <c r="E155" s="615">
        <v>10000</v>
      </c>
      <c r="F155" s="616">
        <f t="shared" si="7"/>
        <v>21802130</v>
      </c>
      <c r="G155" s="617">
        <f t="shared" si="6"/>
        <v>10000</v>
      </c>
      <c r="H155" s="618">
        <f t="shared" si="8"/>
        <v>21802130</v>
      </c>
      <c r="J155" s="619" t="s">
        <v>91</v>
      </c>
      <c r="K155" s="619" t="s">
        <v>92</v>
      </c>
    </row>
    <row r="156" spans="2:11">
      <c r="B156" s="620" t="s">
        <v>2759</v>
      </c>
      <c r="C156" s="620" t="s">
        <v>3228</v>
      </c>
      <c r="D156" s="620" t="s">
        <v>6082</v>
      </c>
      <c r="E156" s="615">
        <v>16000</v>
      </c>
      <c r="F156" s="616">
        <f t="shared" si="7"/>
        <v>21818130</v>
      </c>
      <c r="G156" s="617">
        <f t="shared" si="6"/>
        <v>16000</v>
      </c>
      <c r="H156" s="618">
        <f t="shared" si="8"/>
        <v>21818130</v>
      </c>
      <c r="J156" s="619" t="s">
        <v>694</v>
      </c>
      <c r="K156" s="619" t="s">
        <v>424</v>
      </c>
    </row>
    <row r="157" spans="2:11">
      <c r="B157" s="620" t="s">
        <v>2759</v>
      </c>
      <c r="C157" s="620" t="s">
        <v>3228</v>
      </c>
      <c r="D157" s="620" t="s">
        <v>2762</v>
      </c>
      <c r="E157" s="615">
        <v>25000</v>
      </c>
      <c r="F157" s="616">
        <f t="shared" si="7"/>
        <v>21843130</v>
      </c>
      <c r="G157" s="617">
        <f t="shared" si="6"/>
        <v>25000</v>
      </c>
      <c r="H157" s="618">
        <f t="shared" si="8"/>
        <v>21843130</v>
      </c>
      <c r="J157" s="619" t="s">
        <v>694</v>
      </c>
      <c r="K157" s="619" t="s">
        <v>424</v>
      </c>
    </row>
    <row r="158" spans="2:11">
      <c r="B158" s="620" t="s">
        <v>2759</v>
      </c>
      <c r="C158" s="620" t="s">
        <v>3228</v>
      </c>
      <c r="D158" s="620" t="s">
        <v>2768</v>
      </c>
      <c r="E158" s="615">
        <v>27000</v>
      </c>
      <c r="F158" s="616">
        <f t="shared" si="7"/>
        <v>21870130</v>
      </c>
      <c r="G158" s="617">
        <f t="shared" si="6"/>
        <v>27000</v>
      </c>
      <c r="H158" s="618">
        <f t="shared" si="8"/>
        <v>21870130</v>
      </c>
      <c r="J158" s="619" t="s">
        <v>694</v>
      </c>
      <c r="K158" s="619" t="s">
        <v>424</v>
      </c>
    </row>
    <row r="159" spans="2:11">
      <c r="B159" s="620" t="s">
        <v>2759</v>
      </c>
      <c r="C159" s="620" t="s">
        <v>3228</v>
      </c>
      <c r="D159" s="620" t="s">
        <v>2773</v>
      </c>
      <c r="E159" s="615">
        <v>20000</v>
      </c>
      <c r="F159" s="616">
        <f t="shared" si="7"/>
        <v>21890130</v>
      </c>
      <c r="G159" s="617">
        <f t="shared" si="6"/>
        <v>20000</v>
      </c>
      <c r="H159" s="618">
        <f t="shared" si="8"/>
        <v>21890130</v>
      </c>
      <c r="J159" s="619" t="s">
        <v>694</v>
      </c>
      <c r="K159" s="619" t="s">
        <v>424</v>
      </c>
    </row>
    <row r="160" spans="2:11">
      <c r="B160" s="620" t="s">
        <v>2759</v>
      </c>
      <c r="C160" s="620" t="s">
        <v>3228</v>
      </c>
      <c r="D160" s="620" t="s">
        <v>2775</v>
      </c>
      <c r="E160" s="615">
        <v>19000</v>
      </c>
      <c r="F160" s="616">
        <f t="shared" si="7"/>
        <v>21909130</v>
      </c>
      <c r="G160" s="617">
        <f t="shared" si="6"/>
        <v>19000</v>
      </c>
      <c r="H160" s="618">
        <f t="shared" si="8"/>
        <v>21909130</v>
      </c>
      <c r="J160" s="619" t="s">
        <v>694</v>
      </c>
      <c r="K160" s="619" t="s">
        <v>424</v>
      </c>
    </row>
    <row r="161" spans="2:11">
      <c r="B161" s="620" t="s">
        <v>2759</v>
      </c>
      <c r="C161" s="620" t="s">
        <v>3228</v>
      </c>
      <c r="D161" s="620" t="s">
        <v>2776</v>
      </c>
      <c r="E161" s="615">
        <v>6000</v>
      </c>
      <c r="F161" s="616">
        <f t="shared" si="7"/>
        <v>21915130</v>
      </c>
      <c r="G161" s="617">
        <f t="shared" si="6"/>
        <v>6000</v>
      </c>
      <c r="H161" s="618">
        <f t="shared" si="8"/>
        <v>21915130</v>
      </c>
      <c r="J161" s="619" t="s">
        <v>694</v>
      </c>
      <c r="K161" s="619" t="s">
        <v>424</v>
      </c>
    </row>
    <row r="162" spans="2:11">
      <c r="B162" s="620" t="s">
        <v>2759</v>
      </c>
      <c r="C162" s="620" t="s">
        <v>3229</v>
      </c>
      <c r="D162" s="620" t="s">
        <v>6081</v>
      </c>
      <c r="E162" s="615">
        <v>40000</v>
      </c>
      <c r="F162" s="616">
        <f t="shared" si="7"/>
        <v>21955130</v>
      </c>
      <c r="G162" s="617">
        <f t="shared" si="6"/>
        <v>40000</v>
      </c>
      <c r="H162" s="618">
        <f t="shared" si="8"/>
        <v>21955130</v>
      </c>
      <c r="J162" s="619" t="s">
        <v>91</v>
      </c>
      <c r="K162" s="619" t="s">
        <v>92</v>
      </c>
    </row>
    <row r="163" spans="2:11">
      <c r="B163" s="620" t="s">
        <v>2759</v>
      </c>
      <c r="C163" s="620" t="s">
        <v>3229</v>
      </c>
      <c r="D163" s="620" t="s">
        <v>2763</v>
      </c>
      <c r="E163" s="615">
        <v>84000</v>
      </c>
      <c r="F163" s="616">
        <f t="shared" si="7"/>
        <v>22039130</v>
      </c>
      <c r="G163" s="617">
        <f t="shared" si="6"/>
        <v>84000</v>
      </c>
      <c r="H163" s="618">
        <f t="shared" si="8"/>
        <v>22039130</v>
      </c>
      <c r="J163" s="619" t="s">
        <v>91</v>
      </c>
      <c r="K163" s="619" t="s">
        <v>92</v>
      </c>
    </row>
    <row r="164" spans="2:11">
      <c r="B164" s="620" t="s">
        <v>2759</v>
      </c>
      <c r="C164" s="620" t="s">
        <v>3229</v>
      </c>
      <c r="D164" s="620" t="s">
        <v>3198</v>
      </c>
      <c r="E164" s="615">
        <v>100000</v>
      </c>
      <c r="F164" s="616">
        <f t="shared" si="7"/>
        <v>22139130</v>
      </c>
      <c r="G164" s="617">
        <f t="shared" si="6"/>
        <v>100000</v>
      </c>
      <c r="H164" s="618">
        <f t="shared" si="8"/>
        <v>22139130</v>
      </c>
      <c r="J164" s="619" t="s">
        <v>91</v>
      </c>
      <c r="K164" s="619" t="s">
        <v>92</v>
      </c>
    </row>
    <row r="165" spans="2:11">
      <c r="B165" s="620" t="s">
        <v>2759</v>
      </c>
      <c r="C165" s="620" t="s">
        <v>3229</v>
      </c>
      <c r="D165" s="620" t="s">
        <v>2766</v>
      </c>
      <c r="E165" s="615">
        <v>226000</v>
      </c>
      <c r="F165" s="616">
        <f t="shared" si="7"/>
        <v>22365130</v>
      </c>
      <c r="G165" s="617">
        <f t="shared" si="6"/>
        <v>226000</v>
      </c>
      <c r="H165" s="618">
        <f t="shared" si="8"/>
        <v>22365130</v>
      </c>
      <c r="J165" s="619" t="s">
        <v>91</v>
      </c>
      <c r="K165" s="619" t="s">
        <v>92</v>
      </c>
    </row>
    <row r="166" spans="2:11">
      <c r="B166" s="620" t="s">
        <v>2759</v>
      </c>
      <c r="C166" s="620" t="s">
        <v>3229</v>
      </c>
      <c r="D166" s="620" t="s">
        <v>2782</v>
      </c>
      <c r="E166" s="615">
        <v>81000</v>
      </c>
      <c r="F166" s="616">
        <f t="shared" si="7"/>
        <v>22446130</v>
      </c>
      <c r="G166" s="617">
        <f t="shared" si="6"/>
        <v>81000</v>
      </c>
      <c r="H166" s="618">
        <f t="shared" si="8"/>
        <v>22446130</v>
      </c>
      <c r="J166" s="619" t="s">
        <v>91</v>
      </c>
      <c r="K166" s="619" t="s">
        <v>92</v>
      </c>
    </row>
    <row r="167" spans="2:11">
      <c r="B167" s="620" t="s">
        <v>2759</v>
      </c>
      <c r="C167" s="620" t="s">
        <v>3229</v>
      </c>
      <c r="D167" s="620" t="s">
        <v>2772</v>
      </c>
      <c r="E167" s="615">
        <v>18000</v>
      </c>
      <c r="F167" s="616">
        <f t="shared" si="7"/>
        <v>22464130</v>
      </c>
      <c r="G167" s="617">
        <f t="shared" si="6"/>
        <v>18000</v>
      </c>
      <c r="H167" s="618">
        <f t="shared" si="8"/>
        <v>22464130</v>
      </c>
      <c r="J167" s="619" t="s">
        <v>91</v>
      </c>
      <c r="K167" s="619" t="s">
        <v>92</v>
      </c>
    </row>
    <row r="168" spans="2:11">
      <c r="B168" s="620" t="s">
        <v>2759</v>
      </c>
      <c r="C168" s="620" t="s">
        <v>3229</v>
      </c>
      <c r="D168" s="620" t="s">
        <v>2940</v>
      </c>
      <c r="E168" s="615">
        <v>99000</v>
      </c>
      <c r="F168" s="616">
        <f t="shared" si="7"/>
        <v>22563130</v>
      </c>
      <c r="G168" s="617">
        <f t="shared" si="6"/>
        <v>99000</v>
      </c>
      <c r="H168" s="618">
        <f t="shared" si="8"/>
        <v>22563130</v>
      </c>
      <c r="J168" s="619" t="s">
        <v>91</v>
      </c>
      <c r="K168" s="619" t="s">
        <v>92</v>
      </c>
    </row>
    <row r="169" spans="2:11">
      <c r="B169" s="620" t="s">
        <v>2759</v>
      </c>
      <c r="C169" s="620" t="s">
        <v>3229</v>
      </c>
      <c r="D169" s="620" t="s">
        <v>6079</v>
      </c>
      <c r="E169" s="615">
        <v>154000</v>
      </c>
      <c r="F169" s="616">
        <f t="shared" si="7"/>
        <v>22717130</v>
      </c>
      <c r="G169" s="617">
        <f t="shared" si="6"/>
        <v>154000</v>
      </c>
      <c r="H169" s="618">
        <f t="shared" si="8"/>
        <v>22717130</v>
      </c>
      <c r="J169" s="619" t="s">
        <v>91</v>
      </c>
      <c r="K169" s="619" t="s">
        <v>92</v>
      </c>
    </row>
    <row r="170" spans="2:11">
      <c r="B170" s="620" t="s">
        <v>2759</v>
      </c>
      <c r="C170" s="620" t="s">
        <v>3230</v>
      </c>
      <c r="D170" s="620" t="s">
        <v>5129</v>
      </c>
      <c r="E170" s="615">
        <v>65000</v>
      </c>
      <c r="F170" s="616">
        <f t="shared" si="7"/>
        <v>22782130</v>
      </c>
      <c r="G170" s="617">
        <f t="shared" si="6"/>
        <v>65000</v>
      </c>
      <c r="H170" s="618">
        <f t="shared" si="8"/>
        <v>22782130</v>
      </c>
      <c r="J170" s="619" t="s">
        <v>91</v>
      </c>
      <c r="K170" s="619" t="s">
        <v>92</v>
      </c>
    </row>
    <row r="171" spans="2:11">
      <c r="B171" s="620" t="s">
        <v>2759</v>
      </c>
      <c r="C171" s="620" t="s">
        <v>3230</v>
      </c>
      <c r="D171" s="620" t="s">
        <v>5907</v>
      </c>
      <c r="E171" s="615">
        <v>1500</v>
      </c>
      <c r="F171" s="616">
        <f t="shared" si="7"/>
        <v>22783630</v>
      </c>
      <c r="G171" s="617">
        <f t="shared" si="6"/>
        <v>1500</v>
      </c>
      <c r="H171" s="618">
        <f t="shared" si="8"/>
        <v>22783630</v>
      </c>
      <c r="J171" s="619" t="s">
        <v>91</v>
      </c>
      <c r="K171" s="619" t="s">
        <v>92</v>
      </c>
    </row>
    <row r="172" spans="2:11">
      <c r="B172" s="620" t="s">
        <v>2759</v>
      </c>
      <c r="C172" s="620" t="s">
        <v>3230</v>
      </c>
      <c r="D172" s="620" t="s">
        <v>6083</v>
      </c>
      <c r="E172" s="615">
        <v>63000</v>
      </c>
      <c r="F172" s="616">
        <f t="shared" si="7"/>
        <v>22846630</v>
      </c>
      <c r="G172" s="617">
        <f t="shared" si="6"/>
        <v>63000</v>
      </c>
      <c r="H172" s="618">
        <f t="shared" si="8"/>
        <v>22846630</v>
      </c>
      <c r="J172" s="619" t="s">
        <v>91</v>
      </c>
      <c r="K172" s="619" t="s">
        <v>92</v>
      </c>
    </row>
    <row r="173" spans="2:11">
      <c r="B173" s="620" t="s">
        <v>2759</v>
      </c>
      <c r="C173" s="620" t="s">
        <v>3231</v>
      </c>
      <c r="D173" s="620" t="s">
        <v>3214</v>
      </c>
      <c r="E173" s="615">
        <v>20000</v>
      </c>
      <c r="F173" s="616">
        <f t="shared" si="7"/>
        <v>22866630</v>
      </c>
      <c r="G173" s="617">
        <f t="shared" si="6"/>
        <v>20000</v>
      </c>
      <c r="H173" s="618">
        <f t="shared" si="8"/>
        <v>22866630</v>
      </c>
      <c r="J173" s="619" t="s">
        <v>650</v>
      </c>
      <c r="K173" s="619" t="s">
        <v>3200</v>
      </c>
    </row>
    <row r="174" spans="2:11">
      <c r="B174" s="620" t="s">
        <v>2759</v>
      </c>
      <c r="C174" s="620" t="s">
        <v>3231</v>
      </c>
      <c r="D174" s="620" t="s">
        <v>2872</v>
      </c>
      <c r="E174" s="615">
        <v>250000</v>
      </c>
      <c r="F174" s="616">
        <f t="shared" si="7"/>
        <v>23116630</v>
      </c>
      <c r="G174" s="617">
        <f t="shared" si="6"/>
        <v>250000</v>
      </c>
      <c r="H174" s="618">
        <f t="shared" si="8"/>
        <v>23116630</v>
      </c>
      <c r="J174" s="619" t="s">
        <v>650</v>
      </c>
      <c r="K174" s="619" t="s">
        <v>3200</v>
      </c>
    </row>
    <row r="175" spans="2:11">
      <c r="B175" s="620" t="s">
        <v>2759</v>
      </c>
      <c r="C175" s="620" t="s">
        <v>6080</v>
      </c>
      <c r="D175" s="620" t="s">
        <v>6082</v>
      </c>
      <c r="E175" s="615">
        <v>16000</v>
      </c>
      <c r="F175" s="616">
        <f t="shared" si="7"/>
        <v>23132630</v>
      </c>
      <c r="G175" s="617">
        <f t="shared" si="6"/>
        <v>16000</v>
      </c>
      <c r="H175" s="618">
        <f t="shared" si="8"/>
        <v>23132630</v>
      </c>
      <c r="J175" s="619" t="s">
        <v>91</v>
      </c>
      <c r="K175" s="619" t="s">
        <v>92</v>
      </c>
    </row>
    <row r="176" spans="2:11">
      <c r="B176" s="620" t="s">
        <v>2759</v>
      </c>
      <c r="C176" s="620" t="s">
        <v>6080</v>
      </c>
      <c r="D176" s="620" t="s">
        <v>6081</v>
      </c>
      <c r="E176" s="615">
        <v>133000</v>
      </c>
      <c r="F176" s="616">
        <f t="shared" si="7"/>
        <v>23265630</v>
      </c>
      <c r="G176" s="617">
        <f t="shared" si="6"/>
        <v>133000</v>
      </c>
      <c r="H176" s="618">
        <f t="shared" si="8"/>
        <v>23265630</v>
      </c>
      <c r="J176" s="619" t="s">
        <v>91</v>
      </c>
      <c r="K176" s="619" t="s">
        <v>92</v>
      </c>
    </row>
    <row r="177" spans="2:11">
      <c r="B177" s="620" t="s">
        <v>2759</v>
      </c>
      <c r="C177" s="620" t="s">
        <v>6080</v>
      </c>
      <c r="D177" s="620" t="s">
        <v>2869</v>
      </c>
      <c r="E177" s="615">
        <v>10000</v>
      </c>
      <c r="F177" s="616">
        <f t="shared" si="7"/>
        <v>23275630</v>
      </c>
      <c r="G177" s="617">
        <f t="shared" si="6"/>
        <v>10000</v>
      </c>
      <c r="H177" s="618">
        <f t="shared" si="8"/>
        <v>23275630</v>
      </c>
      <c r="J177" s="619" t="s">
        <v>91</v>
      </c>
      <c r="K177" s="619" t="s">
        <v>92</v>
      </c>
    </row>
    <row r="178" spans="2:11">
      <c r="B178" s="620" t="s">
        <v>2759</v>
      </c>
      <c r="C178" s="620" t="s">
        <v>6080</v>
      </c>
      <c r="D178" s="620" t="s">
        <v>6079</v>
      </c>
      <c r="E178" s="615">
        <v>228000</v>
      </c>
      <c r="F178" s="616">
        <f t="shared" si="7"/>
        <v>23503630</v>
      </c>
      <c r="G178" s="617">
        <f t="shared" si="6"/>
        <v>228000</v>
      </c>
      <c r="H178" s="618">
        <f t="shared" si="8"/>
        <v>23503630</v>
      </c>
      <c r="J178" s="619" t="s">
        <v>91</v>
      </c>
      <c r="K178" s="619" t="s">
        <v>92</v>
      </c>
    </row>
    <row r="179" spans="2:11">
      <c r="B179" s="620" t="s">
        <v>2759</v>
      </c>
      <c r="C179" s="620" t="s">
        <v>3232</v>
      </c>
      <c r="D179" s="620" t="s">
        <v>3198</v>
      </c>
      <c r="E179" s="615">
        <v>89000</v>
      </c>
      <c r="F179" s="616">
        <f t="shared" si="7"/>
        <v>23592630</v>
      </c>
      <c r="G179" s="617">
        <f t="shared" si="6"/>
        <v>89000</v>
      </c>
      <c r="H179" s="618">
        <f t="shared" si="8"/>
        <v>23592630</v>
      </c>
      <c r="J179" s="619" t="s">
        <v>694</v>
      </c>
      <c r="K179" s="619" t="s">
        <v>424</v>
      </c>
    </row>
    <row r="180" spans="2:11">
      <c r="B180" s="620" t="s">
        <v>2759</v>
      </c>
      <c r="C180" s="620" t="s">
        <v>3232</v>
      </c>
      <c r="D180" s="620" t="s">
        <v>2770</v>
      </c>
      <c r="E180" s="615">
        <v>1000</v>
      </c>
      <c r="F180" s="616">
        <f t="shared" si="7"/>
        <v>23593630</v>
      </c>
      <c r="G180" s="617">
        <f t="shared" si="6"/>
        <v>1000</v>
      </c>
      <c r="H180" s="618">
        <f t="shared" si="8"/>
        <v>23593630</v>
      </c>
      <c r="J180" s="619" t="s">
        <v>694</v>
      </c>
      <c r="K180" s="619" t="s">
        <v>424</v>
      </c>
    </row>
    <row r="181" spans="2:11">
      <c r="B181" s="620" t="s">
        <v>2759</v>
      </c>
      <c r="C181" s="620" t="s">
        <v>3232</v>
      </c>
      <c r="D181" s="620" t="s">
        <v>2777</v>
      </c>
      <c r="E181" s="615">
        <v>50000</v>
      </c>
      <c r="F181" s="616">
        <f t="shared" si="7"/>
        <v>23643630</v>
      </c>
      <c r="G181" s="617">
        <f t="shared" si="6"/>
        <v>50000</v>
      </c>
      <c r="H181" s="618">
        <f t="shared" si="8"/>
        <v>23643630</v>
      </c>
      <c r="J181" s="619" t="s">
        <v>694</v>
      </c>
      <c r="K181" s="619" t="s">
        <v>424</v>
      </c>
    </row>
    <row r="182" spans="2:11">
      <c r="B182" s="620" t="s">
        <v>2759</v>
      </c>
      <c r="C182" s="620" t="s">
        <v>3233</v>
      </c>
      <c r="D182" s="620" t="s">
        <v>6078</v>
      </c>
      <c r="E182" s="615">
        <v>25000</v>
      </c>
      <c r="F182" s="616">
        <f t="shared" si="7"/>
        <v>23668630</v>
      </c>
      <c r="G182" s="617">
        <f t="shared" si="6"/>
        <v>25000</v>
      </c>
      <c r="H182" s="618">
        <f t="shared" si="8"/>
        <v>23668630</v>
      </c>
      <c r="J182" s="619" t="s">
        <v>694</v>
      </c>
      <c r="K182" s="619" t="s">
        <v>424</v>
      </c>
    </row>
    <row r="183" spans="2:11">
      <c r="B183" s="620" t="s">
        <v>2759</v>
      </c>
      <c r="C183" s="620" t="s">
        <v>3233</v>
      </c>
      <c r="D183" s="620" t="s">
        <v>3214</v>
      </c>
      <c r="E183" s="615">
        <v>48000</v>
      </c>
      <c r="F183" s="616">
        <f t="shared" si="7"/>
        <v>23716630</v>
      </c>
      <c r="G183" s="617">
        <f t="shared" si="6"/>
        <v>48000</v>
      </c>
      <c r="H183" s="618">
        <f t="shared" si="8"/>
        <v>23716630</v>
      </c>
      <c r="J183" s="619" t="s">
        <v>694</v>
      </c>
      <c r="K183" s="619" t="s">
        <v>424</v>
      </c>
    </row>
    <row r="184" spans="2:11">
      <c r="B184" s="620" t="s">
        <v>2759</v>
      </c>
      <c r="C184" s="620" t="s">
        <v>3233</v>
      </c>
      <c r="D184" s="620" t="s">
        <v>2763</v>
      </c>
      <c r="E184" s="615">
        <v>183000</v>
      </c>
      <c r="F184" s="616">
        <f t="shared" si="7"/>
        <v>23899630</v>
      </c>
      <c r="G184" s="617">
        <f t="shared" si="6"/>
        <v>183000</v>
      </c>
      <c r="H184" s="618">
        <f t="shared" si="8"/>
        <v>23899630</v>
      </c>
      <c r="J184" s="619" t="s">
        <v>694</v>
      </c>
      <c r="K184" s="619" t="s">
        <v>424</v>
      </c>
    </row>
    <row r="185" spans="2:11">
      <c r="B185" s="620" t="s">
        <v>2759</v>
      </c>
      <c r="C185" s="620" t="s">
        <v>3233</v>
      </c>
      <c r="D185" s="620" t="s">
        <v>3198</v>
      </c>
      <c r="E185" s="615">
        <v>199000</v>
      </c>
      <c r="F185" s="616">
        <f t="shared" si="7"/>
        <v>24098630</v>
      </c>
      <c r="G185" s="617">
        <f t="shared" si="6"/>
        <v>199000</v>
      </c>
      <c r="H185" s="618">
        <f t="shared" si="8"/>
        <v>24098630</v>
      </c>
      <c r="J185" s="619" t="s">
        <v>694</v>
      </c>
      <c r="K185" s="619" t="s">
        <v>424</v>
      </c>
    </row>
    <row r="186" spans="2:11">
      <c r="B186" s="620" t="s">
        <v>2759</v>
      </c>
      <c r="C186" s="620" t="s">
        <v>3233</v>
      </c>
      <c r="D186" s="620" t="s">
        <v>3234</v>
      </c>
      <c r="E186" s="615">
        <v>30000</v>
      </c>
      <c r="F186" s="616">
        <f t="shared" si="7"/>
        <v>24128630</v>
      </c>
      <c r="G186" s="617">
        <f t="shared" si="6"/>
        <v>30000</v>
      </c>
      <c r="H186" s="618">
        <f t="shared" si="8"/>
        <v>24128630</v>
      </c>
      <c r="J186" s="619" t="s">
        <v>694</v>
      </c>
      <c r="K186" s="619" t="s">
        <v>424</v>
      </c>
    </row>
    <row r="187" spans="2:11">
      <c r="B187" s="620" t="s">
        <v>2759</v>
      </c>
      <c r="C187" s="620" t="s">
        <v>3233</v>
      </c>
      <c r="D187" s="620" t="s">
        <v>3235</v>
      </c>
      <c r="E187" s="615">
        <v>478000</v>
      </c>
      <c r="F187" s="616">
        <f t="shared" si="7"/>
        <v>24606630</v>
      </c>
      <c r="G187" s="617">
        <f t="shared" si="6"/>
        <v>478000</v>
      </c>
      <c r="H187" s="618">
        <f t="shared" si="8"/>
        <v>24606630</v>
      </c>
      <c r="J187" s="619" t="s">
        <v>694</v>
      </c>
      <c r="K187" s="619" t="s">
        <v>424</v>
      </c>
    </row>
    <row r="188" spans="2:11">
      <c r="B188" s="620" t="s">
        <v>2759</v>
      </c>
      <c r="C188" s="620" t="s">
        <v>3233</v>
      </c>
      <c r="D188" s="620" t="s">
        <v>2772</v>
      </c>
      <c r="E188" s="615">
        <v>39000</v>
      </c>
      <c r="F188" s="616">
        <f t="shared" si="7"/>
        <v>24645630</v>
      </c>
      <c r="G188" s="617">
        <f t="shared" si="6"/>
        <v>39000</v>
      </c>
      <c r="H188" s="618">
        <f t="shared" si="8"/>
        <v>24645630</v>
      </c>
      <c r="J188" s="619" t="s">
        <v>694</v>
      </c>
      <c r="K188" s="619" t="s">
        <v>424</v>
      </c>
    </row>
    <row r="189" spans="2:11">
      <c r="B189" s="620" t="s">
        <v>2759</v>
      </c>
      <c r="C189" s="620" t="s">
        <v>3233</v>
      </c>
      <c r="D189" s="620" t="s">
        <v>3236</v>
      </c>
      <c r="E189" s="615">
        <v>30000</v>
      </c>
      <c r="F189" s="616">
        <f t="shared" si="7"/>
        <v>24675630</v>
      </c>
      <c r="G189" s="617">
        <f t="shared" si="6"/>
        <v>30000</v>
      </c>
      <c r="H189" s="618">
        <f t="shared" si="8"/>
        <v>24675630</v>
      </c>
      <c r="J189" s="619" t="s">
        <v>694</v>
      </c>
      <c r="K189" s="619" t="s">
        <v>424</v>
      </c>
    </row>
    <row r="190" spans="2:11">
      <c r="B190" s="620" t="s">
        <v>2759</v>
      </c>
      <c r="C190" s="620" t="s">
        <v>3233</v>
      </c>
      <c r="D190" s="620" t="s">
        <v>3237</v>
      </c>
      <c r="E190" s="615">
        <v>30000</v>
      </c>
      <c r="F190" s="616">
        <f t="shared" si="7"/>
        <v>24705630</v>
      </c>
      <c r="G190" s="617">
        <f t="shared" si="6"/>
        <v>30000</v>
      </c>
      <c r="H190" s="618">
        <f t="shared" si="8"/>
        <v>24705630</v>
      </c>
      <c r="J190" s="619" t="s">
        <v>694</v>
      </c>
      <c r="K190" s="619" t="s">
        <v>424</v>
      </c>
    </row>
    <row r="191" spans="2:11">
      <c r="B191" s="620" t="s">
        <v>2759</v>
      </c>
      <c r="C191" s="620" t="s">
        <v>6077</v>
      </c>
      <c r="D191" s="620" t="s">
        <v>6075</v>
      </c>
      <c r="E191" s="615">
        <v>6000</v>
      </c>
      <c r="F191" s="616">
        <f t="shared" si="7"/>
        <v>24711630</v>
      </c>
      <c r="G191" s="617">
        <f t="shared" si="6"/>
        <v>6000</v>
      </c>
      <c r="H191" s="618">
        <f t="shared" si="8"/>
        <v>24711630</v>
      </c>
      <c r="J191" s="619" t="s">
        <v>694</v>
      </c>
      <c r="K191" s="619" t="s">
        <v>424</v>
      </c>
    </row>
    <row r="192" spans="2:11">
      <c r="B192" s="620" t="s">
        <v>2759</v>
      </c>
      <c r="C192" s="620" t="s">
        <v>6076</v>
      </c>
      <c r="D192" s="620" t="s">
        <v>6075</v>
      </c>
      <c r="E192" s="615">
        <v>6000</v>
      </c>
      <c r="F192" s="616">
        <f t="shared" si="7"/>
        <v>24717630</v>
      </c>
      <c r="G192" s="617">
        <f t="shared" si="6"/>
        <v>6000</v>
      </c>
      <c r="H192" s="618">
        <f t="shared" si="8"/>
        <v>24717630</v>
      </c>
      <c r="J192" s="619" t="s">
        <v>694</v>
      </c>
      <c r="K192" s="619" t="s">
        <v>424</v>
      </c>
    </row>
    <row r="193" spans="2:11">
      <c r="B193" s="620" t="s">
        <v>2759</v>
      </c>
      <c r="C193" s="620" t="s">
        <v>3238</v>
      </c>
      <c r="D193" s="620" t="s">
        <v>6074</v>
      </c>
      <c r="E193" s="615">
        <v>8000</v>
      </c>
      <c r="F193" s="616">
        <f t="shared" si="7"/>
        <v>24725630</v>
      </c>
      <c r="G193" s="617">
        <f t="shared" si="6"/>
        <v>8000</v>
      </c>
      <c r="H193" s="618">
        <f t="shared" si="8"/>
        <v>24725630</v>
      </c>
      <c r="J193" s="619" t="s">
        <v>646</v>
      </c>
      <c r="K193" s="619" t="s">
        <v>1619</v>
      </c>
    </row>
    <row r="194" spans="2:11">
      <c r="B194" s="620" t="s">
        <v>2759</v>
      </c>
      <c r="C194" s="620" t="s">
        <v>3238</v>
      </c>
      <c r="D194" s="620" t="s">
        <v>3206</v>
      </c>
      <c r="E194" s="615">
        <v>32000</v>
      </c>
      <c r="F194" s="616">
        <f t="shared" si="7"/>
        <v>24757630</v>
      </c>
      <c r="G194" s="617">
        <f t="shared" si="6"/>
        <v>32000</v>
      </c>
      <c r="H194" s="618">
        <f t="shared" si="8"/>
        <v>24757630</v>
      </c>
      <c r="J194" s="619" t="s">
        <v>646</v>
      </c>
      <c r="K194" s="619" t="s">
        <v>1619</v>
      </c>
    </row>
    <row r="195" spans="2:11">
      <c r="B195" s="620" t="s">
        <v>2759</v>
      </c>
      <c r="C195" s="620" t="s">
        <v>3238</v>
      </c>
      <c r="D195" s="620" t="s">
        <v>3207</v>
      </c>
      <c r="E195" s="615">
        <v>8000</v>
      </c>
      <c r="F195" s="616">
        <f t="shared" si="7"/>
        <v>24765630</v>
      </c>
      <c r="G195" s="617">
        <f t="shared" si="6"/>
        <v>8000</v>
      </c>
      <c r="H195" s="618">
        <f t="shared" si="8"/>
        <v>24765630</v>
      </c>
      <c r="J195" s="619" t="s">
        <v>646</v>
      </c>
      <c r="K195" s="619" t="s">
        <v>1619</v>
      </c>
    </row>
    <row r="196" spans="2:11">
      <c r="B196" s="620" t="s">
        <v>2759</v>
      </c>
      <c r="C196" s="620" t="s">
        <v>3238</v>
      </c>
      <c r="D196" s="620" t="s">
        <v>3217</v>
      </c>
      <c r="E196" s="615">
        <v>69000</v>
      </c>
      <c r="F196" s="616">
        <f t="shared" si="7"/>
        <v>24834630</v>
      </c>
      <c r="G196" s="617">
        <f t="shared" si="6"/>
        <v>69000</v>
      </c>
      <c r="H196" s="618">
        <f t="shared" si="8"/>
        <v>24834630</v>
      </c>
      <c r="J196" s="619" t="s">
        <v>646</v>
      </c>
      <c r="K196" s="619" t="s">
        <v>1619</v>
      </c>
    </row>
    <row r="197" spans="2:11">
      <c r="B197" s="620" t="s">
        <v>2759</v>
      </c>
      <c r="C197" s="620" t="s">
        <v>3238</v>
      </c>
      <c r="D197" s="620" t="s">
        <v>3208</v>
      </c>
      <c r="E197" s="615">
        <v>62000</v>
      </c>
      <c r="F197" s="616">
        <f t="shared" si="7"/>
        <v>24896630</v>
      </c>
      <c r="G197" s="617">
        <f t="shared" si="6"/>
        <v>62000</v>
      </c>
      <c r="H197" s="618">
        <f t="shared" si="8"/>
        <v>24896630</v>
      </c>
      <c r="J197" s="619" t="s">
        <v>646</v>
      </c>
      <c r="K197" s="619" t="s">
        <v>1619</v>
      </c>
    </row>
    <row r="198" spans="2:11">
      <c r="B198" s="620" t="s">
        <v>2759</v>
      </c>
      <c r="C198" s="620" t="s">
        <v>3238</v>
      </c>
      <c r="D198" s="620" t="s">
        <v>3209</v>
      </c>
      <c r="E198" s="615">
        <v>86000</v>
      </c>
      <c r="F198" s="616">
        <f t="shared" si="7"/>
        <v>24982630</v>
      </c>
      <c r="G198" s="617">
        <f t="shared" si="6"/>
        <v>86000</v>
      </c>
      <c r="H198" s="618">
        <f t="shared" si="8"/>
        <v>24982630</v>
      </c>
      <c r="J198" s="619" t="s">
        <v>646</v>
      </c>
      <c r="K198" s="619" t="s">
        <v>1619</v>
      </c>
    </row>
    <row r="199" spans="2:11">
      <c r="B199" s="620" t="s">
        <v>2759</v>
      </c>
      <c r="C199" s="620" t="s">
        <v>3238</v>
      </c>
      <c r="D199" s="620" t="s">
        <v>3210</v>
      </c>
      <c r="E199" s="615">
        <v>129000</v>
      </c>
      <c r="F199" s="616">
        <f t="shared" si="7"/>
        <v>25111630</v>
      </c>
      <c r="G199" s="617">
        <f t="shared" ref="G199:G241" si="9">E199</f>
        <v>129000</v>
      </c>
      <c r="H199" s="618">
        <f t="shared" si="8"/>
        <v>25111630</v>
      </c>
      <c r="J199" s="619" t="s">
        <v>646</v>
      </c>
      <c r="K199" s="619" t="s">
        <v>1619</v>
      </c>
    </row>
    <row r="200" spans="2:11">
      <c r="B200" s="620" t="s">
        <v>2759</v>
      </c>
      <c r="C200" s="620" t="s">
        <v>3238</v>
      </c>
      <c r="D200" s="620" t="s">
        <v>3211</v>
      </c>
      <c r="E200" s="615">
        <v>30000</v>
      </c>
      <c r="F200" s="616">
        <f t="shared" ref="F200:F241" si="10">E200+F199</f>
        <v>25141630</v>
      </c>
      <c r="G200" s="617">
        <f t="shared" si="9"/>
        <v>30000</v>
      </c>
      <c r="H200" s="618">
        <f t="shared" ref="H200:H241" si="11">H199+G200</f>
        <v>25141630</v>
      </c>
      <c r="J200" s="619" t="s">
        <v>646</v>
      </c>
      <c r="K200" s="619" t="s">
        <v>1619</v>
      </c>
    </row>
    <row r="201" spans="2:11">
      <c r="B201" s="620" t="s">
        <v>2759</v>
      </c>
      <c r="C201" s="620" t="s">
        <v>3238</v>
      </c>
      <c r="D201" s="620" t="s">
        <v>3212</v>
      </c>
      <c r="E201" s="615">
        <v>160000</v>
      </c>
      <c r="F201" s="616">
        <f t="shared" si="10"/>
        <v>25301630</v>
      </c>
      <c r="G201" s="617">
        <f t="shared" si="9"/>
        <v>160000</v>
      </c>
      <c r="H201" s="618">
        <f t="shared" si="11"/>
        <v>25301630</v>
      </c>
      <c r="J201" s="619" t="s">
        <v>646</v>
      </c>
      <c r="K201" s="619" t="s">
        <v>1619</v>
      </c>
    </row>
    <row r="202" spans="2:11">
      <c r="B202" s="620" t="s">
        <v>2759</v>
      </c>
      <c r="C202" s="620" t="s">
        <v>3238</v>
      </c>
      <c r="D202" s="620" t="s">
        <v>3213</v>
      </c>
      <c r="E202" s="615">
        <v>50000</v>
      </c>
      <c r="F202" s="616">
        <f t="shared" si="10"/>
        <v>25351630</v>
      </c>
      <c r="G202" s="617">
        <f t="shared" si="9"/>
        <v>50000</v>
      </c>
      <c r="H202" s="618">
        <f t="shared" si="11"/>
        <v>25351630</v>
      </c>
      <c r="J202" s="619" t="s">
        <v>646</v>
      </c>
      <c r="K202" s="619" t="s">
        <v>1619</v>
      </c>
    </row>
    <row r="203" spans="2:11">
      <c r="B203" s="620" t="s">
        <v>2759</v>
      </c>
      <c r="C203" s="620" t="s">
        <v>3238</v>
      </c>
      <c r="D203" s="620" t="s">
        <v>3214</v>
      </c>
      <c r="E203" s="615">
        <v>11000</v>
      </c>
      <c r="F203" s="616">
        <f t="shared" si="10"/>
        <v>25362630</v>
      </c>
      <c r="G203" s="617">
        <f t="shared" si="9"/>
        <v>11000</v>
      </c>
      <c r="H203" s="618">
        <f t="shared" si="11"/>
        <v>25362630</v>
      </c>
      <c r="J203" s="619" t="s">
        <v>646</v>
      </c>
      <c r="K203" s="619" t="s">
        <v>1619</v>
      </c>
    </row>
    <row r="204" spans="2:11">
      <c r="B204" s="620" t="s">
        <v>2759</v>
      </c>
      <c r="C204" s="620" t="s">
        <v>3238</v>
      </c>
      <c r="D204" s="620" t="s">
        <v>6069</v>
      </c>
      <c r="E204" s="615">
        <v>103000</v>
      </c>
      <c r="F204" s="616">
        <f t="shared" si="10"/>
        <v>25465630</v>
      </c>
      <c r="G204" s="617">
        <f t="shared" si="9"/>
        <v>103000</v>
      </c>
      <c r="H204" s="618">
        <f t="shared" si="11"/>
        <v>25465630</v>
      </c>
      <c r="J204" s="619" t="s">
        <v>646</v>
      </c>
      <c r="K204" s="619" t="s">
        <v>1619</v>
      </c>
    </row>
    <row r="205" spans="2:11">
      <c r="B205" s="620" t="s">
        <v>2759</v>
      </c>
      <c r="C205" s="620" t="s">
        <v>3238</v>
      </c>
      <c r="D205" s="620" t="s">
        <v>6063</v>
      </c>
      <c r="E205" s="615">
        <v>2000</v>
      </c>
      <c r="F205" s="616">
        <f t="shared" si="10"/>
        <v>25467630</v>
      </c>
      <c r="G205" s="617">
        <f t="shared" si="9"/>
        <v>2000</v>
      </c>
      <c r="H205" s="618">
        <f t="shared" si="11"/>
        <v>25467630</v>
      </c>
      <c r="J205" s="619" t="s">
        <v>646</v>
      </c>
      <c r="K205" s="619" t="s">
        <v>1619</v>
      </c>
    </row>
    <row r="206" spans="2:11">
      <c r="B206" s="620" t="s">
        <v>2759</v>
      </c>
      <c r="C206" s="620" t="s">
        <v>3238</v>
      </c>
      <c r="D206" s="620" t="s">
        <v>6073</v>
      </c>
      <c r="E206" s="615">
        <v>12000</v>
      </c>
      <c r="F206" s="616">
        <f t="shared" si="10"/>
        <v>25479630</v>
      </c>
      <c r="G206" s="617">
        <f t="shared" si="9"/>
        <v>12000</v>
      </c>
      <c r="H206" s="618">
        <f t="shared" si="11"/>
        <v>25479630</v>
      </c>
      <c r="J206" s="619" t="s">
        <v>646</v>
      </c>
      <c r="K206" s="619" t="s">
        <v>1619</v>
      </c>
    </row>
    <row r="207" spans="2:11">
      <c r="B207" s="620" t="s">
        <v>2759</v>
      </c>
      <c r="C207" s="620" t="s">
        <v>3238</v>
      </c>
      <c r="D207" s="620" t="s">
        <v>6062</v>
      </c>
      <c r="E207" s="615">
        <v>8000</v>
      </c>
      <c r="F207" s="616">
        <f t="shared" si="10"/>
        <v>25487630</v>
      </c>
      <c r="G207" s="617">
        <f t="shared" si="9"/>
        <v>8000</v>
      </c>
      <c r="H207" s="618">
        <f t="shared" si="11"/>
        <v>25487630</v>
      </c>
      <c r="J207" s="619" t="s">
        <v>646</v>
      </c>
      <c r="K207" s="619" t="s">
        <v>1619</v>
      </c>
    </row>
    <row r="208" spans="2:11">
      <c r="B208" s="620" t="s">
        <v>2759</v>
      </c>
      <c r="C208" s="620" t="s">
        <v>3238</v>
      </c>
      <c r="D208" s="620" t="s">
        <v>6072</v>
      </c>
      <c r="E208" s="615">
        <v>12000</v>
      </c>
      <c r="F208" s="616">
        <f t="shared" si="10"/>
        <v>25499630</v>
      </c>
      <c r="G208" s="617">
        <f t="shared" si="9"/>
        <v>12000</v>
      </c>
      <c r="H208" s="618">
        <f t="shared" si="11"/>
        <v>25499630</v>
      </c>
      <c r="J208" s="619" t="s">
        <v>646</v>
      </c>
      <c r="K208" s="619" t="s">
        <v>1619</v>
      </c>
    </row>
    <row r="209" spans="2:11">
      <c r="B209" s="620" t="s">
        <v>2759</v>
      </c>
      <c r="C209" s="620" t="s">
        <v>3238</v>
      </c>
      <c r="D209" s="620" t="s">
        <v>6071</v>
      </c>
      <c r="E209" s="615">
        <v>250000</v>
      </c>
      <c r="F209" s="616">
        <f t="shared" si="10"/>
        <v>25749630</v>
      </c>
      <c r="G209" s="617">
        <f t="shared" si="9"/>
        <v>250000</v>
      </c>
      <c r="H209" s="618">
        <f t="shared" si="11"/>
        <v>25749630</v>
      </c>
      <c r="J209" s="619" t="s">
        <v>646</v>
      </c>
      <c r="K209" s="619" t="s">
        <v>1619</v>
      </c>
    </row>
    <row r="210" spans="2:11">
      <c r="B210" s="620" t="s">
        <v>2759</v>
      </c>
      <c r="C210" s="620" t="s">
        <v>3238</v>
      </c>
      <c r="D210" s="620" t="s">
        <v>6070</v>
      </c>
      <c r="E210" s="615">
        <v>50000</v>
      </c>
      <c r="F210" s="616">
        <f t="shared" si="10"/>
        <v>25799630</v>
      </c>
      <c r="G210" s="617">
        <f t="shared" si="9"/>
        <v>50000</v>
      </c>
      <c r="H210" s="618">
        <f t="shared" si="11"/>
        <v>25799630</v>
      </c>
      <c r="J210" s="619" t="s">
        <v>646</v>
      </c>
      <c r="K210" s="619" t="s">
        <v>1619</v>
      </c>
    </row>
    <row r="211" spans="2:11">
      <c r="B211" s="620" t="s">
        <v>2759</v>
      </c>
      <c r="C211" s="620" t="s">
        <v>3238</v>
      </c>
      <c r="D211" s="620" t="s">
        <v>2782</v>
      </c>
      <c r="E211" s="615">
        <v>41000</v>
      </c>
      <c r="F211" s="616">
        <f t="shared" si="10"/>
        <v>25840630</v>
      </c>
      <c r="G211" s="617">
        <f t="shared" si="9"/>
        <v>41000</v>
      </c>
      <c r="H211" s="618">
        <f t="shared" si="11"/>
        <v>25840630</v>
      </c>
      <c r="J211" s="619" t="s">
        <v>646</v>
      </c>
      <c r="K211" s="619" t="s">
        <v>1619</v>
      </c>
    </row>
    <row r="212" spans="2:11">
      <c r="B212" s="620" t="s">
        <v>2759</v>
      </c>
      <c r="C212" s="620" t="s">
        <v>3238</v>
      </c>
      <c r="D212" s="620" t="s">
        <v>2780</v>
      </c>
      <c r="E212" s="615">
        <v>5000</v>
      </c>
      <c r="F212" s="616">
        <f t="shared" si="10"/>
        <v>25845630</v>
      </c>
      <c r="G212" s="617">
        <f t="shared" si="9"/>
        <v>5000</v>
      </c>
      <c r="H212" s="618">
        <f t="shared" si="11"/>
        <v>25845630</v>
      </c>
      <c r="J212" s="619" t="s">
        <v>646</v>
      </c>
      <c r="K212" s="619" t="s">
        <v>1619</v>
      </c>
    </row>
    <row r="213" spans="2:11">
      <c r="B213" s="620" t="s">
        <v>2759</v>
      </c>
      <c r="C213" s="620" t="s">
        <v>3238</v>
      </c>
      <c r="D213" s="620" t="s">
        <v>2873</v>
      </c>
      <c r="E213" s="615">
        <v>50000</v>
      </c>
      <c r="F213" s="616">
        <f t="shared" si="10"/>
        <v>25895630</v>
      </c>
      <c r="G213" s="617">
        <f t="shared" si="9"/>
        <v>50000</v>
      </c>
      <c r="H213" s="618">
        <f t="shared" si="11"/>
        <v>25895630</v>
      </c>
      <c r="J213" s="619" t="s">
        <v>646</v>
      </c>
      <c r="K213" s="619" t="s">
        <v>1619</v>
      </c>
    </row>
    <row r="214" spans="2:11">
      <c r="B214" s="620" t="s">
        <v>2759</v>
      </c>
      <c r="C214" s="620" t="s">
        <v>3239</v>
      </c>
      <c r="D214" s="620" t="s">
        <v>3207</v>
      </c>
      <c r="E214" s="615">
        <v>7000</v>
      </c>
      <c r="F214" s="616">
        <f t="shared" si="10"/>
        <v>25902630</v>
      </c>
      <c r="G214" s="617">
        <f t="shared" si="9"/>
        <v>7000</v>
      </c>
      <c r="H214" s="618">
        <f t="shared" si="11"/>
        <v>25902630</v>
      </c>
      <c r="J214" s="619" t="s">
        <v>646</v>
      </c>
      <c r="K214" s="619" t="s">
        <v>1619</v>
      </c>
    </row>
    <row r="215" spans="2:11">
      <c r="B215" s="620" t="s">
        <v>2759</v>
      </c>
      <c r="C215" s="620" t="s">
        <v>3239</v>
      </c>
      <c r="D215" s="620" t="s">
        <v>3240</v>
      </c>
      <c r="E215" s="615">
        <v>12000</v>
      </c>
      <c r="F215" s="616">
        <f t="shared" si="10"/>
        <v>25914630</v>
      </c>
      <c r="G215" s="617">
        <f t="shared" si="9"/>
        <v>12000</v>
      </c>
      <c r="H215" s="618">
        <f t="shared" si="11"/>
        <v>25914630</v>
      </c>
      <c r="J215" s="619" t="s">
        <v>646</v>
      </c>
      <c r="K215" s="619" t="s">
        <v>1619</v>
      </c>
    </row>
    <row r="216" spans="2:11">
      <c r="B216" s="620" t="s">
        <v>2759</v>
      </c>
      <c r="C216" s="620" t="s">
        <v>3239</v>
      </c>
      <c r="D216" s="620" t="s">
        <v>6069</v>
      </c>
      <c r="E216" s="615">
        <v>94000</v>
      </c>
      <c r="F216" s="616">
        <f t="shared" si="10"/>
        <v>26008630</v>
      </c>
      <c r="G216" s="617">
        <f t="shared" si="9"/>
        <v>94000</v>
      </c>
      <c r="H216" s="618">
        <f t="shared" si="11"/>
        <v>26008630</v>
      </c>
      <c r="J216" s="619" t="s">
        <v>646</v>
      </c>
      <c r="K216" s="619" t="s">
        <v>1619</v>
      </c>
    </row>
    <row r="217" spans="2:11">
      <c r="B217" s="620" t="s">
        <v>2759</v>
      </c>
      <c r="C217" s="620" t="s">
        <v>3239</v>
      </c>
      <c r="D217" s="620" t="s">
        <v>6068</v>
      </c>
      <c r="E217" s="615">
        <v>8000</v>
      </c>
      <c r="F217" s="616">
        <f t="shared" si="10"/>
        <v>26016630</v>
      </c>
      <c r="G217" s="617">
        <f t="shared" si="9"/>
        <v>8000</v>
      </c>
      <c r="H217" s="618">
        <f t="shared" si="11"/>
        <v>26016630</v>
      </c>
      <c r="J217" s="619" t="s">
        <v>646</v>
      </c>
      <c r="K217" s="619" t="s">
        <v>1619</v>
      </c>
    </row>
    <row r="218" spans="2:11">
      <c r="B218" s="620" t="s">
        <v>2759</v>
      </c>
      <c r="C218" s="620" t="s">
        <v>3239</v>
      </c>
      <c r="D218" s="620" t="s">
        <v>6067</v>
      </c>
      <c r="E218" s="615">
        <v>2000</v>
      </c>
      <c r="F218" s="616">
        <f t="shared" si="10"/>
        <v>26018630</v>
      </c>
      <c r="G218" s="617">
        <f t="shared" si="9"/>
        <v>2000</v>
      </c>
      <c r="H218" s="618">
        <f t="shared" si="11"/>
        <v>26018630</v>
      </c>
      <c r="J218" s="619" t="s">
        <v>646</v>
      </c>
      <c r="K218" s="619" t="s">
        <v>1619</v>
      </c>
    </row>
    <row r="219" spans="2:11">
      <c r="B219" s="620" t="s">
        <v>2759</v>
      </c>
      <c r="C219" s="620" t="s">
        <v>3239</v>
      </c>
      <c r="D219" s="620" t="s">
        <v>2873</v>
      </c>
      <c r="E219" s="615">
        <v>7000</v>
      </c>
      <c r="F219" s="616">
        <f t="shared" si="10"/>
        <v>26025630</v>
      </c>
      <c r="G219" s="617">
        <f t="shared" si="9"/>
        <v>7000</v>
      </c>
      <c r="H219" s="618">
        <f t="shared" si="11"/>
        <v>26025630</v>
      </c>
      <c r="J219" s="619" t="s">
        <v>646</v>
      </c>
      <c r="K219" s="619" t="s">
        <v>1619</v>
      </c>
    </row>
    <row r="220" spans="2:11">
      <c r="B220" s="620" t="s">
        <v>2759</v>
      </c>
      <c r="C220" s="620" t="s">
        <v>3239</v>
      </c>
      <c r="D220" s="620" t="s">
        <v>6066</v>
      </c>
      <c r="E220" s="615">
        <v>20000</v>
      </c>
      <c r="F220" s="616">
        <f t="shared" si="10"/>
        <v>26045630</v>
      </c>
      <c r="G220" s="617">
        <f t="shared" si="9"/>
        <v>20000</v>
      </c>
      <c r="H220" s="618">
        <f t="shared" si="11"/>
        <v>26045630</v>
      </c>
      <c r="J220" s="619" t="s">
        <v>646</v>
      </c>
      <c r="K220" s="619" t="s">
        <v>1619</v>
      </c>
    </row>
    <row r="221" spans="2:11">
      <c r="B221" s="620" t="s">
        <v>2759</v>
      </c>
      <c r="C221" s="620" t="s">
        <v>3241</v>
      </c>
      <c r="D221" s="620" t="s">
        <v>2763</v>
      </c>
      <c r="E221" s="615">
        <v>82000</v>
      </c>
      <c r="F221" s="616">
        <f t="shared" si="10"/>
        <v>26127630</v>
      </c>
      <c r="G221" s="617">
        <f t="shared" si="9"/>
        <v>82000</v>
      </c>
      <c r="H221" s="618">
        <f t="shared" si="11"/>
        <v>26127630</v>
      </c>
      <c r="J221" s="619" t="s">
        <v>681</v>
      </c>
      <c r="K221" s="619" t="s">
        <v>1622</v>
      </c>
    </row>
    <row r="222" spans="2:11">
      <c r="B222" s="620" t="s">
        <v>2759</v>
      </c>
      <c r="C222" s="620" t="s">
        <v>3241</v>
      </c>
      <c r="D222" s="620" t="s">
        <v>2768</v>
      </c>
      <c r="E222" s="615">
        <v>47000</v>
      </c>
      <c r="F222" s="616">
        <f t="shared" si="10"/>
        <v>26174630</v>
      </c>
      <c r="G222" s="617">
        <f t="shared" si="9"/>
        <v>47000</v>
      </c>
      <c r="H222" s="618">
        <f t="shared" si="11"/>
        <v>26174630</v>
      </c>
      <c r="J222" s="619" t="s">
        <v>681</v>
      </c>
      <c r="K222" s="619" t="s">
        <v>1622</v>
      </c>
    </row>
    <row r="223" spans="2:11">
      <c r="B223" s="620" t="s">
        <v>2759</v>
      </c>
      <c r="C223" s="620" t="s">
        <v>3241</v>
      </c>
      <c r="D223" s="620" t="s">
        <v>2869</v>
      </c>
      <c r="E223" s="615">
        <v>5000</v>
      </c>
      <c r="F223" s="616">
        <f t="shared" si="10"/>
        <v>26179630</v>
      </c>
      <c r="G223" s="617">
        <f t="shared" si="9"/>
        <v>5000</v>
      </c>
      <c r="H223" s="618">
        <f t="shared" si="11"/>
        <v>26179630</v>
      </c>
      <c r="J223" s="619" t="s">
        <v>681</v>
      </c>
      <c r="K223" s="619" t="s">
        <v>1622</v>
      </c>
    </row>
    <row r="224" spans="2:11">
      <c r="B224" s="620" t="s">
        <v>2759</v>
      </c>
      <c r="C224" s="620" t="s">
        <v>3242</v>
      </c>
      <c r="D224" s="620" t="s">
        <v>6065</v>
      </c>
      <c r="E224" s="615">
        <v>56000</v>
      </c>
      <c r="F224" s="616">
        <f t="shared" si="10"/>
        <v>26235630</v>
      </c>
      <c r="G224" s="617">
        <f t="shared" si="9"/>
        <v>56000</v>
      </c>
      <c r="H224" s="618">
        <f t="shared" si="11"/>
        <v>26235630</v>
      </c>
      <c r="J224" s="619" t="s">
        <v>694</v>
      </c>
      <c r="K224" s="619" t="s">
        <v>424</v>
      </c>
    </row>
    <row r="225" spans="2:11">
      <c r="B225" s="620" t="s">
        <v>2759</v>
      </c>
      <c r="C225" s="620" t="s">
        <v>3242</v>
      </c>
      <c r="D225" s="620" t="s">
        <v>5563</v>
      </c>
      <c r="E225" s="615">
        <v>10000</v>
      </c>
      <c r="F225" s="616">
        <f t="shared" si="10"/>
        <v>26245630</v>
      </c>
      <c r="G225" s="617">
        <f t="shared" si="9"/>
        <v>10000</v>
      </c>
      <c r="H225" s="618">
        <f t="shared" si="11"/>
        <v>26245630</v>
      </c>
      <c r="J225" s="619" t="s">
        <v>694</v>
      </c>
      <c r="K225" s="619" t="s">
        <v>424</v>
      </c>
    </row>
    <row r="226" spans="2:11">
      <c r="B226" s="620" t="s">
        <v>2759</v>
      </c>
      <c r="C226" s="620" t="s">
        <v>3242</v>
      </c>
      <c r="D226" s="620" t="s">
        <v>5912</v>
      </c>
      <c r="E226" s="615">
        <v>10000</v>
      </c>
      <c r="F226" s="616">
        <f t="shared" si="10"/>
        <v>26255630</v>
      </c>
      <c r="G226" s="617">
        <f t="shared" si="9"/>
        <v>10000</v>
      </c>
      <c r="H226" s="618">
        <f t="shared" si="11"/>
        <v>26255630</v>
      </c>
      <c r="J226" s="619" t="s">
        <v>694</v>
      </c>
      <c r="K226" s="619" t="s">
        <v>424</v>
      </c>
    </row>
    <row r="227" spans="2:11">
      <c r="B227" s="620" t="s">
        <v>2759</v>
      </c>
      <c r="C227" s="620" t="s">
        <v>3242</v>
      </c>
      <c r="D227" s="620" t="s">
        <v>2940</v>
      </c>
      <c r="E227" s="615">
        <v>65000</v>
      </c>
      <c r="F227" s="616">
        <f t="shared" si="10"/>
        <v>26320630</v>
      </c>
      <c r="G227" s="617">
        <f t="shared" si="9"/>
        <v>65000</v>
      </c>
      <c r="H227" s="618">
        <f t="shared" si="11"/>
        <v>26320630</v>
      </c>
      <c r="J227" s="619" t="s">
        <v>694</v>
      </c>
      <c r="K227" s="619" t="s">
        <v>424</v>
      </c>
    </row>
    <row r="228" spans="2:11">
      <c r="B228" s="620" t="s">
        <v>2759</v>
      </c>
      <c r="C228" s="620" t="s">
        <v>3242</v>
      </c>
      <c r="D228" s="620" t="s">
        <v>2777</v>
      </c>
      <c r="E228" s="615">
        <v>100000</v>
      </c>
      <c r="F228" s="616">
        <f t="shared" si="10"/>
        <v>26420630</v>
      </c>
      <c r="G228" s="617">
        <f t="shared" si="9"/>
        <v>100000</v>
      </c>
      <c r="H228" s="618">
        <f t="shared" si="11"/>
        <v>26420630</v>
      </c>
      <c r="J228" s="619" t="s">
        <v>694</v>
      </c>
      <c r="K228" s="619" t="s">
        <v>424</v>
      </c>
    </row>
    <row r="229" spans="2:11">
      <c r="B229" s="620" t="s">
        <v>2759</v>
      </c>
      <c r="C229" s="620" t="s">
        <v>3243</v>
      </c>
      <c r="D229" s="620" t="s">
        <v>6064</v>
      </c>
      <c r="E229" s="615">
        <v>350000</v>
      </c>
      <c r="F229" s="616">
        <f t="shared" si="10"/>
        <v>26770630</v>
      </c>
      <c r="G229" s="617">
        <f t="shared" si="9"/>
        <v>350000</v>
      </c>
      <c r="H229" s="618">
        <f t="shared" si="11"/>
        <v>26770630</v>
      </c>
      <c r="J229" s="619" t="s">
        <v>646</v>
      </c>
      <c r="K229" s="619" t="s">
        <v>1619</v>
      </c>
    </row>
    <row r="230" spans="2:11">
      <c r="B230" s="620" t="s">
        <v>2759</v>
      </c>
      <c r="C230" s="620" t="s">
        <v>3243</v>
      </c>
      <c r="D230" s="620" t="s">
        <v>3208</v>
      </c>
      <c r="E230" s="615">
        <v>67000</v>
      </c>
      <c r="F230" s="616">
        <f t="shared" si="10"/>
        <v>26837630</v>
      </c>
      <c r="G230" s="617">
        <f t="shared" si="9"/>
        <v>67000</v>
      </c>
      <c r="H230" s="618">
        <f t="shared" si="11"/>
        <v>26837630</v>
      </c>
      <c r="J230" s="619" t="s">
        <v>646</v>
      </c>
      <c r="K230" s="619" t="s">
        <v>1619</v>
      </c>
    </row>
    <row r="231" spans="2:11">
      <c r="B231" s="620" t="s">
        <v>2759</v>
      </c>
      <c r="C231" s="620" t="s">
        <v>3243</v>
      </c>
      <c r="D231" s="620" t="s">
        <v>3210</v>
      </c>
      <c r="E231" s="615">
        <v>84000</v>
      </c>
      <c r="F231" s="616">
        <f t="shared" si="10"/>
        <v>26921630</v>
      </c>
      <c r="G231" s="617">
        <f t="shared" si="9"/>
        <v>84000</v>
      </c>
      <c r="H231" s="618">
        <f t="shared" si="11"/>
        <v>26921630</v>
      </c>
      <c r="J231" s="619" t="s">
        <v>646</v>
      </c>
      <c r="K231" s="619" t="s">
        <v>1619</v>
      </c>
    </row>
    <row r="232" spans="2:11">
      <c r="B232" s="620" t="s">
        <v>2759</v>
      </c>
      <c r="C232" s="620" t="s">
        <v>3243</v>
      </c>
      <c r="D232" s="620" t="s">
        <v>3211</v>
      </c>
      <c r="E232" s="615">
        <v>31000</v>
      </c>
      <c r="F232" s="616">
        <f t="shared" si="10"/>
        <v>26952630</v>
      </c>
      <c r="G232" s="617">
        <f t="shared" si="9"/>
        <v>31000</v>
      </c>
      <c r="H232" s="618">
        <f t="shared" si="11"/>
        <v>26952630</v>
      </c>
      <c r="J232" s="619" t="s">
        <v>646</v>
      </c>
      <c r="K232" s="619" t="s">
        <v>1619</v>
      </c>
    </row>
    <row r="233" spans="2:11">
      <c r="B233" s="620" t="s">
        <v>2759</v>
      </c>
      <c r="C233" s="620" t="s">
        <v>3243</v>
      </c>
      <c r="D233" s="620" t="s">
        <v>6063</v>
      </c>
      <c r="E233" s="615">
        <v>2000</v>
      </c>
      <c r="F233" s="616">
        <f t="shared" si="10"/>
        <v>26954630</v>
      </c>
      <c r="G233" s="617">
        <f t="shared" si="9"/>
        <v>2000</v>
      </c>
      <c r="H233" s="618">
        <f t="shared" si="11"/>
        <v>26954630</v>
      </c>
      <c r="J233" s="619" t="s">
        <v>646</v>
      </c>
      <c r="K233" s="619" t="s">
        <v>1619</v>
      </c>
    </row>
    <row r="234" spans="2:11">
      <c r="B234" s="620" t="s">
        <v>2759</v>
      </c>
      <c r="C234" s="620" t="s">
        <v>3243</v>
      </c>
      <c r="D234" s="620" t="s">
        <v>6062</v>
      </c>
      <c r="E234" s="615">
        <v>8000</v>
      </c>
      <c r="F234" s="616">
        <f t="shared" si="10"/>
        <v>26962630</v>
      </c>
      <c r="G234" s="617">
        <f t="shared" si="9"/>
        <v>8000</v>
      </c>
      <c r="H234" s="618">
        <f t="shared" si="11"/>
        <v>26962630</v>
      </c>
      <c r="J234" s="619" t="s">
        <v>646</v>
      </c>
      <c r="K234" s="619" t="s">
        <v>1619</v>
      </c>
    </row>
    <row r="235" spans="2:11">
      <c r="B235" s="620" t="s">
        <v>2759</v>
      </c>
      <c r="C235" s="620" t="s">
        <v>3243</v>
      </c>
      <c r="D235" s="620" t="s">
        <v>2873</v>
      </c>
      <c r="E235" s="615">
        <v>50000</v>
      </c>
      <c r="F235" s="616">
        <f t="shared" si="10"/>
        <v>27012630</v>
      </c>
      <c r="G235" s="617">
        <f t="shared" si="9"/>
        <v>50000</v>
      </c>
      <c r="H235" s="618">
        <f t="shared" si="11"/>
        <v>27012630</v>
      </c>
      <c r="J235" s="619" t="s">
        <v>646</v>
      </c>
      <c r="K235" s="619" t="s">
        <v>1619</v>
      </c>
    </row>
    <row r="236" spans="2:11">
      <c r="B236" s="620" t="s">
        <v>2759</v>
      </c>
      <c r="C236" s="620" t="s">
        <v>3199</v>
      </c>
      <c r="D236" s="620" t="s">
        <v>2772</v>
      </c>
      <c r="E236" s="615">
        <v>7033</v>
      </c>
      <c r="F236" s="616">
        <f t="shared" si="10"/>
        <v>27019663</v>
      </c>
      <c r="G236" s="617">
        <f t="shared" si="9"/>
        <v>7033</v>
      </c>
      <c r="H236" s="618">
        <f t="shared" si="11"/>
        <v>27019663</v>
      </c>
      <c r="J236" s="619" t="s">
        <v>650</v>
      </c>
      <c r="K236" s="619" t="s">
        <v>3200</v>
      </c>
    </row>
    <row r="237" spans="2:11">
      <c r="B237" s="620" t="s">
        <v>2759</v>
      </c>
      <c r="C237" s="620" t="s">
        <v>3220</v>
      </c>
      <c r="D237" s="620" t="s">
        <v>2764</v>
      </c>
      <c r="E237" s="615">
        <v>278940</v>
      </c>
      <c r="F237" s="616">
        <f t="shared" si="10"/>
        <v>27298603</v>
      </c>
      <c r="G237" s="617">
        <f t="shared" si="9"/>
        <v>278940</v>
      </c>
      <c r="H237" s="618">
        <f t="shared" si="11"/>
        <v>27298603</v>
      </c>
      <c r="J237" s="619" t="s">
        <v>646</v>
      </c>
      <c r="K237" s="619" t="s">
        <v>1619</v>
      </c>
    </row>
    <row r="238" spans="2:11">
      <c r="B238" s="620" t="s">
        <v>2759</v>
      </c>
      <c r="C238" s="620" t="s">
        <v>3225</v>
      </c>
      <c r="D238" s="620" t="s">
        <v>5151</v>
      </c>
      <c r="E238" s="615">
        <v>255640</v>
      </c>
      <c r="F238" s="616">
        <f t="shared" si="10"/>
        <v>27554243</v>
      </c>
      <c r="G238" s="617">
        <f t="shared" si="9"/>
        <v>255640</v>
      </c>
      <c r="H238" s="618">
        <f t="shared" si="11"/>
        <v>27554243</v>
      </c>
      <c r="J238" s="619" t="s">
        <v>91</v>
      </c>
      <c r="K238" s="619" t="s">
        <v>92</v>
      </c>
    </row>
    <row r="239" spans="2:11">
      <c r="B239" s="620" t="s">
        <v>2759</v>
      </c>
      <c r="C239" s="620" t="s">
        <v>3225</v>
      </c>
      <c r="D239" s="620" t="s">
        <v>6061</v>
      </c>
      <c r="E239" s="615">
        <v>947</v>
      </c>
      <c r="F239" s="616">
        <f t="shared" si="10"/>
        <v>27555190</v>
      </c>
      <c r="G239" s="617">
        <f t="shared" si="9"/>
        <v>947</v>
      </c>
      <c r="H239" s="618">
        <f t="shared" si="11"/>
        <v>27555190</v>
      </c>
      <c r="J239" s="619" t="s">
        <v>91</v>
      </c>
      <c r="K239" s="619" t="s">
        <v>92</v>
      </c>
    </row>
    <row r="240" spans="2:11">
      <c r="B240" s="620" t="s">
        <v>2759</v>
      </c>
      <c r="C240" s="620" t="s">
        <v>3228</v>
      </c>
      <c r="D240" s="620" t="s">
        <v>6060</v>
      </c>
      <c r="E240" s="615">
        <v>1558400</v>
      </c>
      <c r="F240" s="616">
        <f t="shared" si="10"/>
        <v>29113590</v>
      </c>
      <c r="G240" s="617">
        <f t="shared" si="9"/>
        <v>1558400</v>
      </c>
      <c r="H240" s="618">
        <f t="shared" si="11"/>
        <v>29113590</v>
      </c>
      <c r="J240" s="619" t="s">
        <v>694</v>
      </c>
      <c r="K240" s="619" t="s">
        <v>424</v>
      </c>
    </row>
    <row r="241" spans="2:11">
      <c r="B241" s="620" t="s">
        <v>2759</v>
      </c>
      <c r="C241" s="620" t="s">
        <v>3241</v>
      </c>
      <c r="D241" s="620" t="s">
        <v>2864</v>
      </c>
      <c r="E241" s="615">
        <v>11910</v>
      </c>
      <c r="F241" s="616">
        <f t="shared" si="10"/>
        <v>29125500</v>
      </c>
      <c r="G241" s="617">
        <f t="shared" si="9"/>
        <v>11910</v>
      </c>
      <c r="H241" s="618">
        <f t="shared" si="11"/>
        <v>29125500</v>
      </c>
      <c r="J241" s="619" t="s">
        <v>681</v>
      </c>
      <c r="K241" s="619" t="s">
        <v>1622</v>
      </c>
    </row>
    <row r="242" spans="2:11">
      <c r="D242" s="242" t="s">
        <v>2745</v>
      </c>
      <c r="E242" s="234">
        <f>SUM(E7:E241)</f>
        <v>29125500</v>
      </c>
    </row>
  </sheetData>
  <mergeCells count="7">
    <mergeCell ref="K5:K6"/>
    <mergeCell ref="E3:H3"/>
    <mergeCell ref="E4:E6"/>
    <mergeCell ref="F4:F6"/>
    <mergeCell ref="G4:G6"/>
    <mergeCell ref="H4:H6"/>
    <mergeCell ref="J5:J6"/>
  </mergeCells>
  <pageMargins left="0.7" right="0.7" top="0.75" bottom="0.75" header="0.3" footer="0.3"/>
  <pageSetup scale="6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B805D-09D8-4CC1-91FD-39D0AA232409}">
  <sheetPr>
    <pageSetUpPr fitToPage="1"/>
  </sheetPr>
  <dimension ref="A1:Q1027"/>
  <sheetViews>
    <sheetView zoomScaleNormal="100" workbookViewId="0">
      <selection activeCell="E1027" sqref="E1027"/>
    </sheetView>
  </sheetViews>
  <sheetFormatPr defaultColWidth="9.140625" defaultRowHeight="12.75"/>
  <cols>
    <col min="1" max="1" width="9.7109375" style="620" customWidth="1"/>
    <col min="2" max="2" width="27.7109375" style="620" customWidth="1"/>
    <col min="3" max="4" width="40.7109375" style="620" customWidth="1"/>
    <col min="5" max="7" width="12.7109375" style="620" customWidth="1"/>
    <col min="8" max="8" width="14.7109375" style="620" customWidth="1"/>
    <col min="9" max="9" width="2.28515625" style="620" customWidth="1"/>
    <col min="10" max="11" width="12.7109375" style="619" customWidth="1"/>
    <col min="12" max="16384" width="9.140625" style="620"/>
  </cols>
  <sheetData>
    <row r="1" spans="1:17" s="602" customFormat="1" ht="16.5" customHeight="1">
      <c r="A1" s="601"/>
      <c r="B1" s="229"/>
      <c r="C1" s="229"/>
      <c r="D1" s="228"/>
      <c r="E1" s="227"/>
      <c r="F1" s="665"/>
      <c r="G1" s="227"/>
      <c r="H1" s="665"/>
      <c r="I1" s="665"/>
      <c r="J1" s="226"/>
      <c r="K1" s="601"/>
      <c r="L1" s="601"/>
      <c r="M1" s="601"/>
      <c r="Q1" s="601"/>
    </row>
    <row r="2" spans="1:17" s="602" customFormat="1" ht="23.25">
      <c r="A2" s="225" t="s">
        <v>6058</v>
      </c>
      <c r="B2" s="224"/>
      <c r="C2" s="224"/>
      <c r="D2" s="591"/>
      <c r="E2" s="592"/>
      <c r="F2" s="594"/>
      <c r="G2" s="593"/>
      <c r="H2" s="594"/>
      <c r="I2" s="594"/>
      <c r="J2" s="595"/>
      <c r="K2" s="596"/>
      <c r="L2" s="600"/>
      <c r="M2" s="601"/>
      <c r="Q2" s="601"/>
    </row>
    <row r="3" spans="1:17" s="602" customFormat="1" ht="16.5" customHeight="1">
      <c r="A3" s="610"/>
      <c r="B3" s="597"/>
      <c r="C3" s="608"/>
      <c r="D3" s="598"/>
      <c r="E3" s="715" t="s">
        <v>6057</v>
      </c>
      <c r="F3" s="716"/>
      <c r="G3" s="716"/>
      <c r="H3" s="716"/>
      <c r="I3" s="603"/>
      <c r="J3" s="599"/>
      <c r="K3" s="600"/>
      <c r="L3" s="600"/>
      <c r="M3" s="601"/>
      <c r="Q3" s="601"/>
    </row>
    <row r="4" spans="1:17" s="614" customFormat="1" ht="16.5" customHeight="1">
      <c r="A4" s="603"/>
      <c r="B4" s="604"/>
      <c r="C4" s="608"/>
      <c r="D4" s="605"/>
      <c r="E4" s="715" t="s">
        <v>6056</v>
      </c>
      <c r="F4" s="715" t="s">
        <v>6055</v>
      </c>
      <c r="G4" s="719" t="s">
        <v>6054</v>
      </c>
      <c r="H4" s="722" t="s">
        <v>6053</v>
      </c>
      <c r="I4" s="610"/>
      <c r="J4" s="606"/>
      <c r="K4" s="606"/>
    </row>
    <row r="5" spans="1:17" s="614" customFormat="1" ht="16.5" customHeight="1">
      <c r="A5" s="607" t="s">
        <v>6052</v>
      </c>
      <c r="B5" s="608"/>
      <c r="C5" s="608"/>
      <c r="D5" s="609"/>
      <c r="E5" s="717"/>
      <c r="F5" s="717"/>
      <c r="G5" s="720"/>
      <c r="H5" s="723"/>
      <c r="I5" s="610"/>
      <c r="J5" s="713" t="s">
        <v>13</v>
      </c>
      <c r="K5" s="713" t="s">
        <v>14</v>
      </c>
    </row>
    <row r="6" spans="1:17" s="614" customFormat="1" ht="16.5" customHeight="1">
      <c r="A6" s="611" t="s">
        <v>6051</v>
      </c>
      <c r="B6" s="611" t="s">
        <v>4556</v>
      </c>
      <c r="C6" s="611" t="s">
        <v>7</v>
      </c>
      <c r="D6" s="612" t="s">
        <v>8</v>
      </c>
      <c r="E6" s="718"/>
      <c r="F6" s="718"/>
      <c r="G6" s="721"/>
      <c r="H6" s="724"/>
      <c r="I6" s="613"/>
      <c r="J6" s="714"/>
      <c r="K6" s="714"/>
    </row>
    <row r="7" spans="1:17">
      <c r="B7" s="620" t="s">
        <v>3244</v>
      </c>
      <c r="C7" s="620" t="s">
        <v>3245</v>
      </c>
      <c r="D7" s="620" t="s">
        <v>3246</v>
      </c>
      <c r="E7" s="615">
        <v>250000</v>
      </c>
      <c r="F7" s="616">
        <f>E7</f>
        <v>250000</v>
      </c>
      <c r="G7" s="617">
        <f t="shared" ref="G7:G70" si="0">E7</f>
        <v>250000</v>
      </c>
      <c r="H7" s="618">
        <f>G7</f>
        <v>250000</v>
      </c>
      <c r="J7" s="619" t="s">
        <v>58</v>
      </c>
      <c r="K7" s="619" t="s">
        <v>2048</v>
      </c>
    </row>
    <row r="8" spans="1:17">
      <c r="B8" s="620" t="s">
        <v>3244</v>
      </c>
      <c r="C8" s="620" t="s">
        <v>3245</v>
      </c>
      <c r="D8" s="620" t="s">
        <v>3247</v>
      </c>
      <c r="E8" s="615">
        <v>100000</v>
      </c>
      <c r="F8" s="616">
        <f t="shared" ref="F8:F71" si="1">E8+F7</f>
        <v>350000</v>
      </c>
      <c r="G8" s="617">
        <f t="shared" si="0"/>
        <v>100000</v>
      </c>
      <c r="H8" s="618">
        <f t="shared" ref="H8:H71" si="2">G8+H7</f>
        <v>350000</v>
      </c>
      <c r="J8" s="619" t="s">
        <v>58</v>
      </c>
      <c r="K8" s="619" t="s">
        <v>2048</v>
      </c>
    </row>
    <row r="9" spans="1:17">
      <c r="B9" s="620" t="s">
        <v>3244</v>
      </c>
      <c r="C9" s="620" t="s">
        <v>3245</v>
      </c>
      <c r="D9" s="620" t="s">
        <v>3248</v>
      </c>
      <c r="E9" s="615">
        <v>250000</v>
      </c>
      <c r="F9" s="616">
        <f t="shared" si="1"/>
        <v>600000</v>
      </c>
      <c r="G9" s="617">
        <f t="shared" si="0"/>
        <v>250000</v>
      </c>
      <c r="H9" s="618">
        <f t="shared" si="2"/>
        <v>600000</v>
      </c>
      <c r="J9" s="619" t="s">
        <v>58</v>
      </c>
      <c r="K9" s="619" t="s">
        <v>2048</v>
      </c>
    </row>
    <row r="10" spans="1:17">
      <c r="B10" s="620" t="s">
        <v>3244</v>
      </c>
      <c r="C10" s="620" t="s">
        <v>3245</v>
      </c>
      <c r="D10" s="620" t="s">
        <v>3249</v>
      </c>
      <c r="E10" s="615">
        <v>95000</v>
      </c>
      <c r="F10" s="616">
        <f t="shared" si="1"/>
        <v>695000</v>
      </c>
      <c r="G10" s="617">
        <f t="shared" si="0"/>
        <v>95000</v>
      </c>
      <c r="H10" s="618">
        <f t="shared" si="2"/>
        <v>695000</v>
      </c>
      <c r="J10" s="619" t="s">
        <v>58</v>
      </c>
      <c r="K10" s="619" t="s">
        <v>2048</v>
      </c>
    </row>
    <row r="11" spans="1:17">
      <c r="B11" s="620" t="s">
        <v>3244</v>
      </c>
      <c r="C11" s="620" t="s">
        <v>3245</v>
      </c>
      <c r="D11" s="620" t="s">
        <v>3250</v>
      </c>
      <c r="E11" s="615">
        <v>175000</v>
      </c>
      <c r="F11" s="616">
        <f t="shared" si="1"/>
        <v>870000</v>
      </c>
      <c r="G11" s="617">
        <f t="shared" si="0"/>
        <v>175000</v>
      </c>
      <c r="H11" s="618">
        <f t="shared" si="2"/>
        <v>870000</v>
      </c>
      <c r="J11" s="619" t="s">
        <v>58</v>
      </c>
      <c r="K11" s="619" t="s">
        <v>2048</v>
      </c>
    </row>
    <row r="12" spans="1:17">
      <c r="B12" s="620" t="s">
        <v>3244</v>
      </c>
      <c r="C12" s="620" t="s">
        <v>3251</v>
      </c>
      <c r="D12" s="620" t="s">
        <v>3252</v>
      </c>
      <c r="E12" s="615">
        <v>5000</v>
      </c>
      <c r="F12" s="616">
        <f t="shared" si="1"/>
        <v>875000</v>
      </c>
      <c r="G12" s="617">
        <f t="shared" si="0"/>
        <v>5000</v>
      </c>
      <c r="H12" s="618">
        <f t="shared" si="2"/>
        <v>875000</v>
      </c>
      <c r="J12" s="619" t="s">
        <v>58</v>
      </c>
      <c r="K12" s="619" t="s">
        <v>2168</v>
      </c>
    </row>
    <row r="13" spans="1:17">
      <c r="B13" s="620" t="s">
        <v>3244</v>
      </c>
      <c r="C13" s="620" t="s">
        <v>6215</v>
      </c>
      <c r="D13" s="620" t="s">
        <v>3253</v>
      </c>
      <c r="E13" s="615">
        <v>2000000</v>
      </c>
      <c r="F13" s="616">
        <f t="shared" si="1"/>
        <v>2875000</v>
      </c>
      <c r="G13" s="617">
        <f t="shared" si="0"/>
        <v>2000000</v>
      </c>
      <c r="H13" s="618">
        <f t="shared" si="2"/>
        <v>2875000</v>
      </c>
      <c r="J13" s="619" t="s">
        <v>58</v>
      </c>
      <c r="K13" s="619" t="s">
        <v>2048</v>
      </c>
    </row>
    <row r="14" spans="1:17">
      <c r="B14" s="620" t="s">
        <v>3244</v>
      </c>
      <c r="C14" s="620" t="s">
        <v>6215</v>
      </c>
      <c r="D14" s="620" t="s">
        <v>3254</v>
      </c>
      <c r="E14" s="615">
        <v>310880</v>
      </c>
      <c r="F14" s="616">
        <f t="shared" si="1"/>
        <v>3185880</v>
      </c>
      <c r="G14" s="617">
        <f t="shared" si="0"/>
        <v>310880</v>
      </c>
      <c r="H14" s="618">
        <f t="shared" si="2"/>
        <v>3185880</v>
      </c>
      <c r="J14" s="619" t="s">
        <v>58</v>
      </c>
      <c r="K14" s="619" t="s">
        <v>2048</v>
      </c>
    </row>
    <row r="15" spans="1:17">
      <c r="B15" s="620" t="s">
        <v>3244</v>
      </c>
      <c r="C15" s="620" t="s">
        <v>6215</v>
      </c>
      <c r="D15" s="620" t="s">
        <v>3255</v>
      </c>
      <c r="E15" s="615">
        <v>950000</v>
      </c>
      <c r="F15" s="616">
        <f t="shared" si="1"/>
        <v>4135880</v>
      </c>
      <c r="G15" s="617">
        <f t="shared" si="0"/>
        <v>950000</v>
      </c>
      <c r="H15" s="618">
        <f t="shared" si="2"/>
        <v>4135880</v>
      </c>
      <c r="J15" s="619" t="s">
        <v>58</v>
      </c>
      <c r="K15" s="619" t="s">
        <v>2048</v>
      </c>
    </row>
    <row r="16" spans="1:17">
      <c r="B16" s="620" t="s">
        <v>3244</v>
      </c>
      <c r="C16" s="620" t="s">
        <v>6215</v>
      </c>
      <c r="D16" s="620" t="s">
        <v>3256</v>
      </c>
      <c r="E16" s="615">
        <v>5250000</v>
      </c>
      <c r="F16" s="616">
        <f t="shared" si="1"/>
        <v>9385880</v>
      </c>
      <c r="G16" s="617">
        <f t="shared" si="0"/>
        <v>5250000</v>
      </c>
      <c r="H16" s="618">
        <f t="shared" si="2"/>
        <v>9385880</v>
      </c>
      <c r="J16" s="619" t="s">
        <v>58</v>
      </c>
      <c r="K16" s="619" t="s">
        <v>2048</v>
      </c>
    </row>
    <row r="17" spans="2:11">
      <c r="B17" s="620" t="s">
        <v>3244</v>
      </c>
      <c r="C17" s="620" t="s">
        <v>6215</v>
      </c>
      <c r="D17" s="620" t="s">
        <v>3257</v>
      </c>
      <c r="E17" s="615">
        <v>1000000</v>
      </c>
      <c r="F17" s="616">
        <f t="shared" si="1"/>
        <v>10385880</v>
      </c>
      <c r="G17" s="617">
        <f t="shared" si="0"/>
        <v>1000000</v>
      </c>
      <c r="H17" s="618">
        <f t="shared" si="2"/>
        <v>10385880</v>
      </c>
      <c r="J17" s="619" t="s">
        <v>58</v>
      </c>
      <c r="K17" s="619" t="s">
        <v>2048</v>
      </c>
    </row>
    <row r="18" spans="2:11">
      <c r="B18" s="620" t="s">
        <v>3244</v>
      </c>
      <c r="C18" s="620" t="s">
        <v>6215</v>
      </c>
      <c r="D18" s="620" t="s">
        <v>3258</v>
      </c>
      <c r="E18" s="615">
        <v>4851120</v>
      </c>
      <c r="F18" s="616">
        <f t="shared" si="1"/>
        <v>15237000</v>
      </c>
      <c r="G18" s="617">
        <f t="shared" si="0"/>
        <v>4851120</v>
      </c>
      <c r="H18" s="618">
        <f t="shared" si="2"/>
        <v>15237000</v>
      </c>
      <c r="J18" s="619" t="s">
        <v>58</v>
      </c>
      <c r="K18" s="619" t="s">
        <v>2048</v>
      </c>
    </row>
    <row r="19" spans="2:11">
      <c r="B19" s="620" t="s">
        <v>3244</v>
      </c>
      <c r="C19" s="620" t="s">
        <v>6215</v>
      </c>
      <c r="D19" s="620" t="s">
        <v>3259</v>
      </c>
      <c r="E19" s="615">
        <v>800000</v>
      </c>
      <c r="F19" s="616">
        <f t="shared" si="1"/>
        <v>16037000</v>
      </c>
      <c r="G19" s="617">
        <f t="shared" si="0"/>
        <v>800000</v>
      </c>
      <c r="H19" s="618">
        <f t="shared" si="2"/>
        <v>16037000</v>
      </c>
      <c r="J19" s="619" t="s">
        <v>58</v>
      </c>
      <c r="K19" s="619" t="s">
        <v>2048</v>
      </c>
    </row>
    <row r="20" spans="2:11">
      <c r="B20" s="620" t="s">
        <v>3244</v>
      </c>
      <c r="C20" s="620" t="s">
        <v>6215</v>
      </c>
      <c r="D20" s="620" t="s">
        <v>3260</v>
      </c>
      <c r="E20" s="615">
        <v>3300000</v>
      </c>
      <c r="F20" s="616">
        <f t="shared" si="1"/>
        <v>19337000</v>
      </c>
      <c r="G20" s="617">
        <f t="shared" si="0"/>
        <v>3300000</v>
      </c>
      <c r="H20" s="618">
        <f t="shared" si="2"/>
        <v>19337000</v>
      </c>
      <c r="J20" s="619" t="s">
        <v>58</v>
      </c>
      <c r="K20" s="619" t="s">
        <v>2048</v>
      </c>
    </row>
    <row r="21" spans="2:11">
      <c r="B21" s="620" t="s">
        <v>3244</v>
      </c>
      <c r="C21" s="620" t="s">
        <v>6215</v>
      </c>
      <c r="D21" s="620" t="s">
        <v>3261</v>
      </c>
      <c r="E21" s="615">
        <v>1000000</v>
      </c>
      <c r="F21" s="616">
        <f t="shared" si="1"/>
        <v>20337000</v>
      </c>
      <c r="G21" s="617">
        <f t="shared" si="0"/>
        <v>1000000</v>
      </c>
      <c r="H21" s="618">
        <f t="shared" si="2"/>
        <v>20337000</v>
      </c>
      <c r="J21" s="619" t="s">
        <v>58</v>
      </c>
      <c r="K21" s="619" t="s">
        <v>2048</v>
      </c>
    </row>
    <row r="22" spans="2:11">
      <c r="B22" s="620" t="s">
        <v>3244</v>
      </c>
      <c r="C22" s="620" t="s">
        <v>6215</v>
      </c>
      <c r="D22" s="620" t="s">
        <v>3262</v>
      </c>
      <c r="E22" s="615">
        <v>9000000</v>
      </c>
      <c r="F22" s="616">
        <f t="shared" si="1"/>
        <v>29337000</v>
      </c>
      <c r="G22" s="617">
        <f t="shared" si="0"/>
        <v>9000000</v>
      </c>
      <c r="H22" s="618">
        <f t="shared" si="2"/>
        <v>29337000</v>
      </c>
      <c r="J22" s="619" t="s">
        <v>58</v>
      </c>
      <c r="K22" s="619" t="s">
        <v>2048</v>
      </c>
    </row>
    <row r="23" spans="2:11">
      <c r="B23" s="620" t="s">
        <v>3244</v>
      </c>
      <c r="C23" s="620" t="s">
        <v>6215</v>
      </c>
      <c r="D23" s="620" t="s">
        <v>3263</v>
      </c>
      <c r="E23" s="615">
        <v>575000</v>
      </c>
      <c r="F23" s="616">
        <f t="shared" si="1"/>
        <v>29912000</v>
      </c>
      <c r="G23" s="617">
        <f t="shared" si="0"/>
        <v>575000</v>
      </c>
      <c r="H23" s="618">
        <f t="shared" si="2"/>
        <v>29912000</v>
      </c>
      <c r="J23" s="619" t="s">
        <v>58</v>
      </c>
      <c r="K23" s="619" t="s">
        <v>2048</v>
      </c>
    </row>
    <row r="24" spans="2:11">
      <c r="B24" s="620" t="s">
        <v>3244</v>
      </c>
      <c r="C24" s="620" t="s">
        <v>6215</v>
      </c>
      <c r="D24" s="620" t="s">
        <v>3264</v>
      </c>
      <c r="E24" s="615">
        <v>60000</v>
      </c>
      <c r="F24" s="616">
        <f t="shared" si="1"/>
        <v>29972000</v>
      </c>
      <c r="G24" s="617">
        <f t="shared" si="0"/>
        <v>60000</v>
      </c>
      <c r="H24" s="618">
        <f t="shared" si="2"/>
        <v>29972000</v>
      </c>
      <c r="J24" s="619" t="s">
        <v>58</v>
      </c>
      <c r="K24" s="619" t="s">
        <v>2048</v>
      </c>
    </row>
    <row r="25" spans="2:11">
      <c r="B25" s="620" t="s">
        <v>3244</v>
      </c>
      <c r="C25" s="620" t="s">
        <v>6215</v>
      </c>
      <c r="D25" s="620" t="s">
        <v>3265</v>
      </c>
      <c r="E25" s="615">
        <v>600000</v>
      </c>
      <c r="F25" s="616">
        <f t="shared" si="1"/>
        <v>30572000</v>
      </c>
      <c r="G25" s="617">
        <f t="shared" si="0"/>
        <v>600000</v>
      </c>
      <c r="H25" s="618">
        <f t="shared" si="2"/>
        <v>30572000</v>
      </c>
      <c r="J25" s="619" t="s">
        <v>58</v>
      </c>
      <c r="K25" s="619" t="s">
        <v>2048</v>
      </c>
    </row>
    <row r="26" spans="2:11">
      <c r="B26" s="620" t="s">
        <v>3244</v>
      </c>
      <c r="C26" s="620" t="s">
        <v>6215</v>
      </c>
      <c r="D26" s="620" t="s">
        <v>3266</v>
      </c>
      <c r="E26" s="615">
        <v>1225000</v>
      </c>
      <c r="F26" s="616">
        <f t="shared" si="1"/>
        <v>31797000</v>
      </c>
      <c r="G26" s="617">
        <f t="shared" si="0"/>
        <v>1225000</v>
      </c>
      <c r="H26" s="618">
        <f t="shared" si="2"/>
        <v>31797000</v>
      </c>
      <c r="J26" s="619" t="s">
        <v>58</v>
      </c>
      <c r="K26" s="619" t="s">
        <v>2048</v>
      </c>
    </row>
    <row r="27" spans="2:11">
      <c r="B27" s="620" t="s">
        <v>3244</v>
      </c>
      <c r="C27" s="620" t="s">
        <v>6215</v>
      </c>
      <c r="D27" s="620" t="s">
        <v>3267</v>
      </c>
      <c r="E27" s="615">
        <v>600000</v>
      </c>
      <c r="F27" s="616">
        <f t="shared" si="1"/>
        <v>32397000</v>
      </c>
      <c r="G27" s="617">
        <f t="shared" si="0"/>
        <v>600000</v>
      </c>
      <c r="H27" s="618">
        <f t="shared" si="2"/>
        <v>32397000</v>
      </c>
      <c r="J27" s="619" t="s">
        <v>58</v>
      </c>
      <c r="K27" s="619" t="s">
        <v>2048</v>
      </c>
    </row>
    <row r="28" spans="2:11">
      <c r="B28" s="620" t="s">
        <v>3244</v>
      </c>
      <c r="C28" s="620" t="s">
        <v>6215</v>
      </c>
      <c r="D28" s="620" t="s">
        <v>3268</v>
      </c>
      <c r="E28" s="615">
        <v>3600000</v>
      </c>
      <c r="F28" s="616">
        <f t="shared" si="1"/>
        <v>35997000</v>
      </c>
      <c r="G28" s="617">
        <f t="shared" si="0"/>
        <v>3600000</v>
      </c>
      <c r="H28" s="618">
        <f t="shared" si="2"/>
        <v>35997000</v>
      </c>
      <c r="J28" s="619" t="s">
        <v>58</v>
      </c>
      <c r="K28" s="619" t="s">
        <v>2048</v>
      </c>
    </row>
    <row r="29" spans="2:11">
      <c r="B29" s="620" t="s">
        <v>3244</v>
      </c>
      <c r="C29" s="620" t="s">
        <v>6215</v>
      </c>
      <c r="D29" s="620" t="s">
        <v>3269</v>
      </c>
      <c r="E29" s="615">
        <v>1050000</v>
      </c>
      <c r="F29" s="616">
        <f t="shared" si="1"/>
        <v>37047000</v>
      </c>
      <c r="G29" s="617">
        <f t="shared" si="0"/>
        <v>1050000</v>
      </c>
      <c r="H29" s="618">
        <f t="shared" si="2"/>
        <v>37047000</v>
      </c>
      <c r="J29" s="619" t="s">
        <v>58</v>
      </c>
      <c r="K29" s="619" t="s">
        <v>2048</v>
      </c>
    </row>
    <row r="30" spans="2:11">
      <c r="B30" s="620" t="s">
        <v>3244</v>
      </c>
      <c r="C30" s="620" t="s">
        <v>6215</v>
      </c>
      <c r="D30" s="620" t="s">
        <v>3270</v>
      </c>
      <c r="E30" s="615">
        <v>16000000</v>
      </c>
      <c r="F30" s="616">
        <f t="shared" si="1"/>
        <v>53047000</v>
      </c>
      <c r="G30" s="617">
        <f t="shared" si="0"/>
        <v>16000000</v>
      </c>
      <c r="H30" s="618">
        <f t="shared" si="2"/>
        <v>53047000</v>
      </c>
      <c r="J30" s="619" t="s">
        <v>58</v>
      </c>
      <c r="K30" s="619" t="s">
        <v>2048</v>
      </c>
    </row>
    <row r="31" spans="2:11">
      <c r="B31" s="620" t="s">
        <v>3244</v>
      </c>
      <c r="C31" s="620" t="s">
        <v>6215</v>
      </c>
      <c r="D31" s="620" t="s">
        <v>3271</v>
      </c>
      <c r="E31" s="615">
        <v>878000</v>
      </c>
      <c r="F31" s="616">
        <f t="shared" si="1"/>
        <v>53925000</v>
      </c>
      <c r="G31" s="617">
        <f t="shared" si="0"/>
        <v>878000</v>
      </c>
      <c r="H31" s="618">
        <f t="shared" si="2"/>
        <v>53925000</v>
      </c>
      <c r="J31" s="619" t="s">
        <v>58</v>
      </c>
      <c r="K31" s="619" t="s">
        <v>2048</v>
      </c>
    </row>
    <row r="32" spans="2:11">
      <c r="B32" s="620" t="s">
        <v>3244</v>
      </c>
      <c r="C32" s="620" t="s">
        <v>6215</v>
      </c>
      <c r="D32" s="620" t="s">
        <v>3272</v>
      </c>
      <c r="E32" s="615">
        <v>9800000</v>
      </c>
      <c r="F32" s="616">
        <f t="shared" si="1"/>
        <v>63725000</v>
      </c>
      <c r="G32" s="617">
        <f t="shared" si="0"/>
        <v>9800000</v>
      </c>
      <c r="H32" s="618">
        <f t="shared" si="2"/>
        <v>63725000</v>
      </c>
      <c r="J32" s="619" t="s">
        <v>58</v>
      </c>
      <c r="K32" s="619" t="s">
        <v>2048</v>
      </c>
    </row>
    <row r="33" spans="2:11">
      <c r="B33" s="620" t="s">
        <v>3244</v>
      </c>
      <c r="C33" s="620" t="s">
        <v>6215</v>
      </c>
      <c r="D33" s="620" t="s">
        <v>3273</v>
      </c>
      <c r="E33" s="615">
        <v>1150000</v>
      </c>
      <c r="F33" s="616">
        <f t="shared" si="1"/>
        <v>64875000</v>
      </c>
      <c r="G33" s="617">
        <f t="shared" si="0"/>
        <v>1150000</v>
      </c>
      <c r="H33" s="618">
        <f t="shared" si="2"/>
        <v>64875000</v>
      </c>
      <c r="J33" s="619" t="s">
        <v>58</v>
      </c>
      <c r="K33" s="619" t="s">
        <v>2048</v>
      </c>
    </row>
    <row r="34" spans="2:11">
      <c r="B34" s="620" t="s">
        <v>3244</v>
      </c>
      <c r="C34" s="620" t="s">
        <v>3274</v>
      </c>
      <c r="D34" s="620" t="s">
        <v>3275</v>
      </c>
      <c r="E34" s="615">
        <v>6500</v>
      </c>
      <c r="F34" s="616">
        <f t="shared" si="1"/>
        <v>64881500</v>
      </c>
      <c r="G34" s="617">
        <f t="shared" si="0"/>
        <v>6500</v>
      </c>
      <c r="H34" s="618">
        <f t="shared" si="2"/>
        <v>64881500</v>
      </c>
      <c r="J34" s="619" t="s">
        <v>2369</v>
      </c>
      <c r="K34" s="619" t="s">
        <v>2067</v>
      </c>
    </row>
    <row r="35" spans="2:11">
      <c r="B35" s="620" t="s">
        <v>3244</v>
      </c>
      <c r="C35" s="620" t="s">
        <v>3274</v>
      </c>
      <c r="D35" s="620" t="s">
        <v>3276</v>
      </c>
      <c r="E35" s="615">
        <v>40000</v>
      </c>
      <c r="F35" s="616">
        <f t="shared" si="1"/>
        <v>64921500</v>
      </c>
      <c r="G35" s="617">
        <f t="shared" si="0"/>
        <v>40000</v>
      </c>
      <c r="H35" s="618">
        <f t="shared" si="2"/>
        <v>64921500</v>
      </c>
      <c r="J35" s="619" t="s">
        <v>2369</v>
      </c>
      <c r="K35" s="619" t="s">
        <v>2067</v>
      </c>
    </row>
    <row r="36" spans="2:11">
      <c r="B36" s="620" t="s">
        <v>3244</v>
      </c>
      <c r="C36" s="620" t="s">
        <v>3274</v>
      </c>
      <c r="D36" s="620" t="s">
        <v>3277</v>
      </c>
      <c r="E36" s="615">
        <v>35000</v>
      </c>
      <c r="F36" s="616">
        <f t="shared" si="1"/>
        <v>64956500</v>
      </c>
      <c r="G36" s="617">
        <f t="shared" si="0"/>
        <v>35000</v>
      </c>
      <c r="H36" s="618">
        <f t="shared" si="2"/>
        <v>64956500</v>
      </c>
      <c r="J36" s="619" t="s">
        <v>2369</v>
      </c>
      <c r="K36" s="619" t="s">
        <v>2067</v>
      </c>
    </row>
    <row r="37" spans="2:11">
      <c r="B37" s="620" t="s">
        <v>3244</v>
      </c>
      <c r="C37" s="620" t="s">
        <v>3274</v>
      </c>
      <c r="D37" s="620" t="s">
        <v>3278</v>
      </c>
      <c r="E37" s="615">
        <v>63000</v>
      </c>
      <c r="F37" s="616">
        <f t="shared" si="1"/>
        <v>65019500</v>
      </c>
      <c r="G37" s="617">
        <f t="shared" si="0"/>
        <v>63000</v>
      </c>
      <c r="H37" s="618">
        <f t="shared" si="2"/>
        <v>65019500</v>
      </c>
      <c r="J37" s="619" t="s">
        <v>2369</v>
      </c>
      <c r="K37" s="619" t="s">
        <v>2067</v>
      </c>
    </row>
    <row r="38" spans="2:11">
      <c r="B38" s="620" t="s">
        <v>3244</v>
      </c>
      <c r="C38" s="620" t="s">
        <v>3274</v>
      </c>
      <c r="D38" s="620" t="s">
        <v>3279</v>
      </c>
      <c r="E38" s="615">
        <v>50000</v>
      </c>
      <c r="F38" s="616">
        <f t="shared" si="1"/>
        <v>65069500</v>
      </c>
      <c r="G38" s="617">
        <f t="shared" si="0"/>
        <v>50000</v>
      </c>
      <c r="H38" s="618">
        <f t="shared" si="2"/>
        <v>65069500</v>
      </c>
      <c r="J38" s="619" t="s">
        <v>2369</v>
      </c>
      <c r="K38" s="619" t="s">
        <v>2067</v>
      </c>
    </row>
    <row r="39" spans="2:11">
      <c r="B39" s="620" t="s">
        <v>3244</v>
      </c>
      <c r="C39" s="620" t="s">
        <v>3274</v>
      </c>
      <c r="D39" s="620" t="s">
        <v>3280</v>
      </c>
      <c r="E39" s="615">
        <v>140000</v>
      </c>
      <c r="F39" s="616">
        <f t="shared" si="1"/>
        <v>65209500</v>
      </c>
      <c r="G39" s="617">
        <f t="shared" si="0"/>
        <v>140000</v>
      </c>
      <c r="H39" s="618">
        <f t="shared" si="2"/>
        <v>65209500</v>
      </c>
      <c r="J39" s="619" t="s">
        <v>2369</v>
      </c>
      <c r="K39" s="619" t="s">
        <v>2067</v>
      </c>
    </row>
    <row r="40" spans="2:11">
      <c r="B40" s="620" t="s">
        <v>3244</v>
      </c>
      <c r="C40" s="620" t="s">
        <v>3281</v>
      </c>
      <c r="D40" s="620" t="s">
        <v>3282</v>
      </c>
      <c r="E40" s="615">
        <v>40000</v>
      </c>
      <c r="F40" s="616">
        <f t="shared" si="1"/>
        <v>65249500</v>
      </c>
      <c r="G40" s="617">
        <f t="shared" si="0"/>
        <v>40000</v>
      </c>
      <c r="H40" s="618">
        <f t="shared" si="2"/>
        <v>65249500</v>
      </c>
      <c r="J40" s="619" t="s">
        <v>2369</v>
      </c>
      <c r="K40" s="619" t="s">
        <v>2067</v>
      </c>
    </row>
    <row r="41" spans="2:11">
      <c r="B41" s="620" t="s">
        <v>3244</v>
      </c>
      <c r="C41" s="620" t="s">
        <v>3281</v>
      </c>
      <c r="D41" s="620" t="s">
        <v>3283</v>
      </c>
      <c r="E41" s="615">
        <v>6500</v>
      </c>
      <c r="F41" s="616">
        <f t="shared" si="1"/>
        <v>65256000</v>
      </c>
      <c r="G41" s="617">
        <f t="shared" si="0"/>
        <v>6500</v>
      </c>
      <c r="H41" s="618">
        <f t="shared" si="2"/>
        <v>65256000</v>
      </c>
      <c r="J41" s="619" t="s">
        <v>2369</v>
      </c>
      <c r="K41" s="619" t="s">
        <v>2067</v>
      </c>
    </row>
    <row r="42" spans="2:11">
      <c r="B42" s="620" t="s">
        <v>3244</v>
      </c>
      <c r="C42" s="620" t="s">
        <v>3284</v>
      </c>
      <c r="D42" s="620" t="s">
        <v>3285</v>
      </c>
      <c r="E42" s="615">
        <v>1750000</v>
      </c>
      <c r="F42" s="616">
        <f t="shared" si="1"/>
        <v>67006000</v>
      </c>
      <c r="G42" s="617">
        <f t="shared" si="0"/>
        <v>1750000</v>
      </c>
      <c r="H42" s="618">
        <f t="shared" si="2"/>
        <v>67006000</v>
      </c>
      <c r="J42" s="619" t="s">
        <v>58</v>
      </c>
      <c r="K42" s="619" t="s">
        <v>2048</v>
      </c>
    </row>
    <row r="43" spans="2:11">
      <c r="B43" s="620" t="s">
        <v>3244</v>
      </c>
      <c r="C43" s="620" t="s">
        <v>3284</v>
      </c>
      <c r="D43" s="620" t="s">
        <v>3286</v>
      </c>
      <c r="E43" s="615">
        <v>3225000</v>
      </c>
      <c r="F43" s="616">
        <f t="shared" si="1"/>
        <v>70231000</v>
      </c>
      <c r="G43" s="617">
        <f t="shared" si="0"/>
        <v>3225000</v>
      </c>
      <c r="H43" s="618">
        <f t="shared" si="2"/>
        <v>70231000</v>
      </c>
      <c r="J43" s="619" t="s">
        <v>58</v>
      </c>
      <c r="K43" s="619" t="s">
        <v>2048</v>
      </c>
    </row>
    <row r="44" spans="2:11">
      <c r="B44" s="620" t="s">
        <v>3244</v>
      </c>
      <c r="C44" s="620" t="s">
        <v>3284</v>
      </c>
      <c r="D44" s="620" t="s">
        <v>3287</v>
      </c>
      <c r="E44" s="615">
        <v>350000</v>
      </c>
      <c r="F44" s="616">
        <f t="shared" si="1"/>
        <v>70581000</v>
      </c>
      <c r="G44" s="617">
        <f t="shared" si="0"/>
        <v>350000</v>
      </c>
      <c r="H44" s="618">
        <f t="shared" si="2"/>
        <v>70581000</v>
      </c>
      <c r="J44" s="619" t="s">
        <v>58</v>
      </c>
      <c r="K44" s="619" t="s">
        <v>2048</v>
      </c>
    </row>
    <row r="45" spans="2:11">
      <c r="B45" s="620" t="s">
        <v>3244</v>
      </c>
      <c r="C45" s="620" t="s">
        <v>3284</v>
      </c>
      <c r="D45" s="620" t="s">
        <v>3288</v>
      </c>
      <c r="E45" s="615">
        <v>3100000</v>
      </c>
      <c r="F45" s="616">
        <f t="shared" si="1"/>
        <v>73681000</v>
      </c>
      <c r="G45" s="617">
        <f t="shared" si="0"/>
        <v>3100000</v>
      </c>
      <c r="H45" s="618">
        <f t="shared" si="2"/>
        <v>73681000</v>
      </c>
      <c r="J45" s="619" t="s">
        <v>58</v>
      </c>
      <c r="K45" s="619" t="s">
        <v>2048</v>
      </c>
    </row>
    <row r="46" spans="2:11">
      <c r="B46" s="620" t="s">
        <v>3244</v>
      </c>
      <c r="C46" s="620" t="s">
        <v>3284</v>
      </c>
      <c r="D46" s="620" t="s">
        <v>3289</v>
      </c>
      <c r="E46" s="615">
        <v>350000</v>
      </c>
      <c r="F46" s="616">
        <f t="shared" si="1"/>
        <v>74031000</v>
      </c>
      <c r="G46" s="617">
        <f t="shared" si="0"/>
        <v>350000</v>
      </c>
      <c r="H46" s="618">
        <f t="shared" si="2"/>
        <v>74031000</v>
      </c>
      <c r="J46" s="619" t="s">
        <v>58</v>
      </c>
      <c r="K46" s="619" t="s">
        <v>2048</v>
      </c>
    </row>
    <row r="47" spans="2:11">
      <c r="B47" s="620" t="s">
        <v>3244</v>
      </c>
      <c r="C47" s="620" t="s">
        <v>3284</v>
      </c>
      <c r="D47" s="620" t="s">
        <v>3290</v>
      </c>
      <c r="E47" s="615">
        <v>425000</v>
      </c>
      <c r="F47" s="616">
        <f t="shared" si="1"/>
        <v>74456000</v>
      </c>
      <c r="G47" s="617">
        <f t="shared" si="0"/>
        <v>425000</v>
      </c>
      <c r="H47" s="618">
        <f t="shared" si="2"/>
        <v>74456000</v>
      </c>
      <c r="J47" s="619" t="s">
        <v>58</v>
      </c>
      <c r="K47" s="619" t="s">
        <v>2048</v>
      </c>
    </row>
    <row r="48" spans="2:11">
      <c r="B48" s="620" t="s">
        <v>3244</v>
      </c>
      <c r="C48" s="620" t="s">
        <v>3284</v>
      </c>
      <c r="D48" s="620" t="s">
        <v>3291</v>
      </c>
      <c r="E48" s="615">
        <v>500000</v>
      </c>
      <c r="F48" s="616">
        <f t="shared" si="1"/>
        <v>74956000</v>
      </c>
      <c r="G48" s="617">
        <f t="shared" si="0"/>
        <v>500000</v>
      </c>
      <c r="H48" s="618">
        <f t="shared" si="2"/>
        <v>74956000</v>
      </c>
      <c r="J48" s="619" t="s">
        <v>58</v>
      </c>
      <c r="K48" s="619" t="s">
        <v>2048</v>
      </c>
    </row>
    <row r="49" spans="2:11">
      <c r="B49" s="620" t="s">
        <v>3244</v>
      </c>
      <c r="C49" s="620" t="s">
        <v>3284</v>
      </c>
      <c r="D49" s="620" t="s">
        <v>3292</v>
      </c>
      <c r="E49" s="615">
        <v>6280000</v>
      </c>
      <c r="F49" s="616">
        <f t="shared" si="1"/>
        <v>81236000</v>
      </c>
      <c r="G49" s="617">
        <f t="shared" si="0"/>
        <v>6280000</v>
      </c>
      <c r="H49" s="618">
        <f t="shared" si="2"/>
        <v>81236000</v>
      </c>
      <c r="J49" s="619" t="s">
        <v>58</v>
      </c>
      <c r="K49" s="619" t="s">
        <v>2048</v>
      </c>
    </row>
    <row r="50" spans="2:11">
      <c r="B50" s="620" t="s">
        <v>3244</v>
      </c>
      <c r="C50" s="620" t="s">
        <v>3284</v>
      </c>
      <c r="D50" s="620" t="s">
        <v>3293</v>
      </c>
      <c r="E50" s="615">
        <v>300000</v>
      </c>
      <c r="F50" s="616">
        <f t="shared" si="1"/>
        <v>81536000</v>
      </c>
      <c r="G50" s="617">
        <f t="shared" si="0"/>
        <v>300000</v>
      </c>
      <c r="H50" s="618">
        <f t="shared" si="2"/>
        <v>81536000</v>
      </c>
      <c r="J50" s="619" t="s">
        <v>58</v>
      </c>
      <c r="K50" s="619" t="s">
        <v>2048</v>
      </c>
    </row>
    <row r="51" spans="2:11">
      <c r="B51" s="620" t="s">
        <v>3244</v>
      </c>
      <c r="C51" s="620" t="s">
        <v>3284</v>
      </c>
      <c r="D51" s="620" t="s">
        <v>3294</v>
      </c>
      <c r="E51" s="615">
        <v>350000</v>
      </c>
      <c r="F51" s="616">
        <f t="shared" si="1"/>
        <v>81886000</v>
      </c>
      <c r="G51" s="617">
        <f t="shared" si="0"/>
        <v>350000</v>
      </c>
      <c r="H51" s="618">
        <f t="shared" si="2"/>
        <v>81886000</v>
      </c>
      <c r="J51" s="619" t="s">
        <v>58</v>
      </c>
      <c r="K51" s="619" t="s">
        <v>2048</v>
      </c>
    </row>
    <row r="52" spans="2:11">
      <c r="B52" s="620" t="s">
        <v>3244</v>
      </c>
      <c r="C52" s="620" t="s">
        <v>3284</v>
      </c>
      <c r="D52" s="620" t="s">
        <v>6214</v>
      </c>
      <c r="E52" s="615">
        <v>300000</v>
      </c>
      <c r="F52" s="616">
        <f t="shared" si="1"/>
        <v>82186000</v>
      </c>
      <c r="G52" s="617">
        <f t="shared" si="0"/>
        <v>300000</v>
      </c>
      <c r="H52" s="618">
        <f t="shared" si="2"/>
        <v>82186000</v>
      </c>
      <c r="J52" s="619" t="s">
        <v>58</v>
      </c>
      <c r="K52" s="619" t="s">
        <v>2048</v>
      </c>
    </row>
    <row r="53" spans="2:11">
      <c r="B53" s="620" t="s">
        <v>3244</v>
      </c>
      <c r="C53" s="620" t="s">
        <v>3284</v>
      </c>
      <c r="D53" s="620" t="s">
        <v>6213</v>
      </c>
      <c r="E53" s="615">
        <v>65000</v>
      </c>
      <c r="F53" s="616">
        <f t="shared" si="1"/>
        <v>82251000</v>
      </c>
      <c r="G53" s="617">
        <f t="shared" si="0"/>
        <v>65000</v>
      </c>
      <c r="H53" s="618">
        <f t="shared" si="2"/>
        <v>82251000</v>
      </c>
      <c r="J53" s="619" t="s">
        <v>58</v>
      </c>
      <c r="K53" s="619" t="s">
        <v>2048</v>
      </c>
    </row>
    <row r="54" spans="2:11">
      <c r="B54" s="620" t="s">
        <v>3244</v>
      </c>
      <c r="C54" s="620" t="s">
        <v>3284</v>
      </c>
      <c r="D54" s="620" t="s">
        <v>3295</v>
      </c>
      <c r="E54" s="615">
        <v>5375000</v>
      </c>
      <c r="F54" s="616">
        <f t="shared" si="1"/>
        <v>87626000</v>
      </c>
      <c r="G54" s="617">
        <f t="shared" si="0"/>
        <v>5375000</v>
      </c>
      <c r="H54" s="618">
        <f t="shared" si="2"/>
        <v>87626000</v>
      </c>
      <c r="J54" s="619" t="s">
        <v>58</v>
      </c>
      <c r="K54" s="619" t="s">
        <v>2048</v>
      </c>
    </row>
    <row r="55" spans="2:11">
      <c r="B55" s="620" t="s">
        <v>3244</v>
      </c>
      <c r="C55" s="620" t="s">
        <v>3284</v>
      </c>
      <c r="D55" s="620" t="s">
        <v>6212</v>
      </c>
      <c r="E55" s="615">
        <v>325000</v>
      </c>
      <c r="F55" s="616">
        <f t="shared" si="1"/>
        <v>87951000</v>
      </c>
      <c r="G55" s="617">
        <f t="shared" si="0"/>
        <v>325000</v>
      </c>
      <c r="H55" s="618">
        <f t="shared" si="2"/>
        <v>87951000</v>
      </c>
      <c r="J55" s="619" t="s">
        <v>58</v>
      </c>
      <c r="K55" s="619" t="s">
        <v>2048</v>
      </c>
    </row>
    <row r="56" spans="2:11">
      <c r="B56" s="620" t="s">
        <v>3244</v>
      </c>
      <c r="C56" s="620" t="s">
        <v>3284</v>
      </c>
      <c r="D56" s="620" t="s">
        <v>3296</v>
      </c>
      <c r="E56" s="615">
        <v>4700000</v>
      </c>
      <c r="F56" s="616">
        <f t="shared" si="1"/>
        <v>92651000</v>
      </c>
      <c r="G56" s="617">
        <f t="shared" si="0"/>
        <v>4700000</v>
      </c>
      <c r="H56" s="618">
        <f t="shared" si="2"/>
        <v>92651000</v>
      </c>
      <c r="J56" s="619" t="s">
        <v>58</v>
      </c>
      <c r="K56" s="619" t="s">
        <v>2048</v>
      </c>
    </row>
    <row r="57" spans="2:11">
      <c r="B57" s="620" t="s">
        <v>3244</v>
      </c>
      <c r="C57" s="620" t="s">
        <v>3284</v>
      </c>
      <c r="D57" s="620" t="s">
        <v>3297</v>
      </c>
      <c r="E57" s="615">
        <v>200000</v>
      </c>
      <c r="F57" s="616">
        <f t="shared" si="1"/>
        <v>92851000</v>
      </c>
      <c r="G57" s="617">
        <f t="shared" si="0"/>
        <v>200000</v>
      </c>
      <c r="H57" s="618">
        <f t="shared" si="2"/>
        <v>92851000</v>
      </c>
      <c r="J57" s="619" t="s">
        <v>58</v>
      </c>
      <c r="K57" s="619" t="s">
        <v>2048</v>
      </c>
    </row>
    <row r="58" spans="2:11">
      <c r="B58" s="620" t="s">
        <v>3244</v>
      </c>
      <c r="C58" s="620" t="s">
        <v>3284</v>
      </c>
      <c r="D58" s="620" t="s">
        <v>3298</v>
      </c>
      <c r="E58" s="615">
        <v>425000</v>
      </c>
      <c r="F58" s="616">
        <f t="shared" si="1"/>
        <v>93276000</v>
      </c>
      <c r="G58" s="617">
        <f t="shared" si="0"/>
        <v>425000</v>
      </c>
      <c r="H58" s="618">
        <f t="shared" si="2"/>
        <v>93276000</v>
      </c>
      <c r="J58" s="619" t="s">
        <v>58</v>
      </c>
      <c r="K58" s="619" t="s">
        <v>2048</v>
      </c>
    </row>
    <row r="59" spans="2:11">
      <c r="B59" s="620" t="s">
        <v>3244</v>
      </c>
      <c r="C59" s="620" t="s">
        <v>3299</v>
      </c>
      <c r="D59" s="620" t="s">
        <v>3300</v>
      </c>
      <c r="E59" s="615">
        <v>10000</v>
      </c>
      <c r="F59" s="616">
        <f t="shared" si="1"/>
        <v>93286000</v>
      </c>
      <c r="G59" s="617">
        <f t="shared" si="0"/>
        <v>10000</v>
      </c>
      <c r="H59" s="618">
        <f t="shared" si="2"/>
        <v>93286000</v>
      </c>
      <c r="J59" s="619" t="s">
        <v>58</v>
      </c>
      <c r="K59" s="619" t="s">
        <v>59</v>
      </c>
    </row>
    <row r="60" spans="2:11">
      <c r="B60" s="620" t="s">
        <v>3244</v>
      </c>
      <c r="C60" s="620" t="s">
        <v>3299</v>
      </c>
      <c r="D60" s="620" t="s">
        <v>6211</v>
      </c>
      <c r="E60" s="615">
        <v>10000</v>
      </c>
      <c r="F60" s="616">
        <f t="shared" si="1"/>
        <v>93296000</v>
      </c>
      <c r="G60" s="617">
        <f t="shared" si="0"/>
        <v>10000</v>
      </c>
      <c r="H60" s="618">
        <f t="shared" si="2"/>
        <v>93296000</v>
      </c>
      <c r="J60" s="619" t="s">
        <v>58</v>
      </c>
      <c r="K60" s="619" t="s">
        <v>59</v>
      </c>
    </row>
    <row r="61" spans="2:11">
      <c r="B61" s="620" t="s">
        <v>3244</v>
      </c>
      <c r="C61" s="620" t="s">
        <v>3299</v>
      </c>
      <c r="D61" s="620" t="s">
        <v>3301</v>
      </c>
      <c r="E61" s="615">
        <v>7000</v>
      </c>
      <c r="F61" s="616">
        <f t="shared" si="1"/>
        <v>93303000</v>
      </c>
      <c r="G61" s="617">
        <f t="shared" si="0"/>
        <v>7000</v>
      </c>
      <c r="H61" s="618">
        <f t="shared" si="2"/>
        <v>93303000</v>
      </c>
      <c r="J61" s="619" t="s">
        <v>58</v>
      </c>
      <c r="K61" s="619" t="s">
        <v>59</v>
      </c>
    </row>
    <row r="62" spans="2:11">
      <c r="B62" s="620" t="s">
        <v>3244</v>
      </c>
      <c r="C62" s="620" t="s">
        <v>3299</v>
      </c>
      <c r="D62" s="620" t="s">
        <v>3302</v>
      </c>
      <c r="E62" s="615">
        <v>200000</v>
      </c>
      <c r="F62" s="616">
        <f t="shared" si="1"/>
        <v>93503000</v>
      </c>
      <c r="G62" s="617">
        <f t="shared" si="0"/>
        <v>200000</v>
      </c>
      <c r="H62" s="618">
        <f t="shared" si="2"/>
        <v>93503000</v>
      </c>
      <c r="J62" s="619" t="s">
        <v>58</v>
      </c>
      <c r="K62" s="619" t="s">
        <v>59</v>
      </c>
    </row>
    <row r="63" spans="2:11">
      <c r="B63" s="620" t="s">
        <v>3244</v>
      </c>
      <c r="C63" s="620" t="s">
        <v>3299</v>
      </c>
      <c r="D63" s="620" t="s">
        <v>3303</v>
      </c>
      <c r="E63" s="615">
        <v>295000</v>
      </c>
      <c r="F63" s="616">
        <f t="shared" si="1"/>
        <v>93798000</v>
      </c>
      <c r="G63" s="617">
        <f t="shared" si="0"/>
        <v>295000</v>
      </c>
      <c r="H63" s="618">
        <f t="shared" si="2"/>
        <v>93798000</v>
      </c>
      <c r="J63" s="619" t="s">
        <v>58</v>
      </c>
      <c r="K63" s="619" t="s">
        <v>59</v>
      </c>
    </row>
    <row r="64" spans="2:11">
      <c r="B64" s="620" t="s">
        <v>3244</v>
      </c>
      <c r="C64" s="620" t="s">
        <v>3299</v>
      </c>
      <c r="D64" s="620" t="s">
        <v>3304</v>
      </c>
      <c r="E64" s="615">
        <v>1470000</v>
      </c>
      <c r="F64" s="616">
        <f t="shared" si="1"/>
        <v>95268000</v>
      </c>
      <c r="G64" s="617">
        <f t="shared" si="0"/>
        <v>1470000</v>
      </c>
      <c r="H64" s="618">
        <f t="shared" si="2"/>
        <v>95268000</v>
      </c>
      <c r="J64" s="619" t="s">
        <v>58</v>
      </c>
      <c r="K64" s="619" t="s">
        <v>59</v>
      </c>
    </row>
    <row r="65" spans="2:11">
      <c r="B65" s="620" t="s">
        <v>3244</v>
      </c>
      <c r="C65" s="620" t="s">
        <v>3299</v>
      </c>
      <c r="D65" s="620" t="s">
        <v>6210</v>
      </c>
      <c r="E65" s="615">
        <v>5000</v>
      </c>
      <c r="F65" s="616">
        <f t="shared" si="1"/>
        <v>95273000</v>
      </c>
      <c r="G65" s="617">
        <f t="shared" si="0"/>
        <v>5000</v>
      </c>
      <c r="H65" s="618">
        <f t="shared" si="2"/>
        <v>95273000</v>
      </c>
      <c r="J65" s="619" t="s">
        <v>58</v>
      </c>
      <c r="K65" s="619" t="s">
        <v>59</v>
      </c>
    </row>
    <row r="66" spans="2:11">
      <c r="B66" s="620" t="s">
        <v>3244</v>
      </c>
      <c r="C66" s="620" t="s">
        <v>3299</v>
      </c>
      <c r="D66" s="620" t="s">
        <v>6209</v>
      </c>
      <c r="E66" s="615">
        <v>425000</v>
      </c>
      <c r="F66" s="616">
        <f t="shared" si="1"/>
        <v>95698000</v>
      </c>
      <c r="G66" s="617">
        <f t="shared" si="0"/>
        <v>425000</v>
      </c>
      <c r="H66" s="618">
        <f t="shared" si="2"/>
        <v>95698000</v>
      </c>
      <c r="J66" s="619" t="s">
        <v>58</v>
      </c>
      <c r="K66" s="619" t="s">
        <v>59</v>
      </c>
    </row>
    <row r="67" spans="2:11">
      <c r="B67" s="620" t="s">
        <v>3244</v>
      </c>
      <c r="C67" s="620" t="s">
        <v>3310</v>
      </c>
      <c r="D67" s="620" t="s">
        <v>3311</v>
      </c>
      <c r="E67" s="615">
        <v>274000</v>
      </c>
      <c r="F67" s="616">
        <f t="shared" si="1"/>
        <v>95972000</v>
      </c>
      <c r="G67" s="617">
        <f t="shared" si="0"/>
        <v>274000</v>
      </c>
      <c r="H67" s="618">
        <f t="shared" si="2"/>
        <v>95972000</v>
      </c>
      <c r="J67" s="619" t="s">
        <v>58</v>
      </c>
      <c r="K67" s="619" t="s">
        <v>2048</v>
      </c>
    </row>
    <row r="68" spans="2:11">
      <c r="B68" s="620" t="s">
        <v>3244</v>
      </c>
      <c r="C68" s="620" t="s">
        <v>3310</v>
      </c>
      <c r="D68" s="620" t="s">
        <v>3312</v>
      </c>
      <c r="E68" s="615">
        <v>585000</v>
      </c>
      <c r="F68" s="616">
        <f t="shared" si="1"/>
        <v>96557000</v>
      </c>
      <c r="G68" s="617">
        <f t="shared" si="0"/>
        <v>585000</v>
      </c>
      <c r="H68" s="618">
        <f t="shared" si="2"/>
        <v>96557000</v>
      </c>
      <c r="J68" s="619" t="s">
        <v>58</v>
      </c>
      <c r="K68" s="619" t="s">
        <v>2048</v>
      </c>
    </row>
    <row r="69" spans="2:11">
      <c r="B69" s="620" t="s">
        <v>3244</v>
      </c>
      <c r="C69" s="620" t="s">
        <v>3310</v>
      </c>
      <c r="D69" s="620" t="s">
        <v>3313</v>
      </c>
      <c r="E69" s="615">
        <v>550000</v>
      </c>
      <c r="F69" s="616">
        <f t="shared" si="1"/>
        <v>97107000</v>
      </c>
      <c r="G69" s="617">
        <f t="shared" si="0"/>
        <v>550000</v>
      </c>
      <c r="H69" s="618">
        <f t="shared" si="2"/>
        <v>97107000</v>
      </c>
      <c r="J69" s="619" t="s">
        <v>58</v>
      </c>
      <c r="K69" s="619" t="s">
        <v>2048</v>
      </c>
    </row>
    <row r="70" spans="2:11">
      <c r="B70" s="620" t="s">
        <v>3244</v>
      </c>
      <c r="C70" s="620" t="s">
        <v>3310</v>
      </c>
      <c r="D70" s="620" t="s">
        <v>3314</v>
      </c>
      <c r="E70" s="615">
        <v>320000</v>
      </c>
      <c r="F70" s="616">
        <f t="shared" si="1"/>
        <v>97427000</v>
      </c>
      <c r="G70" s="617">
        <f t="shared" si="0"/>
        <v>320000</v>
      </c>
      <c r="H70" s="618">
        <f t="shared" si="2"/>
        <v>97427000</v>
      </c>
      <c r="J70" s="619" t="s">
        <v>58</v>
      </c>
      <c r="K70" s="619" t="s">
        <v>2048</v>
      </c>
    </row>
    <row r="71" spans="2:11">
      <c r="B71" s="620" t="s">
        <v>3244</v>
      </c>
      <c r="C71" s="620" t="s">
        <v>3310</v>
      </c>
      <c r="D71" s="620" t="s">
        <v>3315</v>
      </c>
      <c r="E71" s="615">
        <v>120000</v>
      </c>
      <c r="F71" s="616">
        <f t="shared" si="1"/>
        <v>97547000</v>
      </c>
      <c r="G71" s="617">
        <f t="shared" ref="G71:G134" si="3">E71</f>
        <v>120000</v>
      </c>
      <c r="H71" s="618">
        <f t="shared" si="2"/>
        <v>97547000</v>
      </c>
      <c r="J71" s="619" t="s">
        <v>58</v>
      </c>
      <c r="K71" s="619" t="s">
        <v>2048</v>
      </c>
    </row>
    <row r="72" spans="2:11">
      <c r="B72" s="620" t="s">
        <v>3244</v>
      </c>
      <c r="C72" s="620" t="s">
        <v>3310</v>
      </c>
      <c r="D72" s="620" t="s">
        <v>3316</v>
      </c>
      <c r="E72" s="615">
        <v>450000</v>
      </c>
      <c r="F72" s="616">
        <f t="shared" ref="F72:F135" si="4">E72+F71</f>
        <v>97997000</v>
      </c>
      <c r="G72" s="617">
        <f t="shared" si="3"/>
        <v>450000</v>
      </c>
      <c r="H72" s="618">
        <f t="shared" ref="H72:H135" si="5">G72+H71</f>
        <v>97997000</v>
      </c>
      <c r="J72" s="619" t="s">
        <v>58</v>
      </c>
      <c r="K72" s="619" t="s">
        <v>2048</v>
      </c>
    </row>
    <row r="73" spans="2:11">
      <c r="B73" s="620" t="s">
        <v>3244</v>
      </c>
      <c r="C73" s="620" t="s">
        <v>3310</v>
      </c>
      <c r="D73" s="620" t="s">
        <v>3317</v>
      </c>
      <c r="E73" s="615">
        <v>350000</v>
      </c>
      <c r="F73" s="616">
        <f t="shared" si="4"/>
        <v>98347000</v>
      </c>
      <c r="G73" s="617">
        <f t="shared" si="3"/>
        <v>350000</v>
      </c>
      <c r="H73" s="618">
        <f t="shared" si="5"/>
        <v>98347000</v>
      </c>
      <c r="J73" s="619" t="s">
        <v>58</v>
      </c>
      <c r="K73" s="619" t="s">
        <v>2048</v>
      </c>
    </row>
    <row r="74" spans="2:11">
      <c r="B74" s="620" t="s">
        <v>3244</v>
      </c>
      <c r="C74" s="620" t="s">
        <v>3310</v>
      </c>
      <c r="D74" s="620" t="s">
        <v>3318</v>
      </c>
      <c r="E74" s="615">
        <v>150000</v>
      </c>
      <c r="F74" s="616">
        <f t="shared" si="4"/>
        <v>98497000</v>
      </c>
      <c r="G74" s="617">
        <f t="shared" si="3"/>
        <v>150000</v>
      </c>
      <c r="H74" s="618">
        <f t="shared" si="5"/>
        <v>98497000</v>
      </c>
      <c r="J74" s="619" t="s">
        <v>58</v>
      </c>
      <c r="K74" s="619" t="s">
        <v>2048</v>
      </c>
    </row>
    <row r="75" spans="2:11">
      <c r="B75" s="620" t="s">
        <v>3244</v>
      </c>
      <c r="C75" s="620" t="s">
        <v>3310</v>
      </c>
      <c r="D75" s="620" t="s">
        <v>3319</v>
      </c>
      <c r="E75" s="615">
        <v>600000</v>
      </c>
      <c r="F75" s="616">
        <f t="shared" si="4"/>
        <v>99097000</v>
      </c>
      <c r="G75" s="617">
        <f t="shared" si="3"/>
        <v>600000</v>
      </c>
      <c r="H75" s="618">
        <f t="shared" si="5"/>
        <v>99097000</v>
      </c>
      <c r="J75" s="619" t="s">
        <v>58</v>
      </c>
      <c r="K75" s="619" t="s">
        <v>2048</v>
      </c>
    </row>
    <row r="76" spans="2:11">
      <c r="B76" s="620" t="s">
        <v>3244</v>
      </c>
      <c r="C76" s="620" t="s">
        <v>3320</v>
      </c>
      <c r="D76" s="620" t="s">
        <v>3321</v>
      </c>
      <c r="E76" s="615">
        <v>50000</v>
      </c>
      <c r="F76" s="616">
        <f t="shared" si="4"/>
        <v>99147000</v>
      </c>
      <c r="G76" s="617">
        <f t="shared" si="3"/>
        <v>50000</v>
      </c>
      <c r="H76" s="618">
        <f t="shared" si="5"/>
        <v>99147000</v>
      </c>
      <c r="J76" s="619" t="s">
        <v>58</v>
      </c>
      <c r="K76" s="619" t="s">
        <v>2048</v>
      </c>
    </row>
    <row r="77" spans="2:11">
      <c r="B77" s="620" t="s">
        <v>3244</v>
      </c>
      <c r="C77" s="620" t="s">
        <v>3320</v>
      </c>
      <c r="D77" s="620" t="s">
        <v>3322</v>
      </c>
      <c r="E77" s="615">
        <v>100000</v>
      </c>
      <c r="F77" s="616">
        <f t="shared" si="4"/>
        <v>99247000</v>
      </c>
      <c r="G77" s="617">
        <f t="shared" si="3"/>
        <v>100000</v>
      </c>
      <c r="H77" s="618">
        <f t="shared" si="5"/>
        <v>99247000</v>
      </c>
      <c r="J77" s="619" t="s">
        <v>58</v>
      </c>
      <c r="K77" s="619" t="s">
        <v>2048</v>
      </c>
    </row>
    <row r="78" spans="2:11">
      <c r="B78" s="620" t="s">
        <v>3244</v>
      </c>
      <c r="C78" s="620" t="s">
        <v>3320</v>
      </c>
      <c r="D78" s="620" t="s">
        <v>3323</v>
      </c>
      <c r="E78" s="615">
        <v>50000</v>
      </c>
      <c r="F78" s="616">
        <f t="shared" si="4"/>
        <v>99297000</v>
      </c>
      <c r="G78" s="617">
        <f t="shared" si="3"/>
        <v>50000</v>
      </c>
      <c r="H78" s="618">
        <f t="shared" si="5"/>
        <v>99297000</v>
      </c>
      <c r="J78" s="619" t="s">
        <v>58</v>
      </c>
      <c r="K78" s="619" t="s">
        <v>2048</v>
      </c>
    </row>
    <row r="79" spans="2:11">
      <c r="B79" s="620" t="s">
        <v>3244</v>
      </c>
      <c r="C79" s="620" t="s">
        <v>3320</v>
      </c>
      <c r="D79" s="620" t="s">
        <v>3324</v>
      </c>
      <c r="E79" s="615">
        <v>250000</v>
      </c>
      <c r="F79" s="616">
        <f t="shared" si="4"/>
        <v>99547000</v>
      </c>
      <c r="G79" s="617">
        <f t="shared" si="3"/>
        <v>250000</v>
      </c>
      <c r="H79" s="618">
        <f t="shared" si="5"/>
        <v>99547000</v>
      </c>
      <c r="J79" s="619" t="s">
        <v>58</v>
      </c>
      <c r="K79" s="619" t="s">
        <v>2048</v>
      </c>
    </row>
    <row r="80" spans="2:11">
      <c r="B80" s="620" t="s">
        <v>3244</v>
      </c>
      <c r="C80" s="620" t="s">
        <v>3320</v>
      </c>
      <c r="D80" s="620" t="s">
        <v>3325</v>
      </c>
      <c r="E80" s="615">
        <v>35000</v>
      </c>
      <c r="F80" s="616">
        <f t="shared" si="4"/>
        <v>99582000</v>
      </c>
      <c r="G80" s="617">
        <f t="shared" si="3"/>
        <v>35000</v>
      </c>
      <c r="H80" s="618">
        <f t="shared" si="5"/>
        <v>99582000</v>
      </c>
      <c r="J80" s="619" t="s">
        <v>58</v>
      </c>
      <c r="K80" s="619" t="s">
        <v>2048</v>
      </c>
    </row>
    <row r="81" spans="2:11">
      <c r="B81" s="620" t="s">
        <v>3244</v>
      </c>
      <c r="C81" s="620" t="s">
        <v>3320</v>
      </c>
      <c r="D81" s="620" t="s">
        <v>3326</v>
      </c>
      <c r="E81" s="615">
        <v>150000</v>
      </c>
      <c r="F81" s="616">
        <f t="shared" si="4"/>
        <v>99732000</v>
      </c>
      <c r="G81" s="617">
        <f t="shared" si="3"/>
        <v>150000</v>
      </c>
      <c r="H81" s="618">
        <f t="shared" si="5"/>
        <v>99732000</v>
      </c>
      <c r="J81" s="619" t="s">
        <v>58</v>
      </c>
      <c r="K81" s="619" t="s">
        <v>2048</v>
      </c>
    </row>
    <row r="82" spans="2:11">
      <c r="B82" s="620" t="s">
        <v>3244</v>
      </c>
      <c r="C82" s="620" t="s">
        <v>3320</v>
      </c>
      <c r="D82" s="620" t="s">
        <v>3327</v>
      </c>
      <c r="E82" s="615">
        <v>400000</v>
      </c>
      <c r="F82" s="616">
        <f t="shared" si="4"/>
        <v>100132000</v>
      </c>
      <c r="G82" s="617">
        <f t="shared" si="3"/>
        <v>400000</v>
      </c>
      <c r="H82" s="618">
        <f t="shared" si="5"/>
        <v>100132000</v>
      </c>
      <c r="J82" s="619" t="s">
        <v>58</v>
      </c>
      <c r="K82" s="619" t="s">
        <v>2048</v>
      </c>
    </row>
    <row r="83" spans="2:11">
      <c r="B83" s="620" t="s">
        <v>3244</v>
      </c>
      <c r="C83" s="620" t="s">
        <v>3320</v>
      </c>
      <c r="D83" s="620" t="s">
        <v>3328</v>
      </c>
      <c r="E83" s="615">
        <v>100000</v>
      </c>
      <c r="F83" s="616">
        <f t="shared" si="4"/>
        <v>100232000</v>
      </c>
      <c r="G83" s="617">
        <f t="shared" si="3"/>
        <v>100000</v>
      </c>
      <c r="H83" s="618">
        <f t="shared" si="5"/>
        <v>100232000</v>
      </c>
      <c r="J83" s="619" t="s">
        <v>58</v>
      </c>
      <c r="K83" s="619" t="s">
        <v>2048</v>
      </c>
    </row>
    <row r="84" spans="2:11">
      <c r="B84" s="620" t="s">
        <v>3244</v>
      </c>
      <c r="C84" s="620" t="s">
        <v>3346</v>
      </c>
      <c r="D84" s="620" t="s">
        <v>3347</v>
      </c>
      <c r="E84" s="615">
        <v>200000</v>
      </c>
      <c r="F84" s="616">
        <f t="shared" si="4"/>
        <v>100432000</v>
      </c>
      <c r="G84" s="617">
        <f t="shared" si="3"/>
        <v>200000</v>
      </c>
      <c r="H84" s="618">
        <f t="shared" si="5"/>
        <v>100432000</v>
      </c>
      <c r="J84" s="619" t="s">
        <v>58</v>
      </c>
      <c r="K84" s="619" t="s">
        <v>2048</v>
      </c>
    </row>
    <row r="85" spans="2:11">
      <c r="B85" s="620" t="s">
        <v>3244</v>
      </c>
      <c r="C85" s="620" t="s">
        <v>3346</v>
      </c>
      <c r="D85" s="620" t="s">
        <v>3348</v>
      </c>
      <c r="E85" s="615">
        <v>470000</v>
      </c>
      <c r="F85" s="616">
        <f t="shared" si="4"/>
        <v>100902000</v>
      </c>
      <c r="G85" s="617">
        <f t="shared" si="3"/>
        <v>470000</v>
      </c>
      <c r="H85" s="618">
        <f t="shared" si="5"/>
        <v>100902000</v>
      </c>
      <c r="J85" s="619" t="s">
        <v>58</v>
      </c>
      <c r="K85" s="619" t="s">
        <v>2048</v>
      </c>
    </row>
    <row r="86" spans="2:11">
      <c r="B86" s="620" t="s">
        <v>3244</v>
      </c>
      <c r="C86" s="620" t="s">
        <v>3346</v>
      </c>
      <c r="D86" s="620" t="s">
        <v>3349</v>
      </c>
      <c r="E86" s="615">
        <v>8500000</v>
      </c>
      <c r="F86" s="616">
        <f t="shared" si="4"/>
        <v>109402000</v>
      </c>
      <c r="G86" s="617">
        <f t="shared" si="3"/>
        <v>8500000</v>
      </c>
      <c r="H86" s="618">
        <f t="shared" si="5"/>
        <v>109402000</v>
      </c>
      <c r="J86" s="619" t="s">
        <v>58</v>
      </c>
      <c r="K86" s="619" t="s">
        <v>2048</v>
      </c>
    </row>
    <row r="87" spans="2:11">
      <c r="B87" s="620" t="s">
        <v>3244</v>
      </c>
      <c r="C87" s="620" t="s">
        <v>3346</v>
      </c>
      <c r="D87" s="620" t="s">
        <v>3350</v>
      </c>
      <c r="E87" s="615">
        <v>500000</v>
      </c>
      <c r="F87" s="616">
        <f t="shared" si="4"/>
        <v>109902000</v>
      </c>
      <c r="G87" s="617">
        <f t="shared" si="3"/>
        <v>500000</v>
      </c>
      <c r="H87" s="618">
        <f t="shared" si="5"/>
        <v>109902000</v>
      </c>
      <c r="J87" s="619" t="s">
        <v>58</v>
      </c>
      <c r="K87" s="619" t="s">
        <v>2048</v>
      </c>
    </row>
    <row r="88" spans="2:11">
      <c r="B88" s="620" t="s">
        <v>3244</v>
      </c>
      <c r="C88" s="620" t="s">
        <v>3346</v>
      </c>
      <c r="D88" s="620" t="s">
        <v>3351</v>
      </c>
      <c r="E88" s="615">
        <v>15000</v>
      </c>
      <c r="F88" s="616">
        <f t="shared" si="4"/>
        <v>109917000</v>
      </c>
      <c r="G88" s="617">
        <f t="shared" si="3"/>
        <v>15000</v>
      </c>
      <c r="H88" s="618">
        <f t="shared" si="5"/>
        <v>109917000</v>
      </c>
      <c r="J88" s="619" t="s">
        <v>58</v>
      </c>
      <c r="K88" s="619" t="s">
        <v>2048</v>
      </c>
    </row>
    <row r="89" spans="2:11">
      <c r="B89" s="620" t="s">
        <v>3244</v>
      </c>
      <c r="C89" s="620" t="s">
        <v>3346</v>
      </c>
      <c r="D89" s="620" t="s">
        <v>6208</v>
      </c>
      <c r="E89" s="615">
        <v>125000</v>
      </c>
      <c r="F89" s="616">
        <f t="shared" si="4"/>
        <v>110042000</v>
      </c>
      <c r="G89" s="617">
        <f t="shared" si="3"/>
        <v>125000</v>
      </c>
      <c r="H89" s="618">
        <f t="shared" si="5"/>
        <v>110042000</v>
      </c>
      <c r="J89" s="619" t="s">
        <v>58</v>
      </c>
      <c r="K89" s="619" t="s">
        <v>2048</v>
      </c>
    </row>
    <row r="90" spans="2:11">
      <c r="B90" s="620" t="s">
        <v>3244</v>
      </c>
      <c r="C90" s="620" t="s">
        <v>3346</v>
      </c>
      <c r="D90" s="620" t="s">
        <v>4204</v>
      </c>
      <c r="E90" s="615">
        <v>900000</v>
      </c>
      <c r="F90" s="616">
        <f t="shared" si="4"/>
        <v>110942000</v>
      </c>
      <c r="G90" s="617">
        <f t="shared" si="3"/>
        <v>900000</v>
      </c>
      <c r="H90" s="618">
        <f t="shared" si="5"/>
        <v>110942000</v>
      </c>
      <c r="J90" s="619" t="s">
        <v>58</v>
      </c>
      <c r="K90" s="619" t="s">
        <v>2048</v>
      </c>
    </row>
    <row r="91" spans="2:11">
      <c r="B91" s="620" t="s">
        <v>3244</v>
      </c>
      <c r="C91" s="620" t="s">
        <v>3346</v>
      </c>
      <c r="D91" s="620" t="s">
        <v>3352</v>
      </c>
      <c r="E91" s="615">
        <v>1750000</v>
      </c>
      <c r="F91" s="616">
        <f t="shared" si="4"/>
        <v>112692000</v>
      </c>
      <c r="G91" s="617">
        <f t="shared" si="3"/>
        <v>1750000</v>
      </c>
      <c r="H91" s="618">
        <f t="shared" si="5"/>
        <v>112692000</v>
      </c>
      <c r="J91" s="619" t="s">
        <v>58</v>
      </c>
      <c r="K91" s="619" t="s">
        <v>2048</v>
      </c>
    </row>
    <row r="92" spans="2:11">
      <c r="B92" s="620" t="s">
        <v>3244</v>
      </c>
      <c r="C92" s="620" t="s">
        <v>3346</v>
      </c>
      <c r="D92" s="620" t="s">
        <v>3353</v>
      </c>
      <c r="E92" s="615">
        <v>65000</v>
      </c>
      <c r="F92" s="616">
        <f t="shared" si="4"/>
        <v>112757000</v>
      </c>
      <c r="G92" s="617">
        <f t="shared" si="3"/>
        <v>65000</v>
      </c>
      <c r="H92" s="618">
        <f t="shared" si="5"/>
        <v>112757000</v>
      </c>
      <c r="J92" s="619" t="s">
        <v>58</v>
      </c>
      <c r="K92" s="619" t="s">
        <v>2048</v>
      </c>
    </row>
    <row r="93" spans="2:11">
      <c r="B93" s="620" t="s">
        <v>3244</v>
      </c>
      <c r="C93" s="620" t="s">
        <v>3346</v>
      </c>
      <c r="D93" s="620" t="s">
        <v>3354</v>
      </c>
      <c r="E93" s="615">
        <v>1500000</v>
      </c>
      <c r="F93" s="616">
        <f t="shared" si="4"/>
        <v>114257000</v>
      </c>
      <c r="G93" s="617">
        <f t="shared" si="3"/>
        <v>1500000</v>
      </c>
      <c r="H93" s="618">
        <f t="shared" si="5"/>
        <v>114257000</v>
      </c>
      <c r="J93" s="619" t="s">
        <v>58</v>
      </c>
      <c r="K93" s="619" t="s">
        <v>2048</v>
      </c>
    </row>
    <row r="94" spans="2:11">
      <c r="B94" s="620" t="s">
        <v>3244</v>
      </c>
      <c r="C94" s="620" t="s">
        <v>3346</v>
      </c>
      <c r="D94" s="620" t="s">
        <v>3355</v>
      </c>
      <c r="E94" s="615">
        <v>1000000</v>
      </c>
      <c r="F94" s="616">
        <f t="shared" si="4"/>
        <v>115257000</v>
      </c>
      <c r="G94" s="617">
        <f t="shared" si="3"/>
        <v>1000000</v>
      </c>
      <c r="H94" s="618">
        <f t="shared" si="5"/>
        <v>115257000</v>
      </c>
      <c r="J94" s="619" t="s">
        <v>58</v>
      </c>
      <c r="K94" s="619" t="s">
        <v>2048</v>
      </c>
    </row>
    <row r="95" spans="2:11">
      <c r="B95" s="620" t="s">
        <v>3244</v>
      </c>
      <c r="C95" s="620" t="s">
        <v>3346</v>
      </c>
      <c r="D95" s="620" t="s">
        <v>3356</v>
      </c>
      <c r="E95" s="615">
        <v>1200000</v>
      </c>
      <c r="F95" s="616">
        <f t="shared" si="4"/>
        <v>116457000</v>
      </c>
      <c r="G95" s="617">
        <f t="shared" si="3"/>
        <v>1200000</v>
      </c>
      <c r="H95" s="618">
        <f t="shared" si="5"/>
        <v>116457000</v>
      </c>
      <c r="J95" s="619" t="s">
        <v>58</v>
      </c>
      <c r="K95" s="619" t="s">
        <v>2048</v>
      </c>
    </row>
    <row r="96" spans="2:11">
      <c r="B96" s="620" t="s">
        <v>3244</v>
      </c>
      <c r="C96" s="620" t="s">
        <v>3346</v>
      </c>
      <c r="D96" s="620" t="s">
        <v>3357</v>
      </c>
      <c r="E96" s="615">
        <v>29422000</v>
      </c>
      <c r="F96" s="616">
        <f t="shared" si="4"/>
        <v>145879000</v>
      </c>
      <c r="G96" s="617">
        <f t="shared" si="3"/>
        <v>29422000</v>
      </c>
      <c r="H96" s="618">
        <f t="shared" si="5"/>
        <v>145879000</v>
      </c>
      <c r="J96" s="619" t="s">
        <v>58</v>
      </c>
      <c r="K96" s="619" t="s">
        <v>2048</v>
      </c>
    </row>
    <row r="97" spans="2:11">
      <c r="B97" s="620" t="s">
        <v>3244</v>
      </c>
      <c r="C97" s="620" t="s">
        <v>3358</v>
      </c>
      <c r="D97" s="620" t="s">
        <v>3359</v>
      </c>
      <c r="E97" s="615">
        <v>20000</v>
      </c>
      <c r="F97" s="616">
        <f t="shared" si="4"/>
        <v>145899000</v>
      </c>
      <c r="G97" s="617">
        <f t="shared" si="3"/>
        <v>20000</v>
      </c>
      <c r="H97" s="618">
        <f t="shared" si="5"/>
        <v>145899000</v>
      </c>
      <c r="J97" s="619" t="s">
        <v>58</v>
      </c>
      <c r="K97" s="619" t="s">
        <v>2048</v>
      </c>
    </row>
    <row r="98" spans="2:11">
      <c r="B98" s="620" t="s">
        <v>3244</v>
      </c>
      <c r="C98" s="620" t="s">
        <v>3360</v>
      </c>
      <c r="D98" s="620" t="s">
        <v>3359</v>
      </c>
      <c r="E98" s="615">
        <v>40000</v>
      </c>
      <c r="F98" s="616">
        <f t="shared" si="4"/>
        <v>145939000</v>
      </c>
      <c r="G98" s="617">
        <f t="shared" si="3"/>
        <v>40000</v>
      </c>
      <c r="H98" s="618">
        <f t="shared" si="5"/>
        <v>145939000</v>
      </c>
      <c r="J98" s="619" t="s">
        <v>58</v>
      </c>
      <c r="K98" s="619" t="s">
        <v>2048</v>
      </c>
    </row>
    <row r="99" spans="2:11">
      <c r="B99" s="620" t="s">
        <v>3244</v>
      </c>
      <c r="C99" s="620" t="s">
        <v>3361</v>
      </c>
      <c r="D99" s="620" t="s">
        <v>3362</v>
      </c>
      <c r="E99" s="615">
        <v>250000</v>
      </c>
      <c r="F99" s="616">
        <f t="shared" si="4"/>
        <v>146189000</v>
      </c>
      <c r="G99" s="617">
        <f t="shared" si="3"/>
        <v>250000</v>
      </c>
      <c r="H99" s="618">
        <f t="shared" si="5"/>
        <v>146189000</v>
      </c>
      <c r="J99" s="619" t="s">
        <v>58</v>
      </c>
      <c r="K99" s="619" t="s">
        <v>2048</v>
      </c>
    </row>
    <row r="100" spans="2:11">
      <c r="B100" s="620" t="s">
        <v>3244</v>
      </c>
      <c r="C100" s="620" t="s">
        <v>3361</v>
      </c>
      <c r="D100" s="620" t="s">
        <v>3359</v>
      </c>
      <c r="E100" s="615">
        <v>20000</v>
      </c>
      <c r="F100" s="616">
        <f t="shared" si="4"/>
        <v>146209000</v>
      </c>
      <c r="G100" s="617">
        <f t="shared" si="3"/>
        <v>20000</v>
      </c>
      <c r="H100" s="618">
        <f t="shared" si="5"/>
        <v>146209000</v>
      </c>
      <c r="J100" s="619" t="s">
        <v>58</v>
      </c>
      <c r="K100" s="619" t="s">
        <v>2048</v>
      </c>
    </row>
    <row r="101" spans="2:11">
      <c r="B101" s="620" t="s">
        <v>3244</v>
      </c>
      <c r="C101" s="620" t="s">
        <v>3363</v>
      </c>
      <c r="D101" s="620" t="s">
        <v>3364</v>
      </c>
      <c r="E101" s="615">
        <v>4500000</v>
      </c>
      <c r="F101" s="616">
        <f t="shared" si="4"/>
        <v>150709000</v>
      </c>
      <c r="G101" s="617">
        <f t="shared" si="3"/>
        <v>4500000</v>
      </c>
      <c r="H101" s="618">
        <f t="shared" si="5"/>
        <v>150709000</v>
      </c>
      <c r="J101" s="619" t="s">
        <v>58</v>
      </c>
      <c r="K101" s="619" t="s">
        <v>2048</v>
      </c>
    </row>
    <row r="102" spans="2:11">
      <c r="B102" s="620" t="s">
        <v>3244</v>
      </c>
      <c r="C102" s="620" t="s">
        <v>3363</v>
      </c>
      <c r="D102" s="620" t="s">
        <v>3365</v>
      </c>
      <c r="E102" s="615">
        <v>500000</v>
      </c>
      <c r="F102" s="616">
        <f t="shared" si="4"/>
        <v>151209000</v>
      </c>
      <c r="G102" s="617">
        <f t="shared" si="3"/>
        <v>500000</v>
      </c>
      <c r="H102" s="618">
        <f t="shared" si="5"/>
        <v>151209000</v>
      </c>
      <c r="J102" s="619" t="s">
        <v>58</v>
      </c>
      <c r="K102" s="619" t="s">
        <v>2048</v>
      </c>
    </row>
    <row r="103" spans="2:11">
      <c r="B103" s="620" t="s">
        <v>3244</v>
      </c>
      <c r="C103" s="620" t="s">
        <v>3363</v>
      </c>
      <c r="D103" s="620" t="s">
        <v>3366</v>
      </c>
      <c r="E103" s="615">
        <v>30000</v>
      </c>
      <c r="F103" s="616">
        <f t="shared" si="4"/>
        <v>151239000</v>
      </c>
      <c r="G103" s="617">
        <f t="shared" si="3"/>
        <v>30000</v>
      </c>
      <c r="H103" s="618">
        <f t="shared" si="5"/>
        <v>151239000</v>
      </c>
      <c r="J103" s="619" t="s">
        <v>58</v>
      </c>
      <c r="K103" s="619" t="s">
        <v>2048</v>
      </c>
    </row>
    <row r="104" spans="2:11">
      <c r="B104" s="620" t="s">
        <v>3244</v>
      </c>
      <c r="C104" s="620" t="s">
        <v>3363</v>
      </c>
      <c r="D104" s="620" t="s">
        <v>3367</v>
      </c>
      <c r="E104" s="615">
        <v>3000000</v>
      </c>
      <c r="F104" s="616">
        <f t="shared" si="4"/>
        <v>154239000</v>
      </c>
      <c r="G104" s="617">
        <f t="shared" si="3"/>
        <v>3000000</v>
      </c>
      <c r="H104" s="618">
        <f t="shared" si="5"/>
        <v>154239000</v>
      </c>
      <c r="J104" s="619" t="s">
        <v>58</v>
      </c>
      <c r="K104" s="619" t="s">
        <v>2048</v>
      </c>
    </row>
    <row r="105" spans="2:11">
      <c r="B105" s="620" t="s">
        <v>3244</v>
      </c>
      <c r="C105" s="620" t="s">
        <v>3363</v>
      </c>
      <c r="D105" s="620" t="s">
        <v>3368</v>
      </c>
      <c r="E105" s="615">
        <v>225000</v>
      </c>
      <c r="F105" s="616">
        <f t="shared" si="4"/>
        <v>154464000</v>
      </c>
      <c r="G105" s="617">
        <f t="shared" si="3"/>
        <v>225000</v>
      </c>
      <c r="H105" s="618">
        <f t="shared" si="5"/>
        <v>154464000</v>
      </c>
      <c r="J105" s="619" t="s">
        <v>58</v>
      </c>
      <c r="K105" s="619" t="s">
        <v>2048</v>
      </c>
    </row>
    <row r="106" spans="2:11">
      <c r="B106" s="620" t="s">
        <v>3244</v>
      </c>
      <c r="C106" s="620" t="s">
        <v>3363</v>
      </c>
      <c r="D106" s="620" t="s">
        <v>3369</v>
      </c>
      <c r="E106" s="615">
        <v>1500000</v>
      </c>
      <c r="F106" s="616">
        <f t="shared" si="4"/>
        <v>155964000</v>
      </c>
      <c r="G106" s="617">
        <f t="shared" si="3"/>
        <v>1500000</v>
      </c>
      <c r="H106" s="618">
        <f t="shared" si="5"/>
        <v>155964000</v>
      </c>
      <c r="J106" s="619" t="s">
        <v>58</v>
      </c>
      <c r="K106" s="619" t="s">
        <v>2048</v>
      </c>
    </row>
    <row r="107" spans="2:11">
      <c r="B107" s="620" t="s">
        <v>3244</v>
      </c>
      <c r="C107" s="620" t="s">
        <v>3363</v>
      </c>
      <c r="D107" s="620" t="s">
        <v>3370</v>
      </c>
      <c r="E107" s="615">
        <v>550000</v>
      </c>
      <c r="F107" s="616">
        <f t="shared" si="4"/>
        <v>156514000</v>
      </c>
      <c r="G107" s="617">
        <f t="shared" si="3"/>
        <v>550000</v>
      </c>
      <c r="H107" s="618">
        <f t="shared" si="5"/>
        <v>156514000</v>
      </c>
      <c r="J107" s="619" t="s">
        <v>58</v>
      </c>
      <c r="K107" s="619" t="s">
        <v>2048</v>
      </c>
    </row>
    <row r="108" spans="2:11">
      <c r="B108" s="620" t="s">
        <v>3244</v>
      </c>
      <c r="C108" s="620" t="s">
        <v>3363</v>
      </c>
      <c r="D108" s="620" t="s">
        <v>3371</v>
      </c>
      <c r="E108" s="615">
        <v>5000</v>
      </c>
      <c r="F108" s="616">
        <f t="shared" si="4"/>
        <v>156519000</v>
      </c>
      <c r="G108" s="617">
        <f t="shared" si="3"/>
        <v>5000</v>
      </c>
      <c r="H108" s="618">
        <f t="shared" si="5"/>
        <v>156519000</v>
      </c>
      <c r="J108" s="619" t="s">
        <v>58</v>
      </c>
      <c r="K108" s="619" t="s">
        <v>2048</v>
      </c>
    </row>
    <row r="109" spans="2:11">
      <c r="B109" s="620" t="s">
        <v>3244</v>
      </c>
      <c r="C109" s="620" t="s">
        <v>3363</v>
      </c>
      <c r="D109" s="620" t="s">
        <v>3372</v>
      </c>
      <c r="E109" s="615">
        <v>200000</v>
      </c>
      <c r="F109" s="616">
        <f t="shared" si="4"/>
        <v>156719000</v>
      </c>
      <c r="G109" s="617">
        <f t="shared" si="3"/>
        <v>200000</v>
      </c>
      <c r="H109" s="618">
        <f t="shared" si="5"/>
        <v>156719000</v>
      </c>
      <c r="J109" s="619" t="s">
        <v>58</v>
      </c>
      <c r="K109" s="619" t="s">
        <v>2048</v>
      </c>
    </row>
    <row r="110" spans="2:11">
      <c r="B110" s="620" t="s">
        <v>3244</v>
      </c>
      <c r="C110" s="620" t="s">
        <v>3388</v>
      </c>
      <c r="D110" s="620" t="s">
        <v>3389</v>
      </c>
      <c r="E110" s="615">
        <v>290000</v>
      </c>
      <c r="F110" s="616">
        <f t="shared" si="4"/>
        <v>157009000</v>
      </c>
      <c r="G110" s="617">
        <f t="shared" si="3"/>
        <v>290000</v>
      </c>
      <c r="H110" s="618">
        <f t="shared" si="5"/>
        <v>157009000</v>
      </c>
      <c r="J110" s="619" t="s">
        <v>58</v>
      </c>
      <c r="K110" s="619" t="s">
        <v>2048</v>
      </c>
    </row>
    <row r="111" spans="2:11">
      <c r="B111" s="620" t="s">
        <v>3244</v>
      </c>
      <c r="C111" s="620" t="s">
        <v>3388</v>
      </c>
      <c r="D111" s="620" t="s">
        <v>3390</v>
      </c>
      <c r="E111" s="615">
        <v>422500</v>
      </c>
      <c r="F111" s="616">
        <f t="shared" si="4"/>
        <v>157431500</v>
      </c>
      <c r="G111" s="617">
        <f t="shared" si="3"/>
        <v>422500</v>
      </c>
      <c r="H111" s="618">
        <f t="shared" si="5"/>
        <v>157431500</v>
      </c>
      <c r="J111" s="619" t="s">
        <v>58</v>
      </c>
      <c r="K111" s="619" t="s">
        <v>2048</v>
      </c>
    </row>
    <row r="112" spans="2:11">
      <c r="B112" s="620" t="s">
        <v>3244</v>
      </c>
      <c r="C112" s="620" t="s">
        <v>3388</v>
      </c>
      <c r="D112" s="620" t="s">
        <v>3391</v>
      </c>
      <c r="E112" s="615">
        <v>200000</v>
      </c>
      <c r="F112" s="616">
        <f t="shared" si="4"/>
        <v>157631500</v>
      </c>
      <c r="G112" s="617">
        <f t="shared" si="3"/>
        <v>200000</v>
      </c>
      <c r="H112" s="618">
        <f t="shared" si="5"/>
        <v>157631500</v>
      </c>
      <c r="J112" s="619" t="s">
        <v>58</v>
      </c>
      <c r="K112" s="619" t="s">
        <v>2048</v>
      </c>
    </row>
    <row r="113" spans="2:11">
      <c r="B113" s="620" t="s">
        <v>3244</v>
      </c>
      <c r="C113" s="620" t="s">
        <v>3388</v>
      </c>
      <c r="D113" s="620" t="s">
        <v>3392</v>
      </c>
      <c r="E113" s="615">
        <v>650000</v>
      </c>
      <c r="F113" s="616">
        <f t="shared" si="4"/>
        <v>158281500</v>
      </c>
      <c r="G113" s="617">
        <f t="shared" si="3"/>
        <v>650000</v>
      </c>
      <c r="H113" s="618">
        <f t="shared" si="5"/>
        <v>158281500</v>
      </c>
      <c r="J113" s="619" t="s">
        <v>58</v>
      </c>
      <c r="K113" s="619" t="s">
        <v>2048</v>
      </c>
    </row>
    <row r="114" spans="2:11">
      <c r="B114" s="620" t="s">
        <v>3244</v>
      </c>
      <c r="C114" s="620" t="s">
        <v>3388</v>
      </c>
      <c r="D114" s="620" t="s">
        <v>3393</v>
      </c>
      <c r="E114" s="615">
        <v>750000</v>
      </c>
      <c r="F114" s="616">
        <f t="shared" si="4"/>
        <v>159031500</v>
      </c>
      <c r="G114" s="617">
        <f t="shared" si="3"/>
        <v>750000</v>
      </c>
      <c r="H114" s="618">
        <f t="shared" si="5"/>
        <v>159031500</v>
      </c>
      <c r="J114" s="619" t="s">
        <v>58</v>
      </c>
      <c r="K114" s="619" t="s">
        <v>2048</v>
      </c>
    </row>
    <row r="115" spans="2:11">
      <c r="B115" s="620" t="s">
        <v>3244</v>
      </c>
      <c r="C115" s="620" t="s">
        <v>3388</v>
      </c>
      <c r="D115" s="620" t="s">
        <v>3394</v>
      </c>
      <c r="E115" s="615">
        <v>75000</v>
      </c>
      <c r="F115" s="616">
        <f t="shared" si="4"/>
        <v>159106500</v>
      </c>
      <c r="G115" s="617">
        <f t="shared" si="3"/>
        <v>75000</v>
      </c>
      <c r="H115" s="618">
        <f t="shared" si="5"/>
        <v>159106500</v>
      </c>
      <c r="J115" s="619" t="s">
        <v>58</v>
      </c>
      <c r="K115" s="619" t="s">
        <v>2048</v>
      </c>
    </row>
    <row r="116" spans="2:11">
      <c r="B116" s="620" t="s">
        <v>3244</v>
      </c>
      <c r="C116" s="620" t="s">
        <v>3388</v>
      </c>
      <c r="D116" s="620" t="s">
        <v>3395</v>
      </c>
      <c r="E116" s="615">
        <v>350000</v>
      </c>
      <c r="F116" s="616">
        <f t="shared" si="4"/>
        <v>159456500</v>
      </c>
      <c r="G116" s="617">
        <f t="shared" si="3"/>
        <v>350000</v>
      </c>
      <c r="H116" s="618">
        <f t="shared" si="5"/>
        <v>159456500</v>
      </c>
      <c r="J116" s="619" t="s">
        <v>58</v>
      </c>
      <c r="K116" s="619" t="s">
        <v>2048</v>
      </c>
    </row>
    <row r="117" spans="2:11">
      <c r="B117" s="620" t="s">
        <v>3244</v>
      </c>
      <c r="C117" s="620" t="s">
        <v>3388</v>
      </c>
      <c r="D117" s="620" t="s">
        <v>3396</v>
      </c>
      <c r="E117" s="615">
        <v>950000</v>
      </c>
      <c r="F117" s="616">
        <f t="shared" si="4"/>
        <v>160406500</v>
      </c>
      <c r="G117" s="617">
        <f t="shared" si="3"/>
        <v>950000</v>
      </c>
      <c r="H117" s="618">
        <f t="shared" si="5"/>
        <v>160406500</v>
      </c>
      <c r="J117" s="619" t="s">
        <v>58</v>
      </c>
      <c r="K117" s="619" t="s">
        <v>2048</v>
      </c>
    </row>
    <row r="118" spans="2:11">
      <c r="B118" s="620" t="s">
        <v>3244</v>
      </c>
      <c r="C118" s="620" t="s">
        <v>3388</v>
      </c>
      <c r="D118" s="620" t="s">
        <v>6207</v>
      </c>
      <c r="E118" s="615">
        <v>645000</v>
      </c>
      <c r="F118" s="616">
        <f t="shared" si="4"/>
        <v>161051500</v>
      </c>
      <c r="G118" s="617">
        <f t="shared" si="3"/>
        <v>645000</v>
      </c>
      <c r="H118" s="618">
        <f t="shared" si="5"/>
        <v>161051500</v>
      </c>
      <c r="J118" s="619" t="s">
        <v>58</v>
      </c>
      <c r="K118" s="619" t="s">
        <v>2048</v>
      </c>
    </row>
    <row r="119" spans="2:11">
      <c r="B119" s="620" t="s">
        <v>3244</v>
      </c>
      <c r="C119" s="620" t="s">
        <v>3388</v>
      </c>
      <c r="D119" s="620" t="s">
        <v>3397</v>
      </c>
      <c r="E119" s="615">
        <v>300000</v>
      </c>
      <c r="F119" s="616">
        <f t="shared" si="4"/>
        <v>161351500</v>
      </c>
      <c r="G119" s="617">
        <f t="shared" si="3"/>
        <v>300000</v>
      </c>
      <c r="H119" s="618">
        <f t="shared" si="5"/>
        <v>161351500</v>
      </c>
      <c r="J119" s="619" t="s">
        <v>58</v>
      </c>
      <c r="K119" s="619" t="s">
        <v>2048</v>
      </c>
    </row>
    <row r="120" spans="2:11">
      <c r="B120" s="620" t="s">
        <v>3244</v>
      </c>
      <c r="C120" s="620" t="s">
        <v>3388</v>
      </c>
      <c r="D120" s="620" t="s">
        <v>3398</v>
      </c>
      <c r="E120" s="615">
        <v>95000</v>
      </c>
      <c r="F120" s="616">
        <f t="shared" si="4"/>
        <v>161446500</v>
      </c>
      <c r="G120" s="617">
        <f t="shared" si="3"/>
        <v>95000</v>
      </c>
      <c r="H120" s="618">
        <f t="shared" si="5"/>
        <v>161446500</v>
      </c>
      <c r="J120" s="619" t="s">
        <v>58</v>
      </c>
      <c r="K120" s="619" t="s">
        <v>2048</v>
      </c>
    </row>
    <row r="121" spans="2:11">
      <c r="B121" s="620" t="s">
        <v>3244</v>
      </c>
      <c r="C121" s="620" t="s">
        <v>3388</v>
      </c>
      <c r="D121" s="620" t="s">
        <v>3399</v>
      </c>
      <c r="E121" s="615">
        <v>35000</v>
      </c>
      <c r="F121" s="616">
        <f t="shared" si="4"/>
        <v>161481500</v>
      </c>
      <c r="G121" s="617">
        <f t="shared" si="3"/>
        <v>35000</v>
      </c>
      <c r="H121" s="618">
        <f t="shared" si="5"/>
        <v>161481500</v>
      </c>
      <c r="J121" s="619" t="s">
        <v>58</v>
      </c>
      <c r="K121" s="619" t="s">
        <v>2048</v>
      </c>
    </row>
    <row r="122" spans="2:11">
      <c r="B122" s="620" t="s">
        <v>3244</v>
      </c>
      <c r="C122" s="620" t="s">
        <v>3388</v>
      </c>
      <c r="D122" s="620" t="s">
        <v>3400</v>
      </c>
      <c r="E122" s="615">
        <v>50000</v>
      </c>
      <c r="F122" s="616">
        <f t="shared" si="4"/>
        <v>161531500</v>
      </c>
      <c r="G122" s="617">
        <f t="shared" si="3"/>
        <v>50000</v>
      </c>
      <c r="H122" s="618">
        <f t="shared" si="5"/>
        <v>161531500</v>
      </c>
      <c r="J122" s="619" t="s">
        <v>58</v>
      </c>
      <c r="K122" s="619" t="s">
        <v>2048</v>
      </c>
    </row>
    <row r="123" spans="2:11">
      <c r="B123" s="620" t="s">
        <v>3244</v>
      </c>
      <c r="C123" s="620" t="s">
        <v>3388</v>
      </c>
      <c r="D123" s="620" t="s">
        <v>3401</v>
      </c>
      <c r="E123" s="615">
        <v>1100000</v>
      </c>
      <c r="F123" s="616">
        <f t="shared" si="4"/>
        <v>162631500</v>
      </c>
      <c r="G123" s="617">
        <f t="shared" si="3"/>
        <v>1100000</v>
      </c>
      <c r="H123" s="618">
        <f t="shared" si="5"/>
        <v>162631500</v>
      </c>
      <c r="J123" s="619" t="s">
        <v>58</v>
      </c>
      <c r="K123" s="619" t="s">
        <v>2048</v>
      </c>
    </row>
    <row r="124" spans="2:11">
      <c r="B124" s="620" t="s">
        <v>3244</v>
      </c>
      <c r="C124" s="620" t="s">
        <v>3388</v>
      </c>
      <c r="D124" s="620" t="s">
        <v>3402</v>
      </c>
      <c r="E124" s="615">
        <v>300000</v>
      </c>
      <c r="F124" s="616">
        <f t="shared" si="4"/>
        <v>162931500</v>
      </c>
      <c r="G124" s="617">
        <f t="shared" si="3"/>
        <v>300000</v>
      </c>
      <c r="H124" s="618">
        <f t="shared" si="5"/>
        <v>162931500</v>
      </c>
      <c r="J124" s="619" t="s">
        <v>58</v>
      </c>
      <c r="K124" s="619" t="s">
        <v>2048</v>
      </c>
    </row>
    <row r="125" spans="2:11">
      <c r="B125" s="620" t="s">
        <v>3244</v>
      </c>
      <c r="C125" s="620" t="s">
        <v>3388</v>
      </c>
      <c r="D125" s="620" t="s">
        <v>3403</v>
      </c>
      <c r="E125" s="615">
        <v>40000</v>
      </c>
      <c r="F125" s="616">
        <f t="shared" si="4"/>
        <v>162971500</v>
      </c>
      <c r="G125" s="617">
        <f t="shared" si="3"/>
        <v>40000</v>
      </c>
      <c r="H125" s="618">
        <f t="shared" si="5"/>
        <v>162971500</v>
      </c>
      <c r="J125" s="619" t="s">
        <v>58</v>
      </c>
      <c r="K125" s="619" t="s">
        <v>2048</v>
      </c>
    </row>
    <row r="126" spans="2:11">
      <c r="B126" s="620" t="s">
        <v>3244</v>
      </c>
      <c r="C126" s="620" t="s">
        <v>6206</v>
      </c>
      <c r="D126" s="620" t="s">
        <v>3404</v>
      </c>
      <c r="E126" s="615">
        <v>15000</v>
      </c>
      <c r="F126" s="616">
        <f t="shared" si="4"/>
        <v>162986500</v>
      </c>
      <c r="G126" s="617">
        <f t="shared" si="3"/>
        <v>15000</v>
      </c>
      <c r="H126" s="618">
        <f t="shared" si="5"/>
        <v>162986500</v>
      </c>
      <c r="J126" s="619" t="s">
        <v>58</v>
      </c>
      <c r="K126" s="619" t="s">
        <v>2048</v>
      </c>
    </row>
    <row r="127" spans="2:11">
      <c r="B127" s="620" t="s">
        <v>3244</v>
      </c>
      <c r="C127" s="620" t="s">
        <v>6206</v>
      </c>
      <c r="D127" s="620" t="s">
        <v>3405</v>
      </c>
      <c r="E127" s="615">
        <v>25000</v>
      </c>
      <c r="F127" s="616">
        <f t="shared" si="4"/>
        <v>163011500</v>
      </c>
      <c r="G127" s="617">
        <f t="shared" si="3"/>
        <v>25000</v>
      </c>
      <c r="H127" s="618">
        <f t="shared" si="5"/>
        <v>163011500</v>
      </c>
      <c r="J127" s="619" t="s">
        <v>58</v>
      </c>
      <c r="K127" s="619" t="s">
        <v>2048</v>
      </c>
    </row>
    <row r="128" spans="2:11">
      <c r="B128" s="620" t="s">
        <v>3244</v>
      </c>
      <c r="C128" s="620" t="s">
        <v>6206</v>
      </c>
      <c r="D128" s="620" t="s">
        <v>3406</v>
      </c>
      <c r="E128" s="615">
        <v>112000</v>
      </c>
      <c r="F128" s="616">
        <f t="shared" si="4"/>
        <v>163123500</v>
      </c>
      <c r="G128" s="617">
        <f t="shared" si="3"/>
        <v>112000</v>
      </c>
      <c r="H128" s="618">
        <f t="shared" si="5"/>
        <v>163123500</v>
      </c>
      <c r="J128" s="619" t="s">
        <v>58</v>
      </c>
      <c r="K128" s="619" t="s">
        <v>2048</v>
      </c>
    </row>
    <row r="129" spans="2:11">
      <c r="B129" s="620" t="s">
        <v>3244</v>
      </c>
      <c r="C129" s="620" t="s">
        <v>6206</v>
      </c>
      <c r="D129" s="620" t="s">
        <v>3407</v>
      </c>
      <c r="E129" s="615">
        <v>12500</v>
      </c>
      <c r="F129" s="616">
        <f t="shared" si="4"/>
        <v>163136000</v>
      </c>
      <c r="G129" s="617">
        <f t="shared" si="3"/>
        <v>12500</v>
      </c>
      <c r="H129" s="618">
        <f t="shared" si="5"/>
        <v>163136000</v>
      </c>
      <c r="J129" s="619" t="s">
        <v>58</v>
      </c>
      <c r="K129" s="619" t="s">
        <v>2048</v>
      </c>
    </row>
    <row r="130" spans="2:11">
      <c r="B130" s="620" t="s">
        <v>3244</v>
      </c>
      <c r="C130" s="620" t="s">
        <v>6206</v>
      </c>
      <c r="D130" s="620" t="s">
        <v>3408</v>
      </c>
      <c r="E130" s="615">
        <v>20000</v>
      </c>
      <c r="F130" s="616">
        <f t="shared" si="4"/>
        <v>163156000</v>
      </c>
      <c r="G130" s="617">
        <f t="shared" si="3"/>
        <v>20000</v>
      </c>
      <c r="H130" s="618">
        <f t="shared" si="5"/>
        <v>163156000</v>
      </c>
      <c r="J130" s="619" t="s">
        <v>58</v>
      </c>
      <c r="K130" s="619" t="s">
        <v>2048</v>
      </c>
    </row>
    <row r="131" spans="2:11">
      <c r="B131" s="620" t="s">
        <v>3244</v>
      </c>
      <c r="C131" s="620" t="s">
        <v>6206</v>
      </c>
      <c r="D131" s="620" t="s">
        <v>3409</v>
      </c>
      <c r="E131" s="615">
        <v>20000</v>
      </c>
      <c r="F131" s="616">
        <f t="shared" si="4"/>
        <v>163176000</v>
      </c>
      <c r="G131" s="617">
        <f t="shared" si="3"/>
        <v>20000</v>
      </c>
      <c r="H131" s="618">
        <f t="shared" si="5"/>
        <v>163176000</v>
      </c>
      <c r="J131" s="619" t="s">
        <v>58</v>
      </c>
      <c r="K131" s="619" t="s">
        <v>2048</v>
      </c>
    </row>
    <row r="132" spans="2:11">
      <c r="B132" s="620" t="s">
        <v>3244</v>
      </c>
      <c r="C132" s="620" t="s">
        <v>6206</v>
      </c>
      <c r="D132" s="620" t="s">
        <v>3410</v>
      </c>
      <c r="E132" s="615">
        <v>80000</v>
      </c>
      <c r="F132" s="616">
        <f t="shared" si="4"/>
        <v>163256000</v>
      </c>
      <c r="G132" s="617">
        <f t="shared" si="3"/>
        <v>80000</v>
      </c>
      <c r="H132" s="618">
        <f t="shared" si="5"/>
        <v>163256000</v>
      </c>
      <c r="J132" s="619" t="s">
        <v>58</v>
      </c>
      <c r="K132" s="619" t="s">
        <v>2048</v>
      </c>
    </row>
    <row r="133" spans="2:11">
      <c r="B133" s="620" t="s">
        <v>3244</v>
      </c>
      <c r="C133" s="620" t="s">
        <v>6206</v>
      </c>
      <c r="D133" s="620" t="s">
        <v>3411</v>
      </c>
      <c r="E133" s="615">
        <v>25000</v>
      </c>
      <c r="F133" s="616">
        <f t="shared" si="4"/>
        <v>163281000</v>
      </c>
      <c r="G133" s="617">
        <f t="shared" si="3"/>
        <v>25000</v>
      </c>
      <c r="H133" s="618">
        <f t="shared" si="5"/>
        <v>163281000</v>
      </c>
      <c r="J133" s="619" t="s">
        <v>58</v>
      </c>
      <c r="K133" s="619" t="s">
        <v>2048</v>
      </c>
    </row>
    <row r="134" spans="2:11">
      <c r="B134" s="620" t="s">
        <v>3244</v>
      </c>
      <c r="C134" s="620" t="s">
        <v>3412</v>
      </c>
      <c r="D134" s="620" t="s">
        <v>3413</v>
      </c>
      <c r="E134" s="615">
        <v>62500</v>
      </c>
      <c r="F134" s="616">
        <f t="shared" si="4"/>
        <v>163343500</v>
      </c>
      <c r="G134" s="617">
        <f t="shared" si="3"/>
        <v>62500</v>
      </c>
      <c r="H134" s="618">
        <f t="shared" si="5"/>
        <v>163343500</v>
      </c>
      <c r="J134" s="619" t="s">
        <v>58</v>
      </c>
      <c r="K134" s="619" t="s">
        <v>2048</v>
      </c>
    </row>
    <row r="135" spans="2:11">
      <c r="B135" s="620" t="s">
        <v>3244</v>
      </c>
      <c r="C135" s="620" t="s">
        <v>3412</v>
      </c>
      <c r="D135" s="620" t="s">
        <v>3414</v>
      </c>
      <c r="E135" s="615">
        <v>284000</v>
      </c>
      <c r="F135" s="616">
        <f t="shared" si="4"/>
        <v>163627500</v>
      </c>
      <c r="G135" s="617">
        <f t="shared" ref="G135:G198" si="6">E135</f>
        <v>284000</v>
      </c>
      <c r="H135" s="618">
        <f t="shared" si="5"/>
        <v>163627500</v>
      </c>
      <c r="J135" s="619" t="s">
        <v>58</v>
      </c>
      <c r="K135" s="619" t="s">
        <v>2048</v>
      </c>
    </row>
    <row r="136" spans="2:11">
      <c r="B136" s="620" t="s">
        <v>3244</v>
      </c>
      <c r="C136" s="620" t="s">
        <v>3412</v>
      </c>
      <c r="D136" s="620" t="s">
        <v>3415</v>
      </c>
      <c r="E136" s="615">
        <v>28000</v>
      </c>
      <c r="F136" s="616">
        <f t="shared" ref="F136:F199" si="7">E136+F135</f>
        <v>163655500</v>
      </c>
      <c r="G136" s="617">
        <f t="shared" si="6"/>
        <v>28000</v>
      </c>
      <c r="H136" s="618">
        <f t="shared" ref="H136:H199" si="8">G136+H135</f>
        <v>163655500</v>
      </c>
      <c r="J136" s="619" t="s">
        <v>58</v>
      </c>
      <c r="K136" s="619" t="s">
        <v>2048</v>
      </c>
    </row>
    <row r="137" spans="2:11">
      <c r="B137" s="620" t="s">
        <v>3244</v>
      </c>
      <c r="C137" s="620" t="s">
        <v>3412</v>
      </c>
      <c r="D137" s="620" t="s">
        <v>2922</v>
      </c>
      <c r="E137" s="615">
        <v>300000</v>
      </c>
      <c r="F137" s="616">
        <f t="shared" si="7"/>
        <v>163955500</v>
      </c>
      <c r="G137" s="617">
        <f t="shared" si="6"/>
        <v>300000</v>
      </c>
      <c r="H137" s="618">
        <f t="shared" si="8"/>
        <v>163955500</v>
      </c>
      <c r="J137" s="619" t="s">
        <v>58</v>
      </c>
      <c r="K137" s="619" t="s">
        <v>2048</v>
      </c>
    </row>
    <row r="138" spans="2:11">
      <c r="B138" s="620" t="s">
        <v>3244</v>
      </c>
      <c r="C138" s="620" t="s">
        <v>3412</v>
      </c>
      <c r="D138" s="620" t="s">
        <v>3416</v>
      </c>
      <c r="E138" s="615">
        <v>1450000</v>
      </c>
      <c r="F138" s="616">
        <f t="shared" si="7"/>
        <v>165405500</v>
      </c>
      <c r="G138" s="617">
        <f t="shared" si="6"/>
        <v>1450000</v>
      </c>
      <c r="H138" s="618">
        <f t="shared" si="8"/>
        <v>165405500</v>
      </c>
      <c r="J138" s="619" t="s">
        <v>58</v>
      </c>
      <c r="K138" s="619" t="s">
        <v>2048</v>
      </c>
    </row>
    <row r="139" spans="2:11">
      <c r="B139" s="620" t="s">
        <v>3244</v>
      </c>
      <c r="C139" s="620" t="s">
        <v>3412</v>
      </c>
      <c r="D139" s="620" t="s">
        <v>3417</v>
      </c>
      <c r="E139" s="615">
        <v>32000</v>
      </c>
      <c r="F139" s="616">
        <f t="shared" si="7"/>
        <v>165437500</v>
      </c>
      <c r="G139" s="617">
        <f t="shared" si="6"/>
        <v>32000</v>
      </c>
      <c r="H139" s="618">
        <f t="shared" si="8"/>
        <v>165437500</v>
      </c>
      <c r="J139" s="619" t="s">
        <v>58</v>
      </c>
      <c r="K139" s="619" t="s">
        <v>2048</v>
      </c>
    </row>
    <row r="140" spans="2:11">
      <c r="B140" s="620" t="s">
        <v>3244</v>
      </c>
      <c r="C140" s="620" t="s">
        <v>3418</v>
      </c>
      <c r="D140" s="620" t="s">
        <v>3414</v>
      </c>
      <c r="E140" s="615">
        <v>284000</v>
      </c>
      <c r="F140" s="616">
        <f t="shared" si="7"/>
        <v>165721500</v>
      </c>
      <c r="G140" s="617">
        <f t="shared" si="6"/>
        <v>284000</v>
      </c>
      <c r="H140" s="618">
        <f t="shared" si="8"/>
        <v>165721500</v>
      </c>
      <c r="J140" s="619" t="s">
        <v>58</v>
      </c>
      <c r="K140" s="619" t="s">
        <v>2048</v>
      </c>
    </row>
    <row r="141" spans="2:11">
      <c r="B141" s="620" t="s">
        <v>3244</v>
      </c>
      <c r="C141" s="620" t="s">
        <v>3418</v>
      </c>
      <c r="D141" s="620" t="s">
        <v>3415</v>
      </c>
      <c r="E141" s="615">
        <v>28000</v>
      </c>
      <c r="F141" s="616">
        <f t="shared" si="7"/>
        <v>165749500</v>
      </c>
      <c r="G141" s="617">
        <f t="shared" si="6"/>
        <v>28000</v>
      </c>
      <c r="H141" s="618">
        <f t="shared" si="8"/>
        <v>165749500</v>
      </c>
      <c r="J141" s="619" t="s">
        <v>58</v>
      </c>
      <c r="K141" s="619" t="s">
        <v>2048</v>
      </c>
    </row>
    <row r="142" spans="2:11">
      <c r="B142" s="620" t="s">
        <v>3244</v>
      </c>
      <c r="C142" s="620" t="s">
        <v>3418</v>
      </c>
      <c r="D142" s="620" t="s">
        <v>2922</v>
      </c>
      <c r="E142" s="615">
        <v>553000</v>
      </c>
      <c r="F142" s="616">
        <f t="shared" si="7"/>
        <v>166302500</v>
      </c>
      <c r="G142" s="617">
        <f t="shared" si="6"/>
        <v>553000</v>
      </c>
      <c r="H142" s="618">
        <f t="shared" si="8"/>
        <v>166302500</v>
      </c>
      <c r="J142" s="619" t="s">
        <v>58</v>
      </c>
      <c r="K142" s="619" t="s">
        <v>2048</v>
      </c>
    </row>
    <row r="143" spans="2:11">
      <c r="B143" s="620" t="s">
        <v>3244</v>
      </c>
      <c r="C143" s="620" t="s">
        <v>3418</v>
      </c>
      <c r="D143" s="620" t="s">
        <v>3416</v>
      </c>
      <c r="E143" s="615">
        <v>1700000</v>
      </c>
      <c r="F143" s="616">
        <f t="shared" si="7"/>
        <v>168002500</v>
      </c>
      <c r="G143" s="617">
        <f t="shared" si="6"/>
        <v>1700000</v>
      </c>
      <c r="H143" s="618">
        <f t="shared" si="8"/>
        <v>168002500</v>
      </c>
      <c r="J143" s="619" t="s">
        <v>58</v>
      </c>
      <c r="K143" s="619" t="s">
        <v>2048</v>
      </c>
    </row>
    <row r="144" spans="2:11">
      <c r="B144" s="620" t="s">
        <v>3244</v>
      </c>
      <c r="C144" s="620" t="s">
        <v>3418</v>
      </c>
      <c r="D144" s="620" t="s">
        <v>3417</v>
      </c>
      <c r="E144" s="615">
        <v>32000</v>
      </c>
      <c r="F144" s="616">
        <f t="shared" si="7"/>
        <v>168034500</v>
      </c>
      <c r="G144" s="617">
        <f t="shared" si="6"/>
        <v>32000</v>
      </c>
      <c r="H144" s="618">
        <f t="shared" si="8"/>
        <v>168034500</v>
      </c>
      <c r="J144" s="619" t="s">
        <v>58</v>
      </c>
      <c r="K144" s="619" t="s">
        <v>2048</v>
      </c>
    </row>
    <row r="145" spans="2:11">
      <c r="B145" s="620" t="s">
        <v>3244</v>
      </c>
      <c r="C145" s="620" t="s">
        <v>3419</v>
      </c>
      <c r="D145" s="620" t="s">
        <v>3414</v>
      </c>
      <c r="E145" s="615">
        <v>284000</v>
      </c>
      <c r="F145" s="616">
        <f t="shared" si="7"/>
        <v>168318500</v>
      </c>
      <c r="G145" s="617">
        <f t="shared" si="6"/>
        <v>284000</v>
      </c>
      <c r="H145" s="618">
        <f t="shared" si="8"/>
        <v>168318500</v>
      </c>
      <c r="J145" s="619" t="s">
        <v>58</v>
      </c>
      <c r="K145" s="619" t="s">
        <v>2048</v>
      </c>
    </row>
    <row r="146" spans="2:11">
      <c r="B146" s="620" t="s">
        <v>3244</v>
      </c>
      <c r="C146" s="620" t="s">
        <v>3419</v>
      </c>
      <c r="D146" s="620" t="s">
        <v>3415</v>
      </c>
      <c r="E146" s="615">
        <v>28000</v>
      </c>
      <c r="F146" s="616">
        <f t="shared" si="7"/>
        <v>168346500</v>
      </c>
      <c r="G146" s="617">
        <f t="shared" si="6"/>
        <v>28000</v>
      </c>
      <c r="H146" s="618">
        <f t="shared" si="8"/>
        <v>168346500</v>
      </c>
      <c r="J146" s="619" t="s">
        <v>58</v>
      </c>
      <c r="K146" s="619" t="s">
        <v>2048</v>
      </c>
    </row>
    <row r="147" spans="2:11">
      <c r="B147" s="620" t="s">
        <v>3244</v>
      </c>
      <c r="C147" s="620" t="s">
        <v>3419</v>
      </c>
      <c r="D147" s="620" t="s">
        <v>2922</v>
      </c>
      <c r="E147" s="615">
        <v>300000</v>
      </c>
      <c r="F147" s="616">
        <f t="shared" si="7"/>
        <v>168646500</v>
      </c>
      <c r="G147" s="617">
        <f t="shared" si="6"/>
        <v>300000</v>
      </c>
      <c r="H147" s="618">
        <f t="shared" si="8"/>
        <v>168646500</v>
      </c>
      <c r="J147" s="619" t="s">
        <v>58</v>
      </c>
      <c r="K147" s="619" t="s">
        <v>2048</v>
      </c>
    </row>
    <row r="148" spans="2:11">
      <c r="B148" s="620" t="s">
        <v>3244</v>
      </c>
      <c r="C148" s="620" t="s">
        <v>3419</v>
      </c>
      <c r="D148" s="620" t="s">
        <v>3417</v>
      </c>
      <c r="E148" s="615">
        <v>32000</v>
      </c>
      <c r="F148" s="616">
        <f t="shared" si="7"/>
        <v>168678500</v>
      </c>
      <c r="G148" s="617">
        <f t="shared" si="6"/>
        <v>32000</v>
      </c>
      <c r="H148" s="618">
        <f t="shared" si="8"/>
        <v>168678500</v>
      </c>
      <c r="J148" s="619" t="s">
        <v>58</v>
      </c>
      <c r="K148" s="619" t="s">
        <v>2048</v>
      </c>
    </row>
    <row r="149" spans="2:11">
      <c r="B149" s="620" t="s">
        <v>3244</v>
      </c>
      <c r="C149" s="620" t="s">
        <v>3420</v>
      </c>
      <c r="D149" s="620" t="s">
        <v>3421</v>
      </c>
      <c r="E149" s="615">
        <v>700000</v>
      </c>
      <c r="F149" s="616">
        <f t="shared" si="7"/>
        <v>169378500</v>
      </c>
      <c r="G149" s="617">
        <f t="shared" si="6"/>
        <v>700000</v>
      </c>
      <c r="H149" s="618">
        <f t="shared" si="8"/>
        <v>169378500</v>
      </c>
      <c r="J149" s="619" t="s">
        <v>58</v>
      </c>
      <c r="K149" s="619" t="s">
        <v>2048</v>
      </c>
    </row>
    <row r="150" spans="2:11">
      <c r="B150" s="620" t="s">
        <v>3244</v>
      </c>
      <c r="C150" s="620" t="s">
        <v>3420</v>
      </c>
      <c r="D150" s="620" t="s">
        <v>3414</v>
      </c>
      <c r="E150" s="615">
        <v>284000</v>
      </c>
      <c r="F150" s="616">
        <f t="shared" si="7"/>
        <v>169662500</v>
      </c>
      <c r="G150" s="617">
        <f t="shared" si="6"/>
        <v>284000</v>
      </c>
      <c r="H150" s="618">
        <f t="shared" si="8"/>
        <v>169662500</v>
      </c>
      <c r="J150" s="619" t="s">
        <v>58</v>
      </c>
      <c r="K150" s="619" t="s">
        <v>2048</v>
      </c>
    </row>
    <row r="151" spans="2:11">
      <c r="B151" s="620" t="s">
        <v>3244</v>
      </c>
      <c r="C151" s="620" t="s">
        <v>3420</v>
      </c>
      <c r="D151" s="620" t="s">
        <v>3422</v>
      </c>
      <c r="E151" s="615">
        <v>28000</v>
      </c>
      <c r="F151" s="616">
        <f t="shared" si="7"/>
        <v>169690500</v>
      </c>
      <c r="G151" s="617">
        <f t="shared" si="6"/>
        <v>28000</v>
      </c>
      <c r="H151" s="618">
        <f t="shared" si="8"/>
        <v>169690500</v>
      </c>
      <c r="J151" s="619" t="s">
        <v>58</v>
      </c>
      <c r="K151" s="619" t="s">
        <v>2048</v>
      </c>
    </row>
    <row r="152" spans="2:11">
      <c r="B152" s="620" t="s">
        <v>3244</v>
      </c>
      <c r="C152" s="620" t="s">
        <v>3420</v>
      </c>
      <c r="D152" s="620" t="s">
        <v>3416</v>
      </c>
      <c r="E152" s="615">
        <v>750000</v>
      </c>
      <c r="F152" s="616">
        <f t="shared" si="7"/>
        <v>170440500</v>
      </c>
      <c r="G152" s="617">
        <f t="shared" si="6"/>
        <v>750000</v>
      </c>
      <c r="H152" s="618">
        <f t="shared" si="8"/>
        <v>170440500</v>
      </c>
      <c r="J152" s="619" t="s">
        <v>58</v>
      </c>
      <c r="K152" s="619" t="s">
        <v>2048</v>
      </c>
    </row>
    <row r="153" spans="2:11">
      <c r="B153" s="620" t="s">
        <v>3244</v>
      </c>
      <c r="C153" s="620" t="s">
        <v>3420</v>
      </c>
      <c r="D153" s="620" t="s">
        <v>3423</v>
      </c>
      <c r="E153" s="615">
        <v>66000</v>
      </c>
      <c r="F153" s="616">
        <f t="shared" si="7"/>
        <v>170506500</v>
      </c>
      <c r="G153" s="617">
        <f t="shared" si="6"/>
        <v>66000</v>
      </c>
      <c r="H153" s="618">
        <f t="shared" si="8"/>
        <v>170506500</v>
      </c>
      <c r="J153" s="619" t="s">
        <v>58</v>
      </c>
      <c r="K153" s="619" t="s">
        <v>2048</v>
      </c>
    </row>
    <row r="154" spans="2:11">
      <c r="B154" s="620" t="s">
        <v>3244</v>
      </c>
      <c r="C154" s="620" t="s">
        <v>3424</v>
      </c>
      <c r="D154" s="620" t="s">
        <v>3425</v>
      </c>
      <c r="E154" s="615">
        <v>80000</v>
      </c>
      <c r="F154" s="616">
        <f t="shared" si="7"/>
        <v>170586500</v>
      </c>
      <c r="G154" s="617">
        <f t="shared" si="6"/>
        <v>80000</v>
      </c>
      <c r="H154" s="618">
        <f t="shared" si="8"/>
        <v>170586500</v>
      </c>
      <c r="J154" s="619" t="s">
        <v>58</v>
      </c>
      <c r="K154" s="619" t="s">
        <v>2048</v>
      </c>
    </row>
    <row r="155" spans="2:11">
      <c r="B155" s="620" t="s">
        <v>3244</v>
      </c>
      <c r="C155" s="620" t="s">
        <v>3424</v>
      </c>
      <c r="D155" s="620" t="s">
        <v>3414</v>
      </c>
      <c r="E155" s="615">
        <v>284000</v>
      </c>
      <c r="F155" s="616">
        <f t="shared" si="7"/>
        <v>170870500</v>
      </c>
      <c r="G155" s="617">
        <f t="shared" si="6"/>
        <v>284000</v>
      </c>
      <c r="H155" s="618">
        <f t="shared" si="8"/>
        <v>170870500</v>
      </c>
      <c r="J155" s="619" t="s">
        <v>58</v>
      </c>
      <c r="K155" s="619" t="s">
        <v>2048</v>
      </c>
    </row>
    <row r="156" spans="2:11">
      <c r="B156" s="620" t="s">
        <v>3244</v>
      </c>
      <c r="C156" s="620" t="s">
        <v>3424</v>
      </c>
      <c r="D156" s="620" t="s">
        <v>2922</v>
      </c>
      <c r="E156" s="615">
        <v>300000</v>
      </c>
      <c r="F156" s="616">
        <f t="shared" si="7"/>
        <v>171170500</v>
      </c>
      <c r="G156" s="617">
        <f t="shared" si="6"/>
        <v>300000</v>
      </c>
      <c r="H156" s="618">
        <f t="shared" si="8"/>
        <v>171170500</v>
      </c>
      <c r="J156" s="619" t="s">
        <v>58</v>
      </c>
      <c r="K156" s="619" t="s">
        <v>2048</v>
      </c>
    </row>
    <row r="157" spans="2:11">
      <c r="B157" s="620" t="s">
        <v>3244</v>
      </c>
      <c r="C157" s="620" t="s">
        <v>3424</v>
      </c>
      <c r="D157" s="620" t="s">
        <v>3423</v>
      </c>
      <c r="E157" s="615">
        <v>68000</v>
      </c>
      <c r="F157" s="616">
        <f t="shared" si="7"/>
        <v>171238500</v>
      </c>
      <c r="G157" s="617">
        <f t="shared" si="6"/>
        <v>68000</v>
      </c>
      <c r="H157" s="618">
        <f t="shared" si="8"/>
        <v>171238500</v>
      </c>
      <c r="J157" s="619" t="s">
        <v>58</v>
      </c>
      <c r="K157" s="619" t="s">
        <v>2048</v>
      </c>
    </row>
    <row r="158" spans="2:11">
      <c r="B158" s="620" t="s">
        <v>3244</v>
      </c>
      <c r="C158" s="620" t="s">
        <v>3424</v>
      </c>
      <c r="D158" s="620" t="s">
        <v>3417</v>
      </c>
      <c r="E158" s="615">
        <v>32000</v>
      </c>
      <c r="F158" s="616">
        <f t="shared" si="7"/>
        <v>171270500</v>
      </c>
      <c r="G158" s="617">
        <f t="shared" si="6"/>
        <v>32000</v>
      </c>
      <c r="H158" s="618">
        <f t="shared" si="8"/>
        <v>171270500</v>
      </c>
      <c r="J158" s="619" t="s">
        <v>58</v>
      </c>
      <c r="K158" s="619" t="s">
        <v>2048</v>
      </c>
    </row>
    <row r="159" spans="2:11">
      <c r="B159" s="620" t="s">
        <v>3244</v>
      </c>
      <c r="C159" s="620" t="s">
        <v>3426</v>
      </c>
      <c r="D159" s="620" t="s">
        <v>3425</v>
      </c>
      <c r="E159" s="615">
        <v>80000</v>
      </c>
      <c r="F159" s="616">
        <f t="shared" si="7"/>
        <v>171350500</v>
      </c>
      <c r="G159" s="617">
        <f t="shared" si="6"/>
        <v>80000</v>
      </c>
      <c r="H159" s="618">
        <f t="shared" si="8"/>
        <v>171350500</v>
      </c>
      <c r="J159" s="619" t="s">
        <v>58</v>
      </c>
      <c r="K159" s="619" t="s">
        <v>2048</v>
      </c>
    </row>
    <row r="160" spans="2:11">
      <c r="B160" s="620" t="s">
        <v>3244</v>
      </c>
      <c r="C160" s="620" t="s">
        <v>3426</v>
      </c>
      <c r="D160" s="620" t="s">
        <v>3414</v>
      </c>
      <c r="E160" s="615">
        <v>284000</v>
      </c>
      <c r="F160" s="616">
        <f t="shared" si="7"/>
        <v>171634500</v>
      </c>
      <c r="G160" s="617">
        <f t="shared" si="6"/>
        <v>284000</v>
      </c>
      <c r="H160" s="618">
        <f t="shared" si="8"/>
        <v>171634500</v>
      </c>
      <c r="J160" s="619" t="s">
        <v>58</v>
      </c>
      <c r="K160" s="619" t="s">
        <v>2048</v>
      </c>
    </row>
    <row r="161" spans="2:11">
      <c r="B161" s="620" t="s">
        <v>3244</v>
      </c>
      <c r="C161" s="620" t="s">
        <v>3426</v>
      </c>
      <c r="D161" s="620" t="s">
        <v>3422</v>
      </c>
      <c r="E161" s="615">
        <v>28000</v>
      </c>
      <c r="F161" s="616">
        <f t="shared" si="7"/>
        <v>171662500</v>
      </c>
      <c r="G161" s="617">
        <f t="shared" si="6"/>
        <v>28000</v>
      </c>
      <c r="H161" s="618">
        <f t="shared" si="8"/>
        <v>171662500</v>
      </c>
      <c r="J161" s="619" t="s">
        <v>58</v>
      </c>
      <c r="K161" s="619" t="s">
        <v>2048</v>
      </c>
    </row>
    <row r="162" spans="2:11">
      <c r="B162" s="620" t="s">
        <v>3244</v>
      </c>
      <c r="C162" s="620" t="s">
        <v>3426</v>
      </c>
      <c r="D162" s="620" t="s">
        <v>2922</v>
      </c>
      <c r="E162" s="615">
        <v>300000</v>
      </c>
      <c r="F162" s="616">
        <f t="shared" si="7"/>
        <v>171962500</v>
      </c>
      <c r="G162" s="617">
        <f t="shared" si="6"/>
        <v>300000</v>
      </c>
      <c r="H162" s="618">
        <f t="shared" si="8"/>
        <v>171962500</v>
      </c>
      <c r="J162" s="619" t="s">
        <v>58</v>
      </c>
      <c r="K162" s="619" t="s">
        <v>2048</v>
      </c>
    </row>
    <row r="163" spans="2:11">
      <c r="B163" s="620" t="s">
        <v>3244</v>
      </c>
      <c r="C163" s="620" t="s">
        <v>3426</v>
      </c>
      <c r="D163" s="620" t="s">
        <v>3423</v>
      </c>
      <c r="E163" s="615">
        <v>66000</v>
      </c>
      <c r="F163" s="616">
        <f t="shared" si="7"/>
        <v>172028500</v>
      </c>
      <c r="G163" s="617">
        <f t="shared" si="6"/>
        <v>66000</v>
      </c>
      <c r="H163" s="618">
        <f t="shared" si="8"/>
        <v>172028500</v>
      </c>
      <c r="J163" s="619" t="s">
        <v>58</v>
      </c>
      <c r="K163" s="619" t="s">
        <v>2048</v>
      </c>
    </row>
    <row r="164" spans="2:11">
      <c r="B164" s="620" t="s">
        <v>3244</v>
      </c>
      <c r="C164" s="620" t="s">
        <v>3426</v>
      </c>
      <c r="D164" s="620" t="s">
        <v>3417</v>
      </c>
      <c r="E164" s="615">
        <v>32000</v>
      </c>
      <c r="F164" s="616">
        <f t="shared" si="7"/>
        <v>172060500</v>
      </c>
      <c r="G164" s="617">
        <f t="shared" si="6"/>
        <v>32000</v>
      </c>
      <c r="H164" s="618">
        <f t="shared" si="8"/>
        <v>172060500</v>
      </c>
      <c r="J164" s="619" t="s">
        <v>58</v>
      </c>
      <c r="K164" s="619" t="s">
        <v>2048</v>
      </c>
    </row>
    <row r="165" spans="2:11">
      <c r="B165" s="620" t="s">
        <v>3244</v>
      </c>
      <c r="C165" s="620" t="s">
        <v>6202</v>
      </c>
      <c r="D165" s="620" t="s">
        <v>3428</v>
      </c>
      <c r="E165" s="615">
        <v>250000</v>
      </c>
      <c r="F165" s="616">
        <f t="shared" si="7"/>
        <v>172310500</v>
      </c>
      <c r="G165" s="617">
        <f t="shared" si="6"/>
        <v>250000</v>
      </c>
      <c r="H165" s="618">
        <f t="shared" si="8"/>
        <v>172310500</v>
      </c>
      <c r="J165" s="619" t="s">
        <v>58</v>
      </c>
      <c r="K165" s="619" t="s">
        <v>2048</v>
      </c>
    </row>
    <row r="166" spans="2:11">
      <c r="B166" s="620" t="s">
        <v>3244</v>
      </c>
      <c r="C166" s="620" t="s">
        <v>6202</v>
      </c>
      <c r="D166" s="620" t="s">
        <v>3429</v>
      </c>
      <c r="E166" s="615">
        <v>200000</v>
      </c>
      <c r="F166" s="616">
        <f t="shared" si="7"/>
        <v>172510500</v>
      </c>
      <c r="G166" s="617">
        <f t="shared" si="6"/>
        <v>200000</v>
      </c>
      <c r="H166" s="618">
        <f t="shared" si="8"/>
        <v>172510500</v>
      </c>
      <c r="J166" s="619" t="s">
        <v>58</v>
      </c>
      <c r="K166" s="619" t="s">
        <v>2048</v>
      </c>
    </row>
    <row r="167" spans="2:11">
      <c r="B167" s="620" t="s">
        <v>3244</v>
      </c>
      <c r="C167" s="620" t="s">
        <v>6202</v>
      </c>
      <c r="D167" s="620" t="s">
        <v>6205</v>
      </c>
      <c r="E167" s="615">
        <v>1500000</v>
      </c>
      <c r="F167" s="616">
        <f t="shared" si="7"/>
        <v>174010500</v>
      </c>
      <c r="G167" s="617">
        <f t="shared" si="6"/>
        <v>1500000</v>
      </c>
      <c r="H167" s="618">
        <f t="shared" si="8"/>
        <v>174010500</v>
      </c>
      <c r="J167" s="619" t="s">
        <v>58</v>
      </c>
      <c r="K167" s="619" t="s">
        <v>2048</v>
      </c>
    </row>
    <row r="168" spans="2:11">
      <c r="B168" s="620" t="s">
        <v>3244</v>
      </c>
      <c r="C168" s="620" t="s">
        <v>6202</v>
      </c>
      <c r="D168" s="620" t="s">
        <v>6204</v>
      </c>
      <c r="E168" s="615">
        <v>262500</v>
      </c>
      <c r="F168" s="616">
        <f t="shared" si="7"/>
        <v>174273000</v>
      </c>
      <c r="G168" s="617">
        <f t="shared" si="6"/>
        <v>262500</v>
      </c>
      <c r="H168" s="618">
        <f t="shared" si="8"/>
        <v>174273000</v>
      </c>
      <c r="J168" s="619" t="s">
        <v>58</v>
      </c>
      <c r="K168" s="619" t="s">
        <v>2048</v>
      </c>
    </row>
    <row r="169" spans="2:11">
      <c r="B169" s="620" t="s">
        <v>3244</v>
      </c>
      <c r="C169" s="620" t="s">
        <v>6202</v>
      </c>
      <c r="D169" s="620" t="s">
        <v>3430</v>
      </c>
      <c r="E169" s="615">
        <v>515000</v>
      </c>
      <c r="F169" s="616">
        <f t="shared" si="7"/>
        <v>174788000</v>
      </c>
      <c r="G169" s="617">
        <f t="shared" si="6"/>
        <v>515000</v>
      </c>
      <c r="H169" s="618">
        <f t="shared" si="8"/>
        <v>174788000</v>
      </c>
      <c r="J169" s="619" t="s">
        <v>58</v>
      </c>
      <c r="K169" s="619" t="s">
        <v>2048</v>
      </c>
    </row>
    <row r="170" spans="2:11">
      <c r="B170" s="620" t="s">
        <v>3244</v>
      </c>
      <c r="C170" s="620" t="s">
        <v>6202</v>
      </c>
      <c r="D170" s="620" t="s">
        <v>3431</v>
      </c>
      <c r="E170" s="615">
        <v>284000</v>
      </c>
      <c r="F170" s="616">
        <f t="shared" si="7"/>
        <v>175072000</v>
      </c>
      <c r="G170" s="617">
        <f t="shared" si="6"/>
        <v>284000</v>
      </c>
      <c r="H170" s="618">
        <f t="shared" si="8"/>
        <v>175072000</v>
      </c>
      <c r="J170" s="619" t="s">
        <v>58</v>
      </c>
      <c r="K170" s="619" t="s">
        <v>2048</v>
      </c>
    </row>
    <row r="171" spans="2:11">
      <c r="B171" s="620" t="s">
        <v>3244</v>
      </c>
      <c r="C171" s="620" t="s">
        <v>6202</v>
      </c>
      <c r="D171" s="620" t="s">
        <v>3432</v>
      </c>
      <c r="E171" s="615">
        <v>130000</v>
      </c>
      <c r="F171" s="616">
        <f t="shared" si="7"/>
        <v>175202000</v>
      </c>
      <c r="G171" s="617">
        <f t="shared" si="6"/>
        <v>130000</v>
      </c>
      <c r="H171" s="618">
        <f t="shared" si="8"/>
        <v>175202000</v>
      </c>
      <c r="J171" s="619" t="s">
        <v>58</v>
      </c>
      <c r="K171" s="619" t="s">
        <v>2048</v>
      </c>
    </row>
    <row r="172" spans="2:11">
      <c r="B172" s="620" t="s">
        <v>3244</v>
      </c>
      <c r="C172" s="620" t="s">
        <v>6202</v>
      </c>
      <c r="D172" s="620" t="s">
        <v>6203</v>
      </c>
      <c r="E172" s="615">
        <v>165000</v>
      </c>
      <c r="F172" s="616">
        <f t="shared" si="7"/>
        <v>175367000</v>
      </c>
      <c r="G172" s="617">
        <f t="shared" si="6"/>
        <v>165000</v>
      </c>
      <c r="H172" s="618">
        <f t="shared" si="8"/>
        <v>175367000</v>
      </c>
      <c r="J172" s="619" t="s">
        <v>58</v>
      </c>
      <c r="K172" s="619" t="s">
        <v>2048</v>
      </c>
    </row>
    <row r="173" spans="2:11">
      <c r="B173" s="620" t="s">
        <v>3244</v>
      </c>
      <c r="C173" s="620" t="s">
        <v>6202</v>
      </c>
      <c r="D173" s="620" t="s">
        <v>3433</v>
      </c>
      <c r="E173" s="615">
        <v>2000000</v>
      </c>
      <c r="F173" s="616">
        <f t="shared" si="7"/>
        <v>177367000</v>
      </c>
      <c r="G173" s="617">
        <f t="shared" si="6"/>
        <v>2000000</v>
      </c>
      <c r="H173" s="618">
        <f t="shared" si="8"/>
        <v>177367000</v>
      </c>
      <c r="J173" s="619" t="s">
        <v>58</v>
      </c>
      <c r="K173" s="619" t="s">
        <v>2048</v>
      </c>
    </row>
    <row r="174" spans="2:11">
      <c r="B174" s="620" t="s">
        <v>3244</v>
      </c>
      <c r="C174" s="620" t="s">
        <v>6202</v>
      </c>
      <c r="D174" s="620" t="s">
        <v>3434</v>
      </c>
      <c r="E174" s="615">
        <v>1925000</v>
      </c>
      <c r="F174" s="616">
        <f t="shared" si="7"/>
        <v>179292000</v>
      </c>
      <c r="G174" s="617">
        <f t="shared" si="6"/>
        <v>1925000</v>
      </c>
      <c r="H174" s="618">
        <f t="shared" si="8"/>
        <v>179292000</v>
      </c>
      <c r="J174" s="619" t="s">
        <v>58</v>
      </c>
      <c r="K174" s="619" t="s">
        <v>2048</v>
      </c>
    </row>
    <row r="175" spans="2:11">
      <c r="B175" s="620" t="s">
        <v>3244</v>
      </c>
      <c r="C175" s="620" t="s">
        <v>6202</v>
      </c>
      <c r="D175" s="620" t="s">
        <v>3435</v>
      </c>
      <c r="E175" s="615">
        <v>125000</v>
      </c>
      <c r="F175" s="616">
        <f t="shared" si="7"/>
        <v>179417000</v>
      </c>
      <c r="G175" s="617">
        <f t="shared" si="6"/>
        <v>125000</v>
      </c>
      <c r="H175" s="618">
        <f t="shared" si="8"/>
        <v>179417000</v>
      </c>
      <c r="J175" s="619" t="s">
        <v>58</v>
      </c>
      <c r="K175" s="619" t="s">
        <v>2048</v>
      </c>
    </row>
    <row r="176" spans="2:11">
      <c r="B176" s="620" t="s">
        <v>3244</v>
      </c>
      <c r="C176" s="620" t="s">
        <v>6202</v>
      </c>
      <c r="D176" s="620" t="s">
        <v>3355</v>
      </c>
      <c r="E176" s="615">
        <v>1000000</v>
      </c>
      <c r="F176" s="616">
        <f t="shared" si="7"/>
        <v>180417000</v>
      </c>
      <c r="G176" s="617">
        <f t="shared" si="6"/>
        <v>1000000</v>
      </c>
      <c r="H176" s="618">
        <f t="shared" si="8"/>
        <v>180417000</v>
      </c>
      <c r="J176" s="619" t="s">
        <v>58</v>
      </c>
      <c r="K176" s="619" t="s">
        <v>2048</v>
      </c>
    </row>
    <row r="177" spans="2:11">
      <c r="B177" s="620" t="s">
        <v>3244</v>
      </c>
      <c r="C177" s="620" t="s">
        <v>6202</v>
      </c>
      <c r="D177" s="620" t="s">
        <v>3436</v>
      </c>
      <c r="E177" s="615">
        <v>35000</v>
      </c>
      <c r="F177" s="616">
        <f t="shared" si="7"/>
        <v>180452000</v>
      </c>
      <c r="G177" s="617">
        <f t="shared" si="6"/>
        <v>35000</v>
      </c>
      <c r="H177" s="618">
        <f t="shared" si="8"/>
        <v>180452000</v>
      </c>
      <c r="J177" s="619" t="s">
        <v>58</v>
      </c>
      <c r="K177" s="619" t="s">
        <v>2048</v>
      </c>
    </row>
    <row r="178" spans="2:11">
      <c r="B178" s="620" t="s">
        <v>3244</v>
      </c>
      <c r="C178" s="620" t="s">
        <v>6202</v>
      </c>
      <c r="D178" s="620" t="s">
        <v>3437</v>
      </c>
      <c r="E178" s="615">
        <v>1135000</v>
      </c>
      <c r="F178" s="616">
        <f t="shared" si="7"/>
        <v>181587000</v>
      </c>
      <c r="G178" s="617">
        <f t="shared" si="6"/>
        <v>1135000</v>
      </c>
      <c r="H178" s="618">
        <f t="shared" si="8"/>
        <v>181587000</v>
      </c>
      <c r="J178" s="619" t="s">
        <v>58</v>
      </c>
      <c r="K178" s="619" t="s">
        <v>2048</v>
      </c>
    </row>
    <row r="179" spans="2:11">
      <c r="B179" s="620" t="s">
        <v>3244</v>
      </c>
      <c r="C179" s="620" t="s">
        <v>6202</v>
      </c>
      <c r="D179" s="620" t="s">
        <v>3438</v>
      </c>
      <c r="E179" s="615">
        <v>1800000</v>
      </c>
      <c r="F179" s="616">
        <f t="shared" si="7"/>
        <v>183387000</v>
      </c>
      <c r="G179" s="617">
        <f t="shared" si="6"/>
        <v>1800000</v>
      </c>
      <c r="H179" s="618">
        <f t="shared" si="8"/>
        <v>183387000</v>
      </c>
      <c r="J179" s="619" t="s">
        <v>58</v>
      </c>
      <c r="K179" s="619" t="s">
        <v>2048</v>
      </c>
    </row>
    <row r="180" spans="2:11">
      <c r="B180" s="620" t="s">
        <v>3244</v>
      </c>
      <c r="C180" s="620" t="s">
        <v>3439</v>
      </c>
      <c r="D180" s="620" t="s">
        <v>3440</v>
      </c>
      <c r="E180" s="615">
        <v>400000</v>
      </c>
      <c r="F180" s="616">
        <f t="shared" si="7"/>
        <v>183787000</v>
      </c>
      <c r="G180" s="617">
        <f t="shared" si="6"/>
        <v>400000</v>
      </c>
      <c r="H180" s="618">
        <f t="shared" si="8"/>
        <v>183787000</v>
      </c>
      <c r="J180" s="619" t="s">
        <v>58</v>
      </c>
      <c r="K180" s="619" t="s">
        <v>2048</v>
      </c>
    </row>
    <row r="181" spans="2:11">
      <c r="B181" s="620" t="s">
        <v>3244</v>
      </c>
      <c r="C181" s="620" t="s">
        <v>3439</v>
      </c>
      <c r="D181" s="620" t="s">
        <v>3441</v>
      </c>
      <c r="E181" s="615">
        <v>100000</v>
      </c>
      <c r="F181" s="616">
        <f t="shared" si="7"/>
        <v>183887000</v>
      </c>
      <c r="G181" s="617">
        <f t="shared" si="6"/>
        <v>100000</v>
      </c>
      <c r="H181" s="618">
        <f t="shared" si="8"/>
        <v>183887000</v>
      </c>
      <c r="J181" s="619" t="s">
        <v>58</v>
      </c>
      <c r="K181" s="619" t="s">
        <v>2048</v>
      </c>
    </row>
    <row r="182" spans="2:11">
      <c r="B182" s="620" t="s">
        <v>3244</v>
      </c>
      <c r="C182" s="620" t="s">
        <v>3439</v>
      </c>
      <c r="D182" s="620" t="s">
        <v>3442</v>
      </c>
      <c r="E182" s="615">
        <v>225000</v>
      </c>
      <c r="F182" s="616">
        <f t="shared" si="7"/>
        <v>184112000</v>
      </c>
      <c r="G182" s="617">
        <f t="shared" si="6"/>
        <v>225000</v>
      </c>
      <c r="H182" s="618">
        <f t="shared" si="8"/>
        <v>184112000</v>
      </c>
      <c r="J182" s="619" t="s">
        <v>58</v>
      </c>
      <c r="K182" s="619" t="s">
        <v>2048</v>
      </c>
    </row>
    <row r="183" spans="2:11">
      <c r="B183" s="620" t="s">
        <v>3244</v>
      </c>
      <c r="C183" s="620" t="s">
        <v>3439</v>
      </c>
      <c r="D183" s="620" t="s">
        <v>3443</v>
      </c>
      <c r="E183" s="615">
        <v>400000</v>
      </c>
      <c r="F183" s="616">
        <f t="shared" si="7"/>
        <v>184512000</v>
      </c>
      <c r="G183" s="617">
        <f t="shared" si="6"/>
        <v>400000</v>
      </c>
      <c r="H183" s="618">
        <f t="shared" si="8"/>
        <v>184512000</v>
      </c>
      <c r="J183" s="619" t="s">
        <v>58</v>
      </c>
      <c r="K183" s="619" t="s">
        <v>2048</v>
      </c>
    </row>
    <row r="184" spans="2:11">
      <c r="B184" s="620" t="s">
        <v>3244</v>
      </c>
      <c r="C184" s="620" t="s">
        <v>3439</v>
      </c>
      <c r="D184" s="620" t="s">
        <v>3444</v>
      </c>
      <c r="E184" s="615">
        <v>4500000</v>
      </c>
      <c r="F184" s="616">
        <f t="shared" si="7"/>
        <v>189012000</v>
      </c>
      <c r="G184" s="617">
        <f t="shared" si="6"/>
        <v>4500000</v>
      </c>
      <c r="H184" s="618">
        <f t="shared" si="8"/>
        <v>189012000</v>
      </c>
      <c r="J184" s="619" t="s">
        <v>58</v>
      </c>
      <c r="K184" s="619" t="s">
        <v>2048</v>
      </c>
    </row>
    <row r="185" spans="2:11">
      <c r="B185" s="620" t="s">
        <v>3244</v>
      </c>
      <c r="C185" s="620" t="s">
        <v>3439</v>
      </c>
      <c r="D185" s="620" t="s">
        <v>3445</v>
      </c>
      <c r="E185" s="615">
        <v>2100000</v>
      </c>
      <c r="F185" s="616">
        <f t="shared" si="7"/>
        <v>191112000</v>
      </c>
      <c r="G185" s="617">
        <f t="shared" si="6"/>
        <v>2100000</v>
      </c>
      <c r="H185" s="618">
        <f t="shared" si="8"/>
        <v>191112000</v>
      </c>
      <c r="J185" s="619" t="s">
        <v>58</v>
      </c>
      <c r="K185" s="619" t="s">
        <v>2048</v>
      </c>
    </row>
    <row r="186" spans="2:11">
      <c r="B186" s="620" t="s">
        <v>3244</v>
      </c>
      <c r="C186" s="620" t="s">
        <v>3439</v>
      </c>
      <c r="D186" s="620" t="s">
        <v>6201</v>
      </c>
      <c r="E186" s="615">
        <v>110000</v>
      </c>
      <c r="F186" s="616">
        <f t="shared" si="7"/>
        <v>191222000</v>
      </c>
      <c r="G186" s="617">
        <f t="shared" si="6"/>
        <v>110000</v>
      </c>
      <c r="H186" s="618">
        <f t="shared" si="8"/>
        <v>191222000</v>
      </c>
      <c r="J186" s="619" t="s">
        <v>58</v>
      </c>
      <c r="K186" s="619" t="s">
        <v>2048</v>
      </c>
    </row>
    <row r="187" spans="2:11">
      <c r="B187" s="620" t="s">
        <v>3244</v>
      </c>
      <c r="C187" s="620" t="s">
        <v>3439</v>
      </c>
      <c r="D187" s="620" t="s">
        <v>3446</v>
      </c>
      <c r="E187" s="615">
        <v>150000</v>
      </c>
      <c r="F187" s="616">
        <f t="shared" si="7"/>
        <v>191372000</v>
      </c>
      <c r="G187" s="617">
        <f t="shared" si="6"/>
        <v>150000</v>
      </c>
      <c r="H187" s="618">
        <f t="shared" si="8"/>
        <v>191372000</v>
      </c>
      <c r="J187" s="619" t="s">
        <v>58</v>
      </c>
      <c r="K187" s="619" t="s">
        <v>2048</v>
      </c>
    </row>
    <row r="188" spans="2:11">
      <c r="B188" s="620" t="s">
        <v>3244</v>
      </c>
      <c r="C188" s="620" t="s">
        <v>3439</v>
      </c>
      <c r="D188" s="620" t="s">
        <v>3447</v>
      </c>
      <c r="E188" s="615">
        <v>350000</v>
      </c>
      <c r="F188" s="616">
        <f t="shared" si="7"/>
        <v>191722000</v>
      </c>
      <c r="G188" s="617">
        <f t="shared" si="6"/>
        <v>350000</v>
      </c>
      <c r="H188" s="618">
        <f t="shared" si="8"/>
        <v>191722000</v>
      </c>
      <c r="J188" s="619" t="s">
        <v>58</v>
      </c>
      <c r="K188" s="619" t="s">
        <v>2048</v>
      </c>
    </row>
    <row r="189" spans="2:11">
      <c r="B189" s="620" t="s">
        <v>3244</v>
      </c>
      <c r="C189" s="620" t="s">
        <v>3439</v>
      </c>
      <c r="D189" s="620" t="s">
        <v>3448</v>
      </c>
      <c r="E189" s="615">
        <v>1050000</v>
      </c>
      <c r="F189" s="616">
        <f t="shared" si="7"/>
        <v>192772000</v>
      </c>
      <c r="G189" s="617">
        <f t="shared" si="6"/>
        <v>1050000</v>
      </c>
      <c r="H189" s="618">
        <f t="shared" si="8"/>
        <v>192772000</v>
      </c>
      <c r="J189" s="619" t="s">
        <v>58</v>
      </c>
      <c r="K189" s="619" t="s">
        <v>2048</v>
      </c>
    </row>
    <row r="190" spans="2:11">
      <c r="B190" s="620" t="s">
        <v>3244</v>
      </c>
      <c r="C190" s="620" t="s">
        <v>3439</v>
      </c>
      <c r="D190" s="620" t="s">
        <v>3355</v>
      </c>
      <c r="E190" s="615">
        <v>700000</v>
      </c>
      <c r="F190" s="616">
        <f t="shared" si="7"/>
        <v>193472000</v>
      </c>
      <c r="G190" s="617">
        <f t="shared" si="6"/>
        <v>700000</v>
      </c>
      <c r="H190" s="618">
        <f t="shared" si="8"/>
        <v>193472000</v>
      </c>
      <c r="J190" s="619" t="s">
        <v>58</v>
      </c>
      <c r="K190" s="619" t="s">
        <v>2048</v>
      </c>
    </row>
    <row r="191" spans="2:11">
      <c r="B191" s="620" t="s">
        <v>3244</v>
      </c>
      <c r="C191" s="620" t="s">
        <v>3439</v>
      </c>
      <c r="D191" s="620" t="s">
        <v>3449</v>
      </c>
      <c r="E191" s="615">
        <v>700000</v>
      </c>
      <c r="F191" s="616">
        <f t="shared" si="7"/>
        <v>194172000</v>
      </c>
      <c r="G191" s="617">
        <f t="shared" si="6"/>
        <v>700000</v>
      </c>
      <c r="H191" s="618">
        <f t="shared" si="8"/>
        <v>194172000</v>
      </c>
      <c r="J191" s="619" t="s">
        <v>58</v>
      </c>
      <c r="K191" s="619" t="s">
        <v>2048</v>
      </c>
    </row>
    <row r="192" spans="2:11">
      <c r="B192" s="620" t="s">
        <v>3244</v>
      </c>
      <c r="C192" s="620" t="s">
        <v>3450</v>
      </c>
      <c r="D192" s="620" t="s">
        <v>3451</v>
      </c>
      <c r="E192" s="615">
        <v>3000000</v>
      </c>
      <c r="F192" s="616">
        <f t="shared" si="7"/>
        <v>197172000</v>
      </c>
      <c r="G192" s="617">
        <f t="shared" si="6"/>
        <v>3000000</v>
      </c>
      <c r="H192" s="618">
        <f t="shared" si="8"/>
        <v>197172000</v>
      </c>
      <c r="J192" s="619" t="s">
        <v>58</v>
      </c>
      <c r="K192" s="619" t="s">
        <v>2048</v>
      </c>
    </row>
    <row r="193" spans="2:11">
      <c r="B193" s="620" t="s">
        <v>3244</v>
      </c>
      <c r="C193" s="620" t="s">
        <v>3450</v>
      </c>
      <c r="D193" s="620" t="s">
        <v>3452</v>
      </c>
      <c r="E193" s="615">
        <v>600000</v>
      </c>
      <c r="F193" s="616">
        <f t="shared" si="7"/>
        <v>197772000</v>
      </c>
      <c r="G193" s="617">
        <f t="shared" si="6"/>
        <v>600000</v>
      </c>
      <c r="H193" s="618">
        <f t="shared" si="8"/>
        <v>197772000</v>
      </c>
      <c r="J193" s="619" t="s">
        <v>58</v>
      </c>
      <c r="K193" s="619" t="s">
        <v>2048</v>
      </c>
    </row>
    <row r="194" spans="2:11">
      <c r="B194" s="620" t="s">
        <v>3244</v>
      </c>
      <c r="C194" s="620" t="s">
        <v>3450</v>
      </c>
      <c r="D194" s="620" t="s">
        <v>3453</v>
      </c>
      <c r="E194" s="615">
        <v>2330000</v>
      </c>
      <c r="F194" s="616">
        <f t="shared" si="7"/>
        <v>200102000</v>
      </c>
      <c r="G194" s="617">
        <f t="shared" si="6"/>
        <v>2330000</v>
      </c>
      <c r="H194" s="618">
        <f t="shared" si="8"/>
        <v>200102000</v>
      </c>
      <c r="J194" s="619" t="s">
        <v>58</v>
      </c>
      <c r="K194" s="619" t="s">
        <v>2048</v>
      </c>
    </row>
    <row r="195" spans="2:11">
      <c r="B195" s="620" t="s">
        <v>3244</v>
      </c>
      <c r="C195" s="620" t="s">
        <v>3450</v>
      </c>
      <c r="D195" s="620" t="s">
        <v>3454</v>
      </c>
      <c r="E195" s="615">
        <v>1000000</v>
      </c>
      <c r="F195" s="616">
        <f t="shared" si="7"/>
        <v>201102000</v>
      </c>
      <c r="G195" s="617">
        <f t="shared" si="6"/>
        <v>1000000</v>
      </c>
      <c r="H195" s="618">
        <f t="shared" si="8"/>
        <v>201102000</v>
      </c>
      <c r="J195" s="619" t="s">
        <v>58</v>
      </c>
      <c r="K195" s="619" t="s">
        <v>2048</v>
      </c>
    </row>
    <row r="196" spans="2:11">
      <c r="B196" s="620" t="s">
        <v>3244</v>
      </c>
      <c r="C196" s="620" t="s">
        <v>3450</v>
      </c>
      <c r="D196" s="620" t="s">
        <v>3455</v>
      </c>
      <c r="E196" s="615">
        <v>1050000</v>
      </c>
      <c r="F196" s="616">
        <f t="shared" si="7"/>
        <v>202152000</v>
      </c>
      <c r="G196" s="617">
        <f t="shared" si="6"/>
        <v>1050000</v>
      </c>
      <c r="H196" s="618">
        <f t="shared" si="8"/>
        <v>202152000</v>
      </c>
      <c r="J196" s="619" t="s">
        <v>58</v>
      </c>
      <c r="K196" s="619" t="s">
        <v>2048</v>
      </c>
    </row>
    <row r="197" spans="2:11">
      <c r="B197" s="620" t="s">
        <v>3244</v>
      </c>
      <c r="C197" s="620" t="s">
        <v>3450</v>
      </c>
      <c r="D197" s="620" t="s">
        <v>3456</v>
      </c>
      <c r="E197" s="615">
        <v>11912000</v>
      </c>
      <c r="F197" s="616">
        <f t="shared" si="7"/>
        <v>214064000</v>
      </c>
      <c r="G197" s="617">
        <f t="shared" si="6"/>
        <v>11912000</v>
      </c>
      <c r="H197" s="618">
        <f t="shared" si="8"/>
        <v>214064000</v>
      </c>
      <c r="J197" s="619" t="s">
        <v>58</v>
      </c>
      <c r="K197" s="619" t="s">
        <v>2048</v>
      </c>
    </row>
    <row r="198" spans="2:11">
      <c r="B198" s="620" t="s">
        <v>3244</v>
      </c>
      <c r="C198" s="620" t="s">
        <v>3450</v>
      </c>
      <c r="D198" s="620" t="s">
        <v>3457</v>
      </c>
      <c r="E198" s="615">
        <v>1000000</v>
      </c>
      <c r="F198" s="616">
        <f t="shared" si="7"/>
        <v>215064000</v>
      </c>
      <c r="G198" s="617">
        <f t="shared" si="6"/>
        <v>1000000</v>
      </c>
      <c r="H198" s="618">
        <f t="shared" si="8"/>
        <v>215064000</v>
      </c>
      <c r="J198" s="619" t="s">
        <v>58</v>
      </c>
      <c r="K198" s="619" t="s">
        <v>2048</v>
      </c>
    </row>
    <row r="199" spans="2:11">
      <c r="B199" s="620" t="s">
        <v>3244</v>
      </c>
      <c r="C199" s="620" t="s">
        <v>3450</v>
      </c>
      <c r="D199" s="620" t="s">
        <v>3458</v>
      </c>
      <c r="E199" s="615">
        <v>1500000</v>
      </c>
      <c r="F199" s="616">
        <f t="shared" si="7"/>
        <v>216564000</v>
      </c>
      <c r="G199" s="617">
        <f t="shared" ref="G199:G262" si="9">E199</f>
        <v>1500000</v>
      </c>
      <c r="H199" s="618">
        <f t="shared" si="8"/>
        <v>216564000</v>
      </c>
      <c r="J199" s="619" t="s">
        <v>58</v>
      </c>
      <c r="K199" s="619" t="s">
        <v>2048</v>
      </c>
    </row>
    <row r="200" spans="2:11">
      <c r="B200" s="620" t="s">
        <v>3244</v>
      </c>
      <c r="C200" s="620" t="s">
        <v>3450</v>
      </c>
      <c r="D200" s="620" t="s">
        <v>3459</v>
      </c>
      <c r="E200" s="615">
        <v>10000</v>
      </c>
      <c r="F200" s="616">
        <f t="shared" ref="F200:F263" si="10">E200+F199</f>
        <v>216574000</v>
      </c>
      <c r="G200" s="617">
        <f t="shared" si="9"/>
        <v>10000</v>
      </c>
      <c r="H200" s="618">
        <f t="shared" ref="H200:H263" si="11">G200+H199</f>
        <v>216574000</v>
      </c>
      <c r="J200" s="619" t="s">
        <v>58</v>
      </c>
      <c r="K200" s="619" t="s">
        <v>2048</v>
      </c>
    </row>
    <row r="201" spans="2:11">
      <c r="B201" s="620" t="s">
        <v>3244</v>
      </c>
      <c r="C201" s="620" t="s">
        <v>3450</v>
      </c>
      <c r="D201" s="620" t="s">
        <v>3460</v>
      </c>
      <c r="E201" s="615">
        <v>1798225</v>
      </c>
      <c r="F201" s="616">
        <f t="shared" si="10"/>
        <v>218372225</v>
      </c>
      <c r="G201" s="617">
        <f t="shared" si="9"/>
        <v>1798225</v>
      </c>
      <c r="H201" s="618">
        <f t="shared" si="11"/>
        <v>218372225</v>
      </c>
      <c r="J201" s="619" t="s">
        <v>58</v>
      </c>
      <c r="K201" s="619" t="s">
        <v>2048</v>
      </c>
    </row>
    <row r="202" spans="2:11">
      <c r="B202" s="620" t="s">
        <v>3244</v>
      </c>
      <c r="C202" s="620" t="s">
        <v>3450</v>
      </c>
      <c r="D202" s="620" t="s">
        <v>3461</v>
      </c>
      <c r="E202" s="615">
        <v>300300</v>
      </c>
      <c r="F202" s="616">
        <f t="shared" si="10"/>
        <v>218672525</v>
      </c>
      <c r="G202" s="617">
        <f t="shared" si="9"/>
        <v>300300</v>
      </c>
      <c r="H202" s="618">
        <f t="shared" si="11"/>
        <v>218672525</v>
      </c>
      <c r="J202" s="619" t="s">
        <v>58</v>
      </c>
      <c r="K202" s="619" t="s">
        <v>2048</v>
      </c>
    </row>
    <row r="203" spans="2:11">
      <c r="B203" s="620" t="s">
        <v>3244</v>
      </c>
      <c r="C203" s="620" t="s">
        <v>3450</v>
      </c>
      <c r="D203" s="620" t="s">
        <v>3462</v>
      </c>
      <c r="E203" s="615">
        <v>454000</v>
      </c>
      <c r="F203" s="616">
        <f t="shared" si="10"/>
        <v>219126525</v>
      </c>
      <c r="G203" s="617">
        <f t="shared" si="9"/>
        <v>454000</v>
      </c>
      <c r="H203" s="618">
        <f t="shared" si="11"/>
        <v>219126525</v>
      </c>
      <c r="J203" s="619" t="s">
        <v>58</v>
      </c>
      <c r="K203" s="619" t="s">
        <v>2048</v>
      </c>
    </row>
    <row r="204" spans="2:11">
      <c r="B204" s="620" t="s">
        <v>3244</v>
      </c>
      <c r="C204" s="620" t="s">
        <v>3450</v>
      </c>
      <c r="D204" s="620" t="s">
        <v>3463</v>
      </c>
      <c r="E204" s="615">
        <v>1619000</v>
      </c>
      <c r="F204" s="616">
        <f t="shared" si="10"/>
        <v>220745525</v>
      </c>
      <c r="G204" s="617">
        <f t="shared" si="9"/>
        <v>1619000</v>
      </c>
      <c r="H204" s="618">
        <f t="shared" si="11"/>
        <v>220745525</v>
      </c>
      <c r="J204" s="619" t="s">
        <v>58</v>
      </c>
      <c r="K204" s="619" t="s">
        <v>2048</v>
      </c>
    </row>
    <row r="205" spans="2:11">
      <c r="B205" s="620" t="s">
        <v>3244</v>
      </c>
      <c r="C205" s="620" t="s">
        <v>3450</v>
      </c>
      <c r="D205" s="620" t="s">
        <v>3464</v>
      </c>
      <c r="E205" s="615">
        <v>5800000</v>
      </c>
      <c r="F205" s="616">
        <f t="shared" si="10"/>
        <v>226545525</v>
      </c>
      <c r="G205" s="617">
        <f t="shared" si="9"/>
        <v>5800000</v>
      </c>
      <c r="H205" s="618">
        <f t="shared" si="11"/>
        <v>226545525</v>
      </c>
      <c r="J205" s="619" t="s">
        <v>58</v>
      </c>
      <c r="K205" s="619" t="s">
        <v>2048</v>
      </c>
    </row>
    <row r="206" spans="2:11">
      <c r="B206" s="620" t="s">
        <v>3244</v>
      </c>
      <c r="C206" s="620" t="s">
        <v>3450</v>
      </c>
      <c r="D206" s="620" t="s">
        <v>3465</v>
      </c>
      <c r="E206" s="615">
        <v>3701000</v>
      </c>
      <c r="F206" s="616">
        <f t="shared" si="10"/>
        <v>230246525</v>
      </c>
      <c r="G206" s="617">
        <f t="shared" si="9"/>
        <v>3701000</v>
      </c>
      <c r="H206" s="618">
        <f t="shared" si="11"/>
        <v>230246525</v>
      </c>
      <c r="J206" s="619" t="s">
        <v>58</v>
      </c>
      <c r="K206" s="619" t="s">
        <v>2048</v>
      </c>
    </row>
    <row r="207" spans="2:11">
      <c r="B207" s="620" t="s">
        <v>3244</v>
      </c>
      <c r="C207" s="620" t="s">
        <v>3450</v>
      </c>
      <c r="D207" s="620" t="s">
        <v>3466</v>
      </c>
      <c r="E207" s="615">
        <v>1387086</v>
      </c>
      <c r="F207" s="616">
        <f t="shared" si="10"/>
        <v>231633611</v>
      </c>
      <c r="G207" s="617">
        <f t="shared" si="9"/>
        <v>1387086</v>
      </c>
      <c r="H207" s="618">
        <f t="shared" si="11"/>
        <v>231633611</v>
      </c>
      <c r="J207" s="619" t="s">
        <v>58</v>
      </c>
      <c r="K207" s="619" t="s">
        <v>2048</v>
      </c>
    </row>
    <row r="208" spans="2:11">
      <c r="B208" s="620" t="s">
        <v>3244</v>
      </c>
      <c r="C208" s="620" t="s">
        <v>3450</v>
      </c>
      <c r="D208" s="620" t="s">
        <v>3467</v>
      </c>
      <c r="E208" s="615">
        <v>500000</v>
      </c>
      <c r="F208" s="616">
        <f t="shared" si="10"/>
        <v>232133611</v>
      </c>
      <c r="G208" s="617">
        <f t="shared" si="9"/>
        <v>500000</v>
      </c>
      <c r="H208" s="618">
        <f t="shared" si="11"/>
        <v>232133611</v>
      </c>
      <c r="J208" s="619" t="s">
        <v>58</v>
      </c>
      <c r="K208" s="619" t="s">
        <v>2048</v>
      </c>
    </row>
    <row r="209" spans="2:11">
      <c r="B209" s="620" t="s">
        <v>3244</v>
      </c>
      <c r="C209" s="620" t="s">
        <v>3450</v>
      </c>
      <c r="D209" s="620" t="s">
        <v>3468</v>
      </c>
      <c r="E209" s="615">
        <v>2636610</v>
      </c>
      <c r="F209" s="616">
        <f t="shared" si="10"/>
        <v>234770221</v>
      </c>
      <c r="G209" s="617">
        <f t="shared" si="9"/>
        <v>2636610</v>
      </c>
      <c r="H209" s="618">
        <f t="shared" si="11"/>
        <v>234770221</v>
      </c>
      <c r="J209" s="619" t="s">
        <v>58</v>
      </c>
      <c r="K209" s="619" t="s">
        <v>2048</v>
      </c>
    </row>
    <row r="210" spans="2:11">
      <c r="B210" s="620" t="s">
        <v>3244</v>
      </c>
      <c r="C210" s="620" t="s">
        <v>3450</v>
      </c>
      <c r="D210" s="620" t="s">
        <v>3469</v>
      </c>
      <c r="E210" s="615">
        <v>3700840</v>
      </c>
      <c r="F210" s="616">
        <f t="shared" si="10"/>
        <v>238471061</v>
      </c>
      <c r="G210" s="617">
        <f t="shared" si="9"/>
        <v>3700840</v>
      </c>
      <c r="H210" s="618">
        <f t="shared" si="11"/>
        <v>238471061</v>
      </c>
      <c r="J210" s="619" t="s">
        <v>58</v>
      </c>
      <c r="K210" s="619" t="s">
        <v>2048</v>
      </c>
    </row>
    <row r="211" spans="2:11">
      <c r="B211" s="620" t="s">
        <v>3244</v>
      </c>
      <c r="C211" s="620" t="s">
        <v>3450</v>
      </c>
      <c r="D211" s="620" t="s">
        <v>3470</v>
      </c>
      <c r="E211" s="615">
        <v>441450</v>
      </c>
      <c r="F211" s="616">
        <f t="shared" si="10"/>
        <v>238912511</v>
      </c>
      <c r="G211" s="617">
        <f t="shared" si="9"/>
        <v>441450</v>
      </c>
      <c r="H211" s="618">
        <f t="shared" si="11"/>
        <v>238912511</v>
      </c>
      <c r="J211" s="619" t="s">
        <v>58</v>
      </c>
      <c r="K211" s="619" t="s">
        <v>2048</v>
      </c>
    </row>
    <row r="212" spans="2:11">
      <c r="B212" s="620" t="s">
        <v>3244</v>
      </c>
      <c r="C212" s="620" t="s">
        <v>3450</v>
      </c>
      <c r="D212" s="620" t="s">
        <v>3471</v>
      </c>
      <c r="E212" s="615">
        <v>7508215</v>
      </c>
      <c r="F212" s="616">
        <f t="shared" si="10"/>
        <v>246420726</v>
      </c>
      <c r="G212" s="617">
        <f t="shared" si="9"/>
        <v>7508215</v>
      </c>
      <c r="H212" s="618">
        <f t="shared" si="11"/>
        <v>246420726</v>
      </c>
      <c r="J212" s="619" t="s">
        <v>58</v>
      </c>
      <c r="K212" s="619" t="s">
        <v>2048</v>
      </c>
    </row>
    <row r="213" spans="2:11">
      <c r="B213" s="620" t="s">
        <v>3244</v>
      </c>
      <c r="C213" s="620" t="s">
        <v>3450</v>
      </c>
      <c r="D213" s="620" t="s">
        <v>3472</v>
      </c>
      <c r="E213" s="615">
        <v>2649890</v>
      </c>
      <c r="F213" s="616">
        <f t="shared" si="10"/>
        <v>249070616</v>
      </c>
      <c r="G213" s="617">
        <f t="shared" si="9"/>
        <v>2649890</v>
      </c>
      <c r="H213" s="618">
        <f t="shared" si="11"/>
        <v>249070616</v>
      </c>
      <c r="J213" s="619" t="s">
        <v>58</v>
      </c>
      <c r="K213" s="619" t="s">
        <v>2048</v>
      </c>
    </row>
    <row r="214" spans="2:11">
      <c r="B214" s="620" t="s">
        <v>3244</v>
      </c>
      <c r="C214" s="620" t="s">
        <v>3450</v>
      </c>
      <c r="D214" s="620" t="s">
        <v>3473</v>
      </c>
      <c r="E214" s="615">
        <v>400400</v>
      </c>
      <c r="F214" s="616">
        <f t="shared" si="10"/>
        <v>249471016</v>
      </c>
      <c r="G214" s="617">
        <f t="shared" si="9"/>
        <v>400400</v>
      </c>
      <c r="H214" s="618">
        <f t="shared" si="11"/>
        <v>249471016</v>
      </c>
      <c r="J214" s="619" t="s">
        <v>58</v>
      </c>
      <c r="K214" s="619" t="s">
        <v>2048</v>
      </c>
    </row>
    <row r="215" spans="2:11">
      <c r="B215" s="620" t="s">
        <v>3244</v>
      </c>
      <c r="C215" s="620" t="s">
        <v>3450</v>
      </c>
      <c r="D215" s="620" t="s">
        <v>3474</v>
      </c>
      <c r="E215" s="615">
        <v>1300000</v>
      </c>
      <c r="F215" s="616">
        <f t="shared" si="10"/>
        <v>250771016</v>
      </c>
      <c r="G215" s="617">
        <f t="shared" si="9"/>
        <v>1300000</v>
      </c>
      <c r="H215" s="618">
        <f t="shared" si="11"/>
        <v>250771016</v>
      </c>
      <c r="J215" s="619" t="s">
        <v>58</v>
      </c>
      <c r="K215" s="619" t="s">
        <v>2048</v>
      </c>
    </row>
    <row r="216" spans="2:11">
      <c r="B216" s="620" t="s">
        <v>3244</v>
      </c>
      <c r="C216" s="620" t="s">
        <v>3450</v>
      </c>
      <c r="D216" s="620" t="s">
        <v>3475</v>
      </c>
      <c r="E216" s="615">
        <v>3700840</v>
      </c>
      <c r="F216" s="616">
        <f t="shared" si="10"/>
        <v>254471856</v>
      </c>
      <c r="G216" s="617">
        <f t="shared" si="9"/>
        <v>3700840</v>
      </c>
      <c r="H216" s="618">
        <f t="shared" si="11"/>
        <v>254471856</v>
      </c>
      <c r="J216" s="619" t="s">
        <v>58</v>
      </c>
      <c r="K216" s="619" t="s">
        <v>2048</v>
      </c>
    </row>
    <row r="217" spans="2:11">
      <c r="B217" s="620" t="s">
        <v>3244</v>
      </c>
      <c r="C217" s="620" t="s">
        <v>3450</v>
      </c>
      <c r="D217" s="620" t="s">
        <v>3476</v>
      </c>
      <c r="E217" s="615">
        <v>3268980</v>
      </c>
      <c r="F217" s="616">
        <f t="shared" si="10"/>
        <v>257740836</v>
      </c>
      <c r="G217" s="617">
        <f t="shared" si="9"/>
        <v>3268980</v>
      </c>
      <c r="H217" s="618">
        <f t="shared" si="11"/>
        <v>257740836</v>
      </c>
      <c r="J217" s="619" t="s">
        <v>58</v>
      </c>
      <c r="K217" s="619" t="s">
        <v>2048</v>
      </c>
    </row>
    <row r="218" spans="2:11">
      <c r="B218" s="620" t="s">
        <v>3244</v>
      </c>
      <c r="C218" s="620" t="s">
        <v>3450</v>
      </c>
      <c r="D218" s="620" t="s">
        <v>3477</v>
      </c>
      <c r="E218" s="615">
        <v>2220790</v>
      </c>
      <c r="F218" s="616">
        <f t="shared" si="10"/>
        <v>259961626</v>
      </c>
      <c r="G218" s="617">
        <f t="shared" si="9"/>
        <v>2220790</v>
      </c>
      <c r="H218" s="618">
        <f t="shared" si="11"/>
        <v>259961626</v>
      </c>
      <c r="J218" s="619" t="s">
        <v>58</v>
      </c>
      <c r="K218" s="619" t="s">
        <v>2048</v>
      </c>
    </row>
    <row r="219" spans="2:11">
      <c r="B219" s="620" t="s">
        <v>3244</v>
      </c>
      <c r="C219" s="620" t="s">
        <v>3450</v>
      </c>
      <c r="D219" s="620" t="s">
        <v>3478</v>
      </c>
      <c r="E219" s="615">
        <v>1798225</v>
      </c>
      <c r="F219" s="616">
        <f t="shared" si="10"/>
        <v>261759851</v>
      </c>
      <c r="G219" s="617">
        <f t="shared" si="9"/>
        <v>1798225</v>
      </c>
      <c r="H219" s="618">
        <f t="shared" si="11"/>
        <v>261759851</v>
      </c>
      <c r="J219" s="619" t="s">
        <v>58</v>
      </c>
      <c r="K219" s="619" t="s">
        <v>2048</v>
      </c>
    </row>
    <row r="220" spans="2:11">
      <c r="B220" s="620" t="s">
        <v>3244</v>
      </c>
      <c r="C220" s="620" t="s">
        <v>3450</v>
      </c>
      <c r="D220" s="620" t="s">
        <v>3479</v>
      </c>
      <c r="E220" s="615">
        <v>3700840</v>
      </c>
      <c r="F220" s="616">
        <f t="shared" si="10"/>
        <v>265460691</v>
      </c>
      <c r="G220" s="617">
        <f t="shared" si="9"/>
        <v>3700840</v>
      </c>
      <c r="H220" s="618">
        <f t="shared" si="11"/>
        <v>265460691</v>
      </c>
      <c r="J220" s="619" t="s">
        <v>58</v>
      </c>
      <c r="K220" s="619" t="s">
        <v>2048</v>
      </c>
    </row>
    <row r="221" spans="2:11">
      <c r="B221" s="620" t="s">
        <v>3244</v>
      </c>
      <c r="C221" s="620" t="s">
        <v>3450</v>
      </c>
      <c r="D221" s="620" t="s">
        <v>3480</v>
      </c>
      <c r="E221" s="615">
        <v>150000</v>
      </c>
      <c r="F221" s="616">
        <f t="shared" si="10"/>
        <v>265610691</v>
      </c>
      <c r="G221" s="617">
        <f t="shared" si="9"/>
        <v>150000</v>
      </c>
      <c r="H221" s="618">
        <f t="shared" si="11"/>
        <v>265610691</v>
      </c>
      <c r="J221" s="619" t="s">
        <v>58</v>
      </c>
      <c r="K221" s="619" t="s">
        <v>2048</v>
      </c>
    </row>
    <row r="222" spans="2:11">
      <c r="B222" s="620" t="s">
        <v>3244</v>
      </c>
      <c r="C222" s="620" t="s">
        <v>3450</v>
      </c>
      <c r="D222" s="620" t="s">
        <v>3481</v>
      </c>
      <c r="E222" s="615">
        <v>5000000</v>
      </c>
      <c r="F222" s="616">
        <f t="shared" si="10"/>
        <v>270610691</v>
      </c>
      <c r="G222" s="617">
        <f t="shared" si="9"/>
        <v>5000000</v>
      </c>
      <c r="H222" s="618">
        <f t="shared" si="11"/>
        <v>270610691</v>
      </c>
      <c r="J222" s="619" t="s">
        <v>58</v>
      </c>
      <c r="K222" s="619" t="s">
        <v>2048</v>
      </c>
    </row>
    <row r="223" spans="2:11">
      <c r="B223" s="620" t="s">
        <v>3244</v>
      </c>
      <c r="C223" s="620" t="s">
        <v>3450</v>
      </c>
      <c r="D223" s="620" t="s">
        <v>6174</v>
      </c>
      <c r="E223" s="615">
        <v>350000</v>
      </c>
      <c r="F223" s="616">
        <f t="shared" si="10"/>
        <v>270960691</v>
      </c>
      <c r="G223" s="617">
        <f t="shared" si="9"/>
        <v>350000</v>
      </c>
      <c r="H223" s="618">
        <f t="shared" si="11"/>
        <v>270960691</v>
      </c>
      <c r="J223" s="619" t="s">
        <v>58</v>
      </c>
      <c r="K223" s="619" t="s">
        <v>2048</v>
      </c>
    </row>
    <row r="224" spans="2:11">
      <c r="B224" s="620" t="s">
        <v>3244</v>
      </c>
      <c r="C224" s="620" t="s">
        <v>3450</v>
      </c>
      <c r="D224" s="620" t="s">
        <v>3482</v>
      </c>
      <c r="E224" s="615">
        <v>2000000</v>
      </c>
      <c r="F224" s="616">
        <f t="shared" si="10"/>
        <v>272960691</v>
      </c>
      <c r="G224" s="617">
        <f t="shared" si="9"/>
        <v>2000000</v>
      </c>
      <c r="H224" s="618">
        <f t="shared" si="11"/>
        <v>272960691</v>
      </c>
      <c r="J224" s="619" t="s">
        <v>58</v>
      </c>
      <c r="K224" s="619" t="s">
        <v>2048</v>
      </c>
    </row>
    <row r="225" spans="2:11">
      <c r="B225" s="620" t="s">
        <v>3244</v>
      </c>
      <c r="C225" s="620" t="s">
        <v>3450</v>
      </c>
      <c r="D225" s="620" t="s">
        <v>3483</v>
      </c>
      <c r="E225" s="615">
        <v>6500000</v>
      </c>
      <c r="F225" s="616">
        <f t="shared" si="10"/>
        <v>279460691</v>
      </c>
      <c r="G225" s="617">
        <f t="shared" si="9"/>
        <v>6500000</v>
      </c>
      <c r="H225" s="618">
        <f t="shared" si="11"/>
        <v>279460691</v>
      </c>
      <c r="J225" s="619" t="s">
        <v>58</v>
      </c>
      <c r="K225" s="619" t="s">
        <v>2048</v>
      </c>
    </row>
    <row r="226" spans="2:11">
      <c r="B226" s="620" t="s">
        <v>3244</v>
      </c>
      <c r="C226" s="620" t="s">
        <v>6200</v>
      </c>
      <c r="D226" s="620" t="s">
        <v>3382</v>
      </c>
      <c r="E226" s="615">
        <v>100000</v>
      </c>
      <c r="F226" s="616">
        <f t="shared" si="10"/>
        <v>279560691</v>
      </c>
      <c r="G226" s="617">
        <f t="shared" si="9"/>
        <v>100000</v>
      </c>
      <c r="H226" s="618">
        <f t="shared" si="11"/>
        <v>279560691</v>
      </c>
      <c r="J226" s="619" t="s">
        <v>58</v>
      </c>
      <c r="K226" s="619" t="s">
        <v>2048</v>
      </c>
    </row>
    <row r="227" spans="2:11">
      <c r="B227" s="620" t="s">
        <v>3244</v>
      </c>
      <c r="C227" s="620" t="s">
        <v>6200</v>
      </c>
      <c r="D227" s="620" t="s">
        <v>3383</v>
      </c>
      <c r="E227" s="615">
        <v>350000</v>
      </c>
      <c r="F227" s="616">
        <f t="shared" si="10"/>
        <v>279910691</v>
      </c>
      <c r="G227" s="617">
        <f t="shared" si="9"/>
        <v>350000</v>
      </c>
      <c r="H227" s="618">
        <f t="shared" si="11"/>
        <v>279910691</v>
      </c>
      <c r="J227" s="619" t="s">
        <v>58</v>
      </c>
      <c r="K227" s="619" t="s">
        <v>2048</v>
      </c>
    </row>
    <row r="228" spans="2:11">
      <c r="B228" s="620" t="s">
        <v>3244</v>
      </c>
      <c r="C228" s="620" t="s">
        <v>3492</v>
      </c>
      <c r="D228" s="620" t="s">
        <v>3493</v>
      </c>
      <c r="E228" s="615">
        <v>400000</v>
      </c>
      <c r="F228" s="616">
        <f t="shared" si="10"/>
        <v>280310691</v>
      </c>
      <c r="G228" s="617">
        <f t="shared" si="9"/>
        <v>400000</v>
      </c>
      <c r="H228" s="618">
        <f t="shared" si="11"/>
        <v>280310691</v>
      </c>
      <c r="J228" s="619" t="s">
        <v>58</v>
      </c>
      <c r="K228" s="619" t="s">
        <v>2048</v>
      </c>
    </row>
    <row r="229" spans="2:11">
      <c r="B229" s="620" t="s">
        <v>3244</v>
      </c>
      <c r="C229" s="620" t="s">
        <v>3492</v>
      </c>
      <c r="D229" s="620" t="s">
        <v>3494</v>
      </c>
      <c r="E229" s="615">
        <v>5000</v>
      </c>
      <c r="F229" s="616">
        <f t="shared" si="10"/>
        <v>280315691</v>
      </c>
      <c r="G229" s="617">
        <f t="shared" si="9"/>
        <v>5000</v>
      </c>
      <c r="H229" s="618">
        <f t="shared" si="11"/>
        <v>280315691</v>
      </c>
      <c r="J229" s="619" t="s">
        <v>58</v>
      </c>
      <c r="K229" s="619" t="s">
        <v>2048</v>
      </c>
    </row>
    <row r="230" spans="2:11">
      <c r="B230" s="620" t="s">
        <v>3244</v>
      </c>
      <c r="C230" s="620" t="s">
        <v>3492</v>
      </c>
      <c r="D230" s="620" t="s">
        <v>3495</v>
      </c>
      <c r="E230" s="615">
        <v>280000</v>
      </c>
      <c r="F230" s="616">
        <f t="shared" si="10"/>
        <v>280595691</v>
      </c>
      <c r="G230" s="617">
        <f t="shared" si="9"/>
        <v>280000</v>
      </c>
      <c r="H230" s="618">
        <f t="shared" si="11"/>
        <v>280595691</v>
      </c>
      <c r="J230" s="619" t="s">
        <v>58</v>
      </c>
      <c r="K230" s="619" t="s">
        <v>2048</v>
      </c>
    </row>
    <row r="231" spans="2:11">
      <c r="B231" s="620" t="s">
        <v>3244</v>
      </c>
      <c r="C231" s="620" t="s">
        <v>3492</v>
      </c>
      <c r="D231" s="620" t="s">
        <v>3496</v>
      </c>
      <c r="E231" s="615">
        <v>10000</v>
      </c>
      <c r="F231" s="616">
        <f t="shared" si="10"/>
        <v>280605691</v>
      </c>
      <c r="G231" s="617">
        <f t="shared" si="9"/>
        <v>10000</v>
      </c>
      <c r="H231" s="618">
        <f t="shared" si="11"/>
        <v>280605691</v>
      </c>
      <c r="J231" s="619" t="s">
        <v>58</v>
      </c>
      <c r="K231" s="619" t="s">
        <v>2048</v>
      </c>
    </row>
    <row r="232" spans="2:11">
      <c r="B232" s="620" t="s">
        <v>3244</v>
      </c>
      <c r="C232" s="620" t="s">
        <v>3497</v>
      </c>
      <c r="D232" s="620" t="s">
        <v>3498</v>
      </c>
      <c r="E232" s="615">
        <v>25000</v>
      </c>
      <c r="F232" s="616">
        <f t="shared" si="10"/>
        <v>280630691</v>
      </c>
      <c r="G232" s="617">
        <f t="shared" si="9"/>
        <v>25000</v>
      </c>
      <c r="H232" s="618">
        <f t="shared" si="11"/>
        <v>280630691</v>
      </c>
      <c r="J232" s="619" t="s">
        <v>58</v>
      </c>
      <c r="K232" s="619" t="s">
        <v>2048</v>
      </c>
    </row>
    <row r="233" spans="2:11">
      <c r="B233" s="620" t="s">
        <v>3244</v>
      </c>
      <c r="C233" s="620" t="s">
        <v>3497</v>
      </c>
      <c r="D233" s="620" t="s">
        <v>3499</v>
      </c>
      <c r="E233" s="615">
        <v>185000</v>
      </c>
      <c r="F233" s="616">
        <f t="shared" si="10"/>
        <v>280815691</v>
      </c>
      <c r="G233" s="617">
        <f t="shared" si="9"/>
        <v>185000</v>
      </c>
      <c r="H233" s="618">
        <f t="shared" si="11"/>
        <v>280815691</v>
      </c>
      <c r="J233" s="619" t="s">
        <v>58</v>
      </c>
      <c r="K233" s="619" t="s">
        <v>2048</v>
      </c>
    </row>
    <row r="234" spans="2:11">
      <c r="B234" s="620" t="s">
        <v>3244</v>
      </c>
      <c r="C234" s="620" t="s">
        <v>3497</v>
      </c>
      <c r="D234" s="620" t="s">
        <v>3459</v>
      </c>
      <c r="E234" s="615">
        <v>10000</v>
      </c>
      <c r="F234" s="616">
        <f t="shared" si="10"/>
        <v>280825691</v>
      </c>
      <c r="G234" s="617">
        <f t="shared" si="9"/>
        <v>10000</v>
      </c>
      <c r="H234" s="618">
        <f t="shared" si="11"/>
        <v>280825691</v>
      </c>
      <c r="J234" s="619" t="s">
        <v>58</v>
      </c>
      <c r="K234" s="619" t="s">
        <v>2048</v>
      </c>
    </row>
    <row r="235" spans="2:11">
      <c r="B235" s="620" t="s">
        <v>3244</v>
      </c>
      <c r="C235" s="620" t="s">
        <v>3497</v>
      </c>
      <c r="D235" s="620" t="s">
        <v>3500</v>
      </c>
      <c r="E235" s="615">
        <v>185000</v>
      </c>
      <c r="F235" s="616">
        <f t="shared" si="10"/>
        <v>281010691</v>
      </c>
      <c r="G235" s="617">
        <f t="shared" si="9"/>
        <v>185000</v>
      </c>
      <c r="H235" s="618">
        <f t="shared" si="11"/>
        <v>281010691</v>
      </c>
      <c r="J235" s="619" t="s">
        <v>58</v>
      </c>
      <c r="K235" s="619" t="s">
        <v>2048</v>
      </c>
    </row>
    <row r="236" spans="2:11">
      <c r="B236" s="620" t="s">
        <v>3244</v>
      </c>
      <c r="C236" s="620" t="s">
        <v>3497</v>
      </c>
      <c r="D236" s="620" t="s">
        <v>3501</v>
      </c>
      <c r="E236" s="615">
        <v>427500</v>
      </c>
      <c r="F236" s="616">
        <f t="shared" si="10"/>
        <v>281438191</v>
      </c>
      <c r="G236" s="617">
        <f t="shared" si="9"/>
        <v>427500</v>
      </c>
      <c r="H236" s="618">
        <f t="shared" si="11"/>
        <v>281438191</v>
      </c>
      <c r="J236" s="619" t="s">
        <v>58</v>
      </c>
      <c r="K236" s="619" t="s">
        <v>2048</v>
      </c>
    </row>
    <row r="237" spans="2:11">
      <c r="B237" s="620" t="s">
        <v>3244</v>
      </c>
      <c r="C237" s="620" t="s">
        <v>3502</v>
      </c>
      <c r="D237" s="620" t="s">
        <v>1604</v>
      </c>
      <c r="E237" s="615">
        <v>1000000</v>
      </c>
      <c r="F237" s="616">
        <f t="shared" si="10"/>
        <v>282438191</v>
      </c>
      <c r="G237" s="617">
        <f t="shared" si="9"/>
        <v>1000000</v>
      </c>
      <c r="H237" s="618">
        <f t="shared" si="11"/>
        <v>282438191</v>
      </c>
      <c r="J237" s="619" t="s">
        <v>58</v>
      </c>
      <c r="K237" s="619" t="s">
        <v>2048</v>
      </c>
    </row>
    <row r="238" spans="2:11">
      <c r="B238" s="620" t="s">
        <v>3244</v>
      </c>
      <c r="C238" s="620" t="s">
        <v>3502</v>
      </c>
      <c r="D238" s="620" t="s">
        <v>3503</v>
      </c>
      <c r="E238" s="615">
        <v>600000</v>
      </c>
      <c r="F238" s="616">
        <f t="shared" si="10"/>
        <v>283038191</v>
      </c>
      <c r="G238" s="617">
        <f t="shared" si="9"/>
        <v>600000</v>
      </c>
      <c r="H238" s="618">
        <f t="shared" si="11"/>
        <v>283038191</v>
      </c>
      <c r="J238" s="619" t="s">
        <v>58</v>
      </c>
      <c r="K238" s="619" t="s">
        <v>2048</v>
      </c>
    </row>
    <row r="239" spans="2:11">
      <c r="B239" s="620" t="s">
        <v>3244</v>
      </c>
      <c r="C239" s="620" t="s">
        <v>3502</v>
      </c>
      <c r="D239" s="620" t="s">
        <v>3504</v>
      </c>
      <c r="E239" s="615">
        <v>173000</v>
      </c>
      <c r="F239" s="616">
        <f t="shared" si="10"/>
        <v>283211191</v>
      </c>
      <c r="G239" s="617">
        <f t="shared" si="9"/>
        <v>173000</v>
      </c>
      <c r="H239" s="618">
        <f t="shared" si="11"/>
        <v>283211191</v>
      </c>
      <c r="J239" s="619" t="s">
        <v>58</v>
      </c>
      <c r="K239" s="619" t="s">
        <v>2048</v>
      </c>
    </row>
    <row r="240" spans="2:11">
      <c r="B240" s="620" t="s">
        <v>3244</v>
      </c>
      <c r="C240" s="620" t="s">
        <v>3502</v>
      </c>
      <c r="D240" s="620" t="s">
        <v>3505</v>
      </c>
      <c r="E240" s="615">
        <v>260000</v>
      </c>
      <c r="F240" s="616">
        <f t="shared" si="10"/>
        <v>283471191</v>
      </c>
      <c r="G240" s="617">
        <f t="shared" si="9"/>
        <v>260000</v>
      </c>
      <c r="H240" s="618">
        <f t="shared" si="11"/>
        <v>283471191</v>
      </c>
      <c r="J240" s="619" t="s">
        <v>58</v>
      </c>
      <c r="K240" s="619" t="s">
        <v>2048</v>
      </c>
    </row>
    <row r="241" spans="2:11">
      <c r="B241" s="620" t="s">
        <v>3244</v>
      </c>
      <c r="C241" s="620" t="s">
        <v>3502</v>
      </c>
      <c r="D241" s="620" t="s">
        <v>3506</v>
      </c>
      <c r="E241" s="615">
        <v>3000000</v>
      </c>
      <c r="F241" s="616">
        <f t="shared" si="10"/>
        <v>286471191</v>
      </c>
      <c r="G241" s="617">
        <f t="shared" si="9"/>
        <v>3000000</v>
      </c>
      <c r="H241" s="618">
        <f t="shared" si="11"/>
        <v>286471191</v>
      </c>
      <c r="J241" s="619" t="s">
        <v>58</v>
      </c>
      <c r="K241" s="619" t="s">
        <v>2048</v>
      </c>
    </row>
    <row r="242" spans="2:11">
      <c r="B242" s="620" t="s">
        <v>3244</v>
      </c>
      <c r="C242" s="620" t="s">
        <v>3502</v>
      </c>
      <c r="D242" s="620" t="s">
        <v>3507</v>
      </c>
      <c r="E242" s="615">
        <v>161000</v>
      </c>
      <c r="F242" s="616">
        <f t="shared" si="10"/>
        <v>286632191</v>
      </c>
      <c r="G242" s="617">
        <f t="shared" si="9"/>
        <v>161000</v>
      </c>
      <c r="H242" s="618">
        <f t="shared" si="11"/>
        <v>286632191</v>
      </c>
      <c r="J242" s="619" t="s">
        <v>58</v>
      </c>
      <c r="K242" s="619" t="s">
        <v>2048</v>
      </c>
    </row>
    <row r="243" spans="2:11">
      <c r="B243" s="620" t="s">
        <v>3244</v>
      </c>
      <c r="C243" s="620" t="s">
        <v>3502</v>
      </c>
      <c r="D243" s="620" t="s">
        <v>3508</v>
      </c>
      <c r="E243" s="615">
        <v>22456</v>
      </c>
      <c r="F243" s="616">
        <f t="shared" si="10"/>
        <v>286654647</v>
      </c>
      <c r="G243" s="617">
        <f t="shared" si="9"/>
        <v>22456</v>
      </c>
      <c r="H243" s="618">
        <f t="shared" si="11"/>
        <v>286654647</v>
      </c>
      <c r="J243" s="619" t="s">
        <v>58</v>
      </c>
      <c r="K243" s="619" t="s">
        <v>2048</v>
      </c>
    </row>
    <row r="244" spans="2:11">
      <c r="B244" s="620" t="s">
        <v>3244</v>
      </c>
      <c r="C244" s="620" t="s">
        <v>3502</v>
      </c>
      <c r="D244" s="620" t="s">
        <v>3509</v>
      </c>
      <c r="E244" s="615">
        <v>300000</v>
      </c>
      <c r="F244" s="616">
        <f t="shared" si="10"/>
        <v>286954647</v>
      </c>
      <c r="G244" s="617">
        <f t="shared" si="9"/>
        <v>300000</v>
      </c>
      <c r="H244" s="618">
        <f t="shared" si="11"/>
        <v>286954647</v>
      </c>
      <c r="J244" s="619" t="s">
        <v>58</v>
      </c>
      <c r="K244" s="619" t="s">
        <v>2048</v>
      </c>
    </row>
    <row r="245" spans="2:11">
      <c r="B245" s="620" t="s">
        <v>3244</v>
      </c>
      <c r="C245" s="620" t="s">
        <v>3502</v>
      </c>
      <c r="D245" s="620" t="s">
        <v>3510</v>
      </c>
      <c r="E245" s="615">
        <v>2539</v>
      </c>
      <c r="F245" s="616">
        <f t="shared" si="10"/>
        <v>286957186</v>
      </c>
      <c r="G245" s="617">
        <f t="shared" si="9"/>
        <v>2539</v>
      </c>
      <c r="H245" s="618">
        <f t="shared" si="11"/>
        <v>286957186</v>
      </c>
      <c r="J245" s="619" t="s">
        <v>58</v>
      </c>
      <c r="K245" s="619" t="s">
        <v>2048</v>
      </c>
    </row>
    <row r="246" spans="2:11">
      <c r="B246" s="620" t="s">
        <v>3244</v>
      </c>
      <c r="C246" s="620" t="s">
        <v>3502</v>
      </c>
      <c r="D246" s="620" t="s">
        <v>3511</v>
      </c>
      <c r="E246" s="615">
        <v>3403000</v>
      </c>
      <c r="F246" s="616">
        <f t="shared" si="10"/>
        <v>290360186</v>
      </c>
      <c r="G246" s="617">
        <f t="shared" si="9"/>
        <v>3403000</v>
      </c>
      <c r="H246" s="618">
        <f t="shared" si="11"/>
        <v>290360186</v>
      </c>
      <c r="J246" s="619" t="s">
        <v>58</v>
      </c>
      <c r="K246" s="619" t="s">
        <v>2048</v>
      </c>
    </row>
    <row r="247" spans="2:11">
      <c r="B247" s="620" t="s">
        <v>3244</v>
      </c>
      <c r="C247" s="620" t="s">
        <v>3502</v>
      </c>
      <c r="D247" s="620" t="s">
        <v>3512</v>
      </c>
      <c r="E247" s="615">
        <v>1605000</v>
      </c>
      <c r="F247" s="616">
        <f t="shared" si="10"/>
        <v>291965186</v>
      </c>
      <c r="G247" s="617">
        <f t="shared" si="9"/>
        <v>1605000</v>
      </c>
      <c r="H247" s="618">
        <f t="shared" si="11"/>
        <v>291965186</v>
      </c>
      <c r="J247" s="619" t="s">
        <v>58</v>
      </c>
      <c r="K247" s="619" t="s">
        <v>2048</v>
      </c>
    </row>
    <row r="248" spans="2:11">
      <c r="B248" s="620" t="s">
        <v>3244</v>
      </c>
      <c r="C248" s="620" t="s">
        <v>3502</v>
      </c>
      <c r="D248" s="620" t="s">
        <v>3513</v>
      </c>
      <c r="E248" s="615">
        <v>3704247</v>
      </c>
      <c r="F248" s="616">
        <f t="shared" si="10"/>
        <v>295669433</v>
      </c>
      <c r="G248" s="617">
        <f t="shared" si="9"/>
        <v>3704247</v>
      </c>
      <c r="H248" s="618">
        <f t="shared" si="11"/>
        <v>295669433</v>
      </c>
      <c r="J248" s="619" t="s">
        <v>58</v>
      </c>
      <c r="K248" s="619" t="s">
        <v>2048</v>
      </c>
    </row>
    <row r="249" spans="2:11">
      <c r="B249" s="620" t="s">
        <v>3244</v>
      </c>
      <c r="C249" s="620" t="s">
        <v>3502</v>
      </c>
      <c r="D249" s="620" t="s">
        <v>3514</v>
      </c>
      <c r="E249" s="615">
        <v>335597</v>
      </c>
      <c r="F249" s="616">
        <f t="shared" si="10"/>
        <v>296005030</v>
      </c>
      <c r="G249" s="617">
        <f t="shared" si="9"/>
        <v>335597</v>
      </c>
      <c r="H249" s="618">
        <f t="shared" si="11"/>
        <v>296005030</v>
      </c>
      <c r="J249" s="619" t="s">
        <v>58</v>
      </c>
      <c r="K249" s="619" t="s">
        <v>2048</v>
      </c>
    </row>
    <row r="250" spans="2:11">
      <c r="B250" s="620" t="s">
        <v>3244</v>
      </c>
      <c r="C250" s="620" t="s">
        <v>3502</v>
      </c>
      <c r="D250" s="620" t="s">
        <v>3515</v>
      </c>
      <c r="E250" s="615">
        <v>200000</v>
      </c>
      <c r="F250" s="616">
        <f t="shared" si="10"/>
        <v>296205030</v>
      </c>
      <c r="G250" s="617">
        <f t="shared" si="9"/>
        <v>200000</v>
      </c>
      <c r="H250" s="618">
        <f t="shared" si="11"/>
        <v>296205030</v>
      </c>
      <c r="J250" s="619" t="s">
        <v>58</v>
      </c>
      <c r="K250" s="619" t="s">
        <v>2048</v>
      </c>
    </row>
    <row r="251" spans="2:11">
      <c r="B251" s="620" t="s">
        <v>3244</v>
      </c>
      <c r="C251" s="620" t="s">
        <v>3502</v>
      </c>
      <c r="D251" s="620" t="s">
        <v>3516</v>
      </c>
      <c r="E251" s="615">
        <v>250000</v>
      </c>
      <c r="F251" s="616">
        <f t="shared" si="10"/>
        <v>296455030</v>
      </c>
      <c r="G251" s="617">
        <f t="shared" si="9"/>
        <v>250000</v>
      </c>
      <c r="H251" s="618">
        <f t="shared" si="11"/>
        <v>296455030</v>
      </c>
      <c r="J251" s="619" t="s">
        <v>58</v>
      </c>
      <c r="K251" s="619" t="s">
        <v>2048</v>
      </c>
    </row>
    <row r="252" spans="2:11">
      <c r="B252" s="620" t="s">
        <v>3244</v>
      </c>
      <c r="C252" s="620" t="s">
        <v>3502</v>
      </c>
      <c r="D252" s="620" t="s">
        <v>3517</v>
      </c>
      <c r="E252" s="615">
        <v>250000</v>
      </c>
      <c r="F252" s="616">
        <f t="shared" si="10"/>
        <v>296705030</v>
      </c>
      <c r="G252" s="617">
        <f t="shared" si="9"/>
        <v>250000</v>
      </c>
      <c r="H252" s="618">
        <f t="shared" si="11"/>
        <v>296705030</v>
      </c>
      <c r="J252" s="619" t="s">
        <v>58</v>
      </c>
      <c r="K252" s="619" t="s">
        <v>2048</v>
      </c>
    </row>
    <row r="253" spans="2:11">
      <c r="B253" s="620" t="s">
        <v>3244</v>
      </c>
      <c r="C253" s="620" t="s">
        <v>3502</v>
      </c>
      <c r="D253" s="620" t="s">
        <v>3518</v>
      </c>
      <c r="E253" s="615">
        <v>850000</v>
      </c>
      <c r="F253" s="616">
        <f t="shared" si="10"/>
        <v>297555030</v>
      </c>
      <c r="G253" s="617">
        <f t="shared" si="9"/>
        <v>850000</v>
      </c>
      <c r="H253" s="618">
        <f t="shared" si="11"/>
        <v>297555030</v>
      </c>
      <c r="J253" s="619" t="s">
        <v>58</v>
      </c>
      <c r="K253" s="619" t="s">
        <v>2048</v>
      </c>
    </row>
    <row r="254" spans="2:11">
      <c r="B254" s="620" t="s">
        <v>3244</v>
      </c>
      <c r="C254" s="620" t="s">
        <v>3502</v>
      </c>
      <c r="D254" s="620" t="s">
        <v>6199</v>
      </c>
      <c r="E254" s="615">
        <v>15000000</v>
      </c>
      <c r="F254" s="616">
        <f t="shared" si="10"/>
        <v>312555030</v>
      </c>
      <c r="G254" s="617">
        <f t="shared" si="9"/>
        <v>15000000</v>
      </c>
      <c r="H254" s="618">
        <f t="shared" si="11"/>
        <v>312555030</v>
      </c>
      <c r="J254" s="619" t="s">
        <v>58</v>
      </c>
      <c r="K254" s="619" t="s">
        <v>2048</v>
      </c>
    </row>
    <row r="255" spans="2:11">
      <c r="B255" s="620" t="s">
        <v>3244</v>
      </c>
      <c r="C255" s="620" t="s">
        <v>3502</v>
      </c>
      <c r="D255" s="620" t="s">
        <v>3519</v>
      </c>
      <c r="E255" s="615">
        <v>119768</v>
      </c>
      <c r="F255" s="616">
        <f t="shared" si="10"/>
        <v>312674798</v>
      </c>
      <c r="G255" s="617">
        <f t="shared" si="9"/>
        <v>119768</v>
      </c>
      <c r="H255" s="618">
        <f t="shared" si="11"/>
        <v>312674798</v>
      </c>
      <c r="J255" s="619" t="s">
        <v>58</v>
      </c>
      <c r="K255" s="619" t="s">
        <v>2048</v>
      </c>
    </row>
    <row r="256" spans="2:11">
      <c r="B256" s="620" t="s">
        <v>3244</v>
      </c>
      <c r="C256" s="620" t="s">
        <v>3502</v>
      </c>
      <c r="D256" s="620" t="s">
        <v>3520</v>
      </c>
      <c r="E256" s="615">
        <v>67539</v>
      </c>
      <c r="F256" s="616">
        <f t="shared" si="10"/>
        <v>312742337</v>
      </c>
      <c r="G256" s="617">
        <f t="shared" si="9"/>
        <v>67539</v>
      </c>
      <c r="H256" s="618">
        <f t="shared" si="11"/>
        <v>312742337</v>
      </c>
      <c r="J256" s="619" t="s">
        <v>58</v>
      </c>
      <c r="K256" s="619" t="s">
        <v>2048</v>
      </c>
    </row>
    <row r="257" spans="2:11">
      <c r="B257" s="620" t="s">
        <v>3244</v>
      </c>
      <c r="C257" s="620" t="s">
        <v>3502</v>
      </c>
      <c r="D257" s="620" t="s">
        <v>3521</v>
      </c>
      <c r="E257" s="615">
        <v>10000</v>
      </c>
      <c r="F257" s="616">
        <f t="shared" si="10"/>
        <v>312752337</v>
      </c>
      <c r="G257" s="617">
        <f t="shared" si="9"/>
        <v>10000</v>
      </c>
      <c r="H257" s="618">
        <f t="shared" si="11"/>
        <v>312752337</v>
      </c>
      <c r="J257" s="619" t="s">
        <v>58</v>
      </c>
      <c r="K257" s="619" t="s">
        <v>2048</v>
      </c>
    </row>
    <row r="258" spans="2:11">
      <c r="B258" s="620" t="s">
        <v>3244</v>
      </c>
      <c r="C258" s="620" t="s">
        <v>3502</v>
      </c>
      <c r="D258" s="620" t="s">
        <v>3522</v>
      </c>
      <c r="E258" s="615">
        <v>275000</v>
      </c>
      <c r="F258" s="616">
        <f t="shared" si="10"/>
        <v>313027337</v>
      </c>
      <c r="G258" s="617">
        <f t="shared" si="9"/>
        <v>275000</v>
      </c>
      <c r="H258" s="618">
        <f t="shared" si="11"/>
        <v>313027337</v>
      </c>
      <c r="J258" s="619" t="s">
        <v>58</v>
      </c>
      <c r="K258" s="619" t="s">
        <v>2048</v>
      </c>
    </row>
    <row r="259" spans="2:11">
      <c r="B259" s="620" t="s">
        <v>3244</v>
      </c>
      <c r="C259" s="620" t="s">
        <v>3502</v>
      </c>
      <c r="D259" s="620" t="s">
        <v>3523</v>
      </c>
      <c r="E259" s="615">
        <v>456000</v>
      </c>
      <c r="F259" s="616">
        <f t="shared" si="10"/>
        <v>313483337</v>
      </c>
      <c r="G259" s="617">
        <f t="shared" si="9"/>
        <v>456000</v>
      </c>
      <c r="H259" s="618">
        <f t="shared" si="11"/>
        <v>313483337</v>
      </c>
      <c r="J259" s="619" t="s">
        <v>58</v>
      </c>
      <c r="K259" s="619" t="s">
        <v>2048</v>
      </c>
    </row>
    <row r="260" spans="2:11">
      <c r="B260" s="620" t="s">
        <v>3244</v>
      </c>
      <c r="C260" s="620" t="s">
        <v>3502</v>
      </c>
      <c r="D260" s="620" t="s">
        <v>3524</v>
      </c>
      <c r="E260" s="615">
        <v>300000</v>
      </c>
      <c r="F260" s="616">
        <f t="shared" si="10"/>
        <v>313783337</v>
      </c>
      <c r="G260" s="617">
        <f t="shared" si="9"/>
        <v>300000</v>
      </c>
      <c r="H260" s="618">
        <f t="shared" si="11"/>
        <v>313783337</v>
      </c>
      <c r="J260" s="619" t="s">
        <v>58</v>
      </c>
      <c r="K260" s="619" t="s">
        <v>2048</v>
      </c>
    </row>
    <row r="261" spans="2:11">
      <c r="B261" s="620" t="s">
        <v>3244</v>
      </c>
      <c r="C261" s="620" t="s">
        <v>3502</v>
      </c>
      <c r="D261" s="620" t="s">
        <v>3525</v>
      </c>
      <c r="E261" s="615">
        <v>1496860</v>
      </c>
      <c r="F261" s="616">
        <f t="shared" si="10"/>
        <v>315280197</v>
      </c>
      <c r="G261" s="617">
        <f t="shared" si="9"/>
        <v>1496860</v>
      </c>
      <c r="H261" s="618">
        <f t="shared" si="11"/>
        <v>315280197</v>
      </c>
      <c r="J261" s="619" t="s">
        <v>58</v>
      </c>
      <c r="K261" s="619" t="s">
        <v>2048</v>
      </c>
    </row>
    <row r="262" spans="2:11">
      <c r="B262" s="620" t="s">
        <v>3244</v>
      </c>
      <c r="C262" s="620" t="s">
        <v>3502</v>
      </c>
      <c r="D262" s="620" t="s">
        <v>3526</v>
      </c>
      <c r="E262" s="615">
        <v>927333</v>
      </c>
      <c r="F262" s="616">
        <f t="shared" si="10"/>
        <v>316207530</v>
      </c>
      <c r="G262" s="617">
        <f t="shared" si="9"/>
        <v>927333</v>
      </c>
      <c r="H262" s="618">
        <f t="shared" si="11"/>
        <v>316207530</v>
      </c>
      <c r="J262" s="619" t="s">
        <v>58</v>
      </c>
      <c r="K262" s="619" t="s">
        <v>2048</v>
      </c>
    </row>
    <row r="263" spans="2:11">
      <c r="B263" s="620" t="s">
        <v>3244</v>
      </c>
      <c r="C263" s="620" t="s">
        <v>3530</v>
      </c>
      <c r="D263" s="620" t="s">
        <v>3531</v>
      </c>
      <c r="E263" s="615">
        <v>482000</v>
      </c>
      <c r="F263" s="616">
        <f t="shared" si="10"/>
        <v>316689530</v>
      </c>
      <c r="G263" s="617">
        <f t="shared" ref="G263:G326" si="12">E263</f>
        <v>482000</v>
      </c>
      <c r="H263" s="618">
        <f t="shared" si="11"/>
        <v>316689530</v>
      </c>
      <c r="J263" s="619" t="s">
        <v>58</v>
      </c>
      <c r="K263" s="619" t="s">
        <v>2048</v>
      </c>
    </row>
    <row r="264" spans="2:11">
      <c r="B264" s="620" t="s">
        <v>3244</v>
      </c>
      <c r="C264" s="620" t="s">
        <v>3530</v>
      </c>
      <c r="D264" s="620" t="s">
        <v>3532</v>
      </c>
      <c r="E264" s="615">
        <v>485000</v>
      </c>
      <c r="F264" s="616">
        <f t="shared" ref="F264:F327" si="13">E264+F263</f>
        <v>317174530</v>
      </c>
      <c r="G264" s="617">
        <f t="shared" si="12"/>
        <v>485000</v>
      </c>
      <c r="H264" s="618">
        <f t="shared" ref="H264:H327" si="14">G264+H263</f>
        <v>317174530</v>
      </c>
      <c r="J264" s="619" t="s">
        <v>58</v>
      </c>
      <c r="K264" s="619" t="s">
        <v>2048</v>
      </c>
    </row>
    <row r="265" spans="2:11">
      <c r="B265" s="620" t="s">
        <v>3244</v>
      </c>
      <c r="C265" s="620" t="s">
        <v>3530</v>
      </c>
      <c r="D265" s="620" t="s">
        <v>3533</v>
      </c>
      <c r="E265" s="615">
        <v>122000</v>
      </c>
      <c r="F265" s="616">
        <f t="shared" si="13"/>
        <v>317296530</v>
      </c>
      <c r="G265" s="617">
        <f t="shared" si="12"/>
        <v>122000</v>
      </c>
      <c r="H265" s="618">
        <f t="shared" si="14"/>
        <v>317296530</v>
      </c>
      <c r="J265" s="619" t="s">
        <v>58</v>
      </c>
      <c r="K265" s="619" t="s">
        <v>2048</v>
      </c>
    </row>
    <row r="266" spans="2:11">
      <c r="B266" s="620" t="s">
        <v>3244</v>
      </c>
      <c r="C266" s="620" t="s">
        <v>3530</v>
      </c>
      <c r="D266" s="620" t="s">
        <v>3534</v>
      </c>
      <c r="E266" s="615">
        <v>1273000</v>
      </c>
      <c r="F266" s="616">
        <f t="shared" si="13"/>
        <v>318569530</v>
      </c>
      <c r="G266" s="617">
        <f t="shared" si="12"/>
        <v>1273000</v>
      </c>
      <c r="H266" s="618">
        <f t="shared" si="14"/>
        <v>318569530</v>
      </c>
      <c r="J266" s="619" t="s">
        <v>58</v>
      </c>
      <c r="K266" s="619" t="s">
        <v>2048</v>
      </c>
    </row>
    <row r="267" spans="2:11">
      <c r="B267" s="620" t="s">
        <v>3244</v>
      </c>
      <c r="C267" s="620" t="s">
        <v>3530</v>
      </c>
      <c r="D267" s="620" t="s">
        <v>3535</v>
      </c>
      <c r="E267" s="615">
        <v>345000</v>
      </c>
      <c r="F267" s="616">
        <f t="shared" si="13"/>
        <v>318914530</v>
      </c>
      <c r="G267" s="617">
        <f t="shared" si="12"/>
        <v>345000</v>
      </c>
      <c r="H267" s="618">
        <f t="shared" si="14"/>
        <v>318914530</v>
      </c>
      <c r="J267" s="619" t="s">
        <v>58</v>
      </c>
      <c r="K267" s="619" t="s">
        <v>2048</v>
      </c>
    </row>
    <row r="268" spans="2:11">
      <c r="B268" s="620" t="s">
        <v>3244</v>
      </c>
      <c r="C268" s="620" t="s">
        <v>3530</v>
      </c>
      <c r="D268" s="620" t="s">
        <v>3536</v>
      </c>
      <c r="E268" s="615">
        <v>161000</v>
      </c>
      <c r="F268" s="616">
        <f t="shared" si="13"/>
        <v>319075530</v>
      </c>
      <c r="G268" s="617">
        <f t="shared" si="12"/>
        <v>161000</v>
      </c>
      <c r="H268" s="618">
        <f t="shared" si="14"/>
        <v>319075530</v>
      </c>
      <c r="J268" s="619" t="s">
        <v>58</v>
      </c>
      <c r="K268" s="619" t="s">
        <v>2048</v>
      </c>
    </row>
    <row r="269" spans="2:11">
      <c r="B269" s="620" t="s">
        <v>3244</v>
      </c>
      <c r="C269" s="620" t="s">
        <v>3530</v>
      </c>
      <c r="D269" s="620" t="s">
        <v>3537</v>
      </c>
      <c r="E269" s="615">
        <v>225000</v>
      </c>
      <c r="F269" s="616">
        <f t="shared" si="13"/>
        <v>319300530</v>
      </c>
      <c r="G269" s="617">
        <f t="shared" si="12"/>
        <v>225000</v>
      </c>
      <c r="H269" s="618">
        <f t="shared" si="14"/>
        <v>319300530</v>
      </c>
      <c r="J269" s="619" t="s">
        <v>58</v>
      </c>
      <c r="K269" s="619" t="s">
        <v>2048</v>
      </c>
    </row>
    <row r="270" spans="2:11">
      <c r="B270" s="620" t="s">
        <v>3244</v>
      </c>
      <c r="C270" s="620" t="s">
        <v>3530</v>
      </c>
      <c r="D270" s="620" t="s">
        <v>3538</v>
      </c>
      <c r="E270" s="615">
        <v>256000</v>
      </c>
      <c r="F270" s="616">
        <f t="shared" si="13"/>
        <v>319556530</v>
      </c>
      <c r="G270" s="617">
        <f t="shared" si="12"/>
        <v>256000</v>
      </c>
      <c r="H270" s="618">
        <f t="shared" si="14"/>
        <v>319556530</v>
      </c>
      <c r="J270" s="619" t="s">
        <v>58</v>
      </c>
      <c r="K270" s="619" t="s">
        <v>2048</v>
      </c>
    </row>
    <row r="271" spans="2:11">
      <c r="B271" s="620" t="s">
        <v>3244</v>
      </c>
      <c r="C271" s="620" t="s">
        <v>3530</v>
      </c>
      <c r="D271" s="620" t="s">
        <v>3539</v>
      </c>
      <c r="E271" s="615">
        <v>250000</v>
      </c>
      <c r="F271" s="616">
        <f t="shared" si="13"/>
        <v>319806530</v>
      </c>
      <c r="G271" s="617">
        <f t="shared" si="12"/>
        <v>250000</v>
      </c>
      <c r="H271" s="618">
        <f t="shared" si="14"/>
        <v>319806530</v>
      </c>
      <c r="J271" s="619" t="s">
        <v>58</v>
      </c>
      <c r="K271" s="619" t="s">
        <v>2048</v>
      </c>
    </row>
    <row r="272" spans="2:11">
      <c r="B272" s="620" t="s">
        <v>3244</v>
      </c>
      <c r="C272" s="620" t="s">
        <v>6198</v>
      </c>
      <c r="D272" s="620" t="s">
        <v>6197</v>
      </c>
      <c r="E272" s="615">
        <v>5000</v>
      </c>
      <c r="F272" s="616">
        <f t="shared" si="13"/>
        <v>319811530</v>
      </c>
      <c r="G272" s="617">
        <f t="shared" si="12"/>
        <v>5000</v>
      </c>
      <c r="H272" s="618">
        <f t="shared" si="14"/>
        <v>319811530</v>
      </c>
      <c r="J272" s="619" t="s">
        <v>650</v>
      </c>
      <c r="K272" s="619" t="s">
        <v>3200</v>
      </c>
    </row>
    <row r="273" spans="2:11">
      <c r="B273" s="620" t="s">
        <v>3244</v>
      </c>
      <c r="C273" s="620" t="s">
        <v>3545</v>
      </c>
      <c r="D273" s="620" t="s">
        <v>3546</v>
      </c>
      <c r="E273" s="615">
        <v>8000</v>
      </c>
      <c r="F273" s="616">
        <f t="shared" si="13"/>
        <v>319819530</v>
      </c>
      <c r="G273" s="617">
        <f t="shared" si="12"/>
        <v>8000</v>
      </c>
      <c r="H273" s="618">
        <f t="shared" si="14"/>
        <v>319819530</v>
      </c>
      <c r="J273" s="619" t="s">
        <v>58</v>
      </c>
      <c r="K273" s="619" t="s">
        <v>2048</v>
      </c>
    </row>
    <row r="274" spans="2:11">
      <c r="B274" s="620" t="s">
        <v>3244</v>
      </c>
      <c r="C274" s="620" t="s">
        <v>3545</v>
      </c>
      <c r="D274" s="620" t="s">
        <v>3547</v>
      </c>
      <c r="E274" s="615">
        <v>10000</v>
      </c>
      <c r="F274" s="616">
        <f t="shared" si="13"/>
        <v>319829530</v>
      </c>
      <c r="G274" s="617">
        <f t="shared" si="12"/>
        <v>10000</v>
      </c>
      <c r="H274" s="618">
        <f t="shared" si="14"/>
        <v>319829530</v>
      </c>
      <c r="J274" s="619" t="s">
        <v>58</v>
      </c>
      <c r="K274" s="619" t="s">
        <v>2048</v>
      </c>
    </row>
    <row r="275" spans="2:11">
      <c r="B275" s="620" t="s">
        <v>3244</v>
      </c>
      <c r="C275" s="620" t="s">
        <v>3545</v>
      </c>
      <c r="D275" s="620" t="s">
        <v>3548</v>
      </c>
      <c r="E275" s="615">
        <v>9000</v>
      </c>
      <c r="F275" s="616">
        <f t="shared" si="13"/>
        <v>319838530</v>
      </c>
      <c r="G275" s="617">
        <f t="shared" si="12"/>
        <v>9000</v>
      </c>
      <c r="H275" s="618">
        <f t="shared" si="14"/>
        <v>319838530</v>
      </c>
      <c r="J275" s="619" t="s">
        <v>58</v>
      </c>
      <c r="K275" s="619" t="s">
        <v>2048</v>
      </c>
    </row>
    <row r="276" spans="2:11">
      <c r="B276" s="620" t="s">
        <v>3244</v>
      </c>
      <c r="C276" s="620" t="s">
        <v>3545</v>
      </c>
      <c r="D276" s="620" t="s">
        <v>3549</v>
      </c>
      <c r="E276" s="615">
        <v>15000</v>
      </c>
      <c r="F276" s="616">
        <f t="shared" si="13"/>
        <v>319853530</v>
      </c>
      <c r="G276" s="617">
        <f t="shared" si="12"/>
        <v>15000</v>
      </c>
      <c r="H276" s="618">
        <f t="shared" si="14"/>
        <v>319853530</v>
      </c>
      <c r="J276" s="619" t="s">
        <v>58</v>
      </c>
      <c r="K276" s="619" t="s">
        <v>2048</v>
      </c>
    </row>
    <row r="277" spans="2:11">
      <c r="B277" s="620" t="s">
        <v>3244</v>
      </c>
      <c r="C277" s="620" t="s">
        <v>3545</v>
      </c>
      <c r="D277" s="620" t="s">
        <v>3550</v>
      </c>
      <c r="E277" s="615">
        <v>37000</v>
      </c>
      <c r="F277" s="616">
        <f t="shared" si="13"/>
        <v>319890530</v>
      </c>
      <c r="G277" s="617">
        <f t="shared" si="12"/>
        <v>37000</v>
      </c>
      <c r="H277" s="618">
        <f t="shared" si="14"/>
        <v>319890530</v>
      </c>
      <c r="J277" s="619" t="s">
        <v>58</v>
      </c>
      <c r="K277" s="619" t="s">
        <v>2048</v>
      </c>
    </row>
    <row r="278" spans="2:11">
      <c r="B278" s="620" t="s">
        <v>3244</v>
      </c>
      <c r="C278" s="620" t="s">
        <v>3545</v>
      </c>
      <c r="D278" s="620" t="s">
        <v>3416</v>
      </c>
      <c r="E278" s="615">
        <v>50000</v>
      </c>
      <c r="F278" s="616">
        <f t="shared" si="13"/>
        <v>319940530</v>
      </c>
      <c r="G278" s="617">
        <f t="shared" si="12"/>
        <v>50000</v>
      </c>
      <c r="H278" s="618">
        <f t="shared" si="14"/>
        <v>319940530</v>
      </c>
      <c r="J278" s="619" t="s">
        <v>58</v>
      </c>
      <c r="K278" s="619" t="s">
        <v>2048</v>
      </c>
    </row>
    <row r="279" spans="2:11">
      <c r="B279" s="620" t="s">
        <v>3244</v>
      </c>
      <c r="C279" s="620" t="s">
        <v>3551</v>
      </c>
      <c r="D279" s="620" t="s">
        <v>3373</v>
      </c>
      <c r="E279" s="615">
        <v>55000</v>
      </c>
      <c r="F279" s="616">
        <f t="shared" si="13"/>
        <v>319995530</v>
      </c>
      <c r="G279" s="617">
        <f t="shared" si="12"/>
        <v>55000</v>
      </c>
      <c r="H279" s="618">
        <f t="shared" si="14"/>
        <v>319995530</v>
      </c>
      <c r="J279" s="619" t="s">
        <v>58</v>
      </c>
      <c r="K279" s="619" t="s">
        <v>2048</v>
      </c>
    </row>
    <row r="280" spans="2:11">
      <c r="B280" s="620" t="s">
        <v>3244</v>
      </c>
      <c r="C280" s="620" t="s">
        <v>3551</v>
      </c>
      <c r="D280" s="620" t="s">
        <v>3546</v>
      </c>
      <c r="E280" s="615">
        <v>15000</v>
      </c>
      <c r="F280" s="616">
        <f t="shared" si="13"/>
        <v>320010530</v>
      </c>
      <c r="G280" s="617">
        <f t="shared" si="12"/>
        <v>15000</v>
      </c>
      <c r="H280" s="618">
        <f t="shared" si="14"/>
        <v>320010530</v>
      </c>
      <c r="J280" s="619" t="s">
        <v>58</v>
      </c>
      <c r="K280" s="619" t="s">
        <v>2048</v>
      </c>
    </row>
    <row r="281" spans="2:11">
      <c r="B281" s="620" t="s">
        <v>3244</v>
      </c>
      <c r="C281" s="620" t="s">
        <v>3551</v>
      </c>
      <c r="D281" s="620" t="s">
        <v>3547</v>
      </c>
      <c r="E281" s="615">
        <v>24000</v>
      </c>
      <c r="F281" s="616">
        <f t="shared" si="13"/>
        <v>320034530</v>
      </c>
      <c r="G281" s="617">
        <f t="shared" si="12"/>
        <v>24000</v>
      </c>
      <c r="H281" s="618">
        <f t="shared" si="14"/>
        <v>320034530</v>
      </c>
      <c r="J281" s="619" t="s">
        <v>58</v>
      </c>
      <c r="K281" s="619" t="s">
        <v>2048</v>
      </c>
    </row>
    <row r="282" spans="2:11">
      <c r="B282" s="620" t="s">
        <v>3244</v>
      </c>
      <c r="C282" s="620" t="s">
        <v>3551</v>
      </c>
      <c r="D282" s="620" t="s">
        <v>3552</v>
      </c>
      <c r="E282" s="615">
        <v>43000</v>
      </c>
      <c r="F282" s="616">
        <f t="shared" si="13"/>
        <v>320077530</v>
      </c>
      <c r="G282" s="617">
        <f t="shared" si="12"/>
        <v>43000</v>
      </c>
      <c r="H282" s="618">
        <f t="shared" si="14"/>
        <v>320077530</v>
      </c>
      <c r="J282" s="619" t="s">
        <v>58</v>
      </c>
      <c r="K282" s="619" t="s">
        <v>2048</v>
      </c>
    </row>
    <row r="283" spans="2:11">
      <c r="B283" s="620" t="s">
        <v>3244</v>
      </c>
      <c r="C283" s="620" t="s">
        <v>3551</v>
      </c>
      <c r="D283" s="620" t="s">
        <v>3548</v>
      </c>
      <c r="E283" s="615">
        <v>12000</v>
      </c>
      <c r="F283" s="616">
        <f t="shared" si="13"/>
        <v>320089530</v>
      </c>
      <c r="G283" s="617">
        <f t="shared" si="12"/>
        <v>12000</v>
      </c>
      <c r="H283" s="618">
        <f t="shared" si="14"/>
        <v>320089530</v>
      </c>
      <c r="J283" s="619" t="s">
        <v>58</v>
      </c>
      <c r="K283" s="619" t="s">
        <v>2048</v>
      </c>
    </row>
    <row r="284" spans="2:11">
      <c r="B284" s="620" t="s">
        <v>3244</v>
      </c>
      <c r="C284" s="620" t="s">
        <v>3551</v>
      </c>
      <c r="D284" s="620" t="s">
        <v>3549</v>
      </c>
      <c r="E284" s="615">
        <v>116000</v>
      </c>
      <c r="F284" s="616">
        <f t="shared" si="13"/>
        <v>320205530</v>
      </c>
      <c r="G284" s="617">
        <f t="shared" si="12"/>
        <v>116000</v>
      </c>
      <c r="H284" s="618">
        <f t="shared" si="14"/>
        <v>320205530</v>
      </c>
      <c r="J284" s="619" t="s">
        <v>58</v>
      </c>
      <c r="K284" s="619" t="s">
        <v>2048</v>
      </c>
    </row>
    <row r="285" spans="2:11">
      <c r="B285" s="620" t="s">
        <v>3244</v>
      </c>
      <c r="C285" s="620" t="s">
        <v>3551</v>
      </c>
      <c r="D285" s="620" t="s">
        <v>3550</v>
      </c>
      <c r="E285" s="615">
        <v>86000</v>
      </c>
      <c r="F285" s="616">
        <f t="shared" si="13"/>
        <v>320291530</v>
      </c>
      <c r="G285" s="617">
        <f t="shared" si="12"/>
        <v>86000</v>
      </c>
      <c r="H285" s="618">
        <f t="shared" si="14"/>
        <v>320291530</v>
      </c>
      <c r="J285" s="619" t="s">
        <v>58</v>
      </c>
      <c r="K285" s="619" t="s">
        <v>2048</v>
      </c>
    </row>
    <row r="286" spans="2:11">
      <c r="B286" s="620" t="s">
        <v>3244</v>
      </c>
      <c r="C286" s="620" t="s">
        <v>3551</v>
      </c>
      <c r="D286" s="620" t="s">
        <v>3553</v>
      </c>
      <c r="E286" s="615">
        <v>105000</v>
      </c>
      <c r="F286" s="616">
        <f t="shared" si="13"/>
        <v>320396530</v>
      </c>
      <c r="G286" s="617">
        <f t="shared" si="12"/>
        <v>105000</v>
      </c>
      <c r="H286" s="618">
        <f t="shared" si="14"/>
        <v>320396530</v>
      </c>
      <c r="J286" s="619" t="s">
        <v>58</v>
      </c>
      <c r="K286" s="619" t="s">
        <v>2048</v>
      </c>
    </row>
    <row r="287" spans="2:11">
      <c r="B287" s="620" t="s">
        <v>3244</v>
      </c>
      <c r="C287" s="620" t="s">
        <v>3556</v>
      </c>
      <c r="D287" s="620" t="s">
        <v>3557</v>
      </c>
      <c r="E287" s="615">
        <v>500</v>
      </c>
      <c r="F287" s="616">
        <f t="shared" si="13"/>
        <v>320397030</v>
      </c>
      <c r="G287" s="617">
        <f t="shared" si="12"/>
        <v>500</v>
      </c>
      <c r="H287" s="618">
        <f t="shared" si="14"/>
        <v>320397030</v>
      </c>
      <c r="J287" s="619" t="s">
        <v>58</v>
      </c>
      <c r="K287" s="619" t="s">
        <v>2048</v>
      </c>
    </row>
    <row r="288" spans="2:11">
      <c r="B288" s="620" t="s">
        <v>3244</v>
      </c>
      <c r="C288" s="620" t="s">
        <v>3556</v>
      </c>
      <c r="D288" s="620" t="s">
        <v>3558</v>
      </c>
      <c r="E288" s="615">
        <v>2000</v>
      </c>
      <c r="F288" s="616">
        <f t="shared" si="13"/>
        <v>320399030</v>
      </c>
      <c r="G288" s="617">
        <f t="shared" si="12"/>
        <v>2000</v>
      </c>
      <c r="H288" s="618">
        <f t="shared" si="14"/>
        <v>320399030</v>
      </c>
      <c r="J288" s="619" t="s">
        <v>58</v>
      </c>
      <c r="K288" s="619" t="s">
        <v>2048</v>
      </c>
    </row>
    <row r="289" spans="2:11">
      <c r="B289" s="620" t="s">
        <v>3244</v>
      </c>
      <c r="C289" s="620" t="s">
        <v>3556</v>
      </c>
      <c r="D289" s="620" t="s">
        <v>3559</v>
      </c>
      <c r="E289" s="615">
        <v>5000</v>
      </c>
      <c r="F289" s="616">
        <f t="shared" si="13"/>
        <v>320404030</v>
      </c>
      <c r="G289" s="617">
        <f t="shared" si="12"/>
        <v>5000</v>
      </c>
      <c r="H289" s="618">
        <f t="shared" si="14"/>
        <v>320404030</v>
      </c>
      <c r="J289" s="619" t="s">
        <v>58</v>
      </c>
      <c r="K289" s="619" t="s">
        <v>2048</v>
      </c>
    </row>
    <row r="290" spans="2:11">
      <c r="B290" s="620" t="s">
        <v>3244</v>
      </c>
      <c r="C290" s="620" t="s">
        <v>3556</v>
      </c>
      <c r="D290" s="620" t="s">
        <v>3560</v>
      </c>
      <c r="E290" s="615">
        <v>20000</v>
      </c>
      <c r="F290" s="616">
        <f t="shared" si="13"/>
        <v>320424030</v>
      </c>
      <c r="G290" s="617">
        <f t="shared" si="12"/>
        <v>20000</v>
      </c>
      <c r="H290" s="618">
        <f t="shared" si="14"/>
        <v>320424030</v>
      </c>
      <c r="J290" s="619" t="s">
        <v>58</v>
      </c>
      <c r="K290" s="619" t="s">
        <v>2048</v>
      </c>
    </row>
    <row r="291" spans="2:11">
      <c r="B291" s="620" t="s">
        <v>3244</v>
      </c>
      <c r="C291" s="620" t="s">
        <v>3562</v>
      </c>
      <c r="D291" s="620" t="s">
        <v>3563</v>
      </c>
      <c r="E291" s="615">
        <v>3411000</v>
      </c>
      <c r="F291" s="616">
        <f t="shared" si="13"/>
        <v>323835030</v>
      </c>
      <c r="G291" s="617">
        <f t="shared" si="12"/>
        <v>3411000</v>
      </c>
      <c r="H291" s="618">
        <f t="shared" si="14"/>
        <v>323835030</v>
      </c>
      <c r="J291" s="619" t="s">
        <v>58</v>
      </c>
      <c r="K291" s="619" t="s">
        <v>2048</v>
      </c>
    </row>
    <row r="292" spans="2:11">
      <c r="B292" s="620" t="s">
        <v>3244</v>
      </c>
      <c r="C292" s="620" t="s">
        <v>3562</v>
      </c>
      <c r="D292" s="620" t="s">
        <v>3564</v>
      </c>
      <c r="E292" s="615">
        <v>1000000</v>
      </c>
      <c r="F292" s="616">
        <f t="shared" si="13"/>
        <v>324835030</v>
      </c>
      <c r="G292" s="617">
        <f t="shared" si="12"/>
        <v>1000000</v>
      </c>
      <c r="H292" s="618">
        <f t="shared" si="14"/>
        <v>324835030</v>
      </c>
      <c r="J292" s="619" t="s">
        <v>58</v>
      </c>
      <c r="K292" s="619" t="s">
        <v>2048</v>
      </c>
    </row>
    <row r="293" spans="2:11">
      <c r="B293" s="620" t="s">
        <v>3244</v>
      </c>
      <c r="C293" s="620" t="s">
        <v>3562</v>
      </c>
      <c r="D293" s="620" t="s">
        <v>3565</v>
      </c>
      <c r="E293" s="615">
        <v>2697000</v>
      </c>
      <c r="F293" s="616">
        <f t="shared" si="13"/>
        <v>327532030</v>
      </c>
      <c r="G293" s="617">
        <f t="shared" si="12"/>
        <v>2697000</v>
      </c>
      <c r="H293" s="618">
        <f t="shared" si="14"/>
        <v>327532030</v>
      </c>
      <c r="J293" s="619" t="s">
        <v>58</v>
      </c>
      <c r="K293" s="619" t="s">
        <v>2048</v>
      </c>
    </row>
    <row r="294" spans="2:11">
      <c r="B294" s="620" t="s">
        <v>3244</v>
      </c>
      <c r="C294" s="620" t="s">
        <v>3562</v>
      </c>
      <c r="D294" s="620" t="s">
        <v>3566</v>
      </c>
      <c r="E294" s="615">
        <v>35000</v>
      </c>
      <c r="F294" s="616">
        <f t="shared" si="13"/>
        <v>327567030</v>
      </c>
      <c r="G294" s="617">
        <f t="shared" si="12"/>
        <v>35000</v>
      </c>
      <c r="H294" s="618">
        <f t="shared" si="14"/>
        <v>327567030</v>
      </c>
      <c r="J294" s="619" t="s">
        <v>58</v>
      </c>
      <c r="K294" s="619" t="s">
        <v>2048</v>
      </c>
    </row>
    <row r="295" spans="2:11">
      <c r="B295" s="620" t="s">
        <v>3244</v>
      </c>
      <c r="C295" s="620" t="s">
        <v>3562</v>
      </c>
      <c r="D295" s="620" t="s">
        <v>3567</v>
      </c>
      <c r="E295" s="615">
        <v>2588000</v>
      </c>
      <c r="F295" s="616">
        <f t="shared" si="13"/>
        <v>330155030</v>
      </c>
      <c r="G295" s="617">
        <f t="shared" si="12"/>
        <v>2588000</v>
      </c>
      <c r="H295" s="618">
        <f t="shared" si="14"/>
        <v>330155030</v>
      </c>
      <c r="J295" s="619" t="s">
        <v>58</v>
      </c>
      <c r="K295" s="619" t="s">
        <v>2048</v>
      </c>
    </row>
    <row r="296" spans="2:11">
      <c r="B296" s="620" t="s">
        <v>3244</v>
      </c>
      <c r="C296" s="620" t="s">
        <v>3562</v>
      </c>
      <c r="D296" s="620" t="s">
        <v>3568</v>
      </c>
      <c r="E296" s="615">
        <v>752000</v>
      </c>
      <c r="F296" s="616">
        <f t="shared" si="13"/>
        <v>330907030</v>
      </c>
      <c r="G296" s="617">
        <f t="shared" si="12"/>
        <v>752000</v>
      </c>
      <c r="H296" s="618">
        <f t="shared" si="14"/>
        <v>330907030</v>
      </c>
      <c r="J296" s="619" t="s">
        <v>58</v>
      </c>
      <c r="K296" s="619" t="s">
        <v>2048</v>
      </c>
    </row>
    <row r="297" spans="2:11">
      <c r="B297" s="620" t="s">
        <v>3244</v>
      </c>
      <c r="C297" s="620" t="s">
        <v>3562</v>
      </c>
      <c r="D297" s="620" t="s">
        <v>3569</v>
      </c>
      <c r="E297" s="615">
        <v>1100000</v>
      </c>
      <c r="F297" s="616">
        <f t="shared" si="13"/>
        <v>332007030</v>
      </c>
      <c r="G297" s="617">
        <f t="shared" si="12"/>
        <v>1100000</v>
      </c>
      <c r="H297" s="618">
        <f t="shared" si="14"/>
        <v>332007030</v>
      </c>
      <c r="J297" s="619" t="s">
        <v>58</v>
      </c>
      <c r="K297" s="619" t="s">
        <v>2048</v>
      </c>
    </row>
    <row r="298" spans="2:11">
      <c r="B298" s="620" t="s">
        <v>3244</v>
      </c>
      <c r="C298" s="620" t="s">
        <v>3562</v>
      </c>
      <c r="D298" s="620" t="s">
        <v>3570</v>
      </c>
      <c r="E298" s="615">
        <v>3730000</v>
      </c>
      <c r="F298" s="616">
        <f t="shared" si="13"/>
        <v>335737030</v>
      </c>
      <c r="G298" s="617">
        <f t="shared" si="12"/>
        <v>3730000</v>
      </c>
      <c r="H298" s="618">
        <f t="shared" si="14"/>
        <v>335737030</v>
      </c>
      <c r="J298" s="619" t="s">
        <v>58</v>
      </c>
      <c r="K298" s="619" t="s">
        <v>2048</v>
      </c>
    </row>
    <row r="299" spans="2:11">
      <c r="B299" s="620" t="s">
        <v>3244</v>
      </c>
      <c r="C299" s="620" t="s">
        <v>3562</v>
      </c>
      <c r="D299" s="620" t="s">
        <v>3571</v>
      </c>
      <c r="E299" s="615">
        <v>350000</v>
      </c>
      <c r="F299" s="616">
        <f t="shared" si="13"/>
        <v>336087030</v>
      </c>
      <c r="G299" s="617">
        <f t="shared" si="12"/>
        <v>350000</v>
      </c>
      <c r="H299" s="618">
        <f t="shared" si="14"/>
        <v>336087030</v>
      </c>
      <c r="J299" s="619" t="s">
        <v>58</v>
      </c>
      <c r="K299" s="619" t="s">
        <v>2048</v>
      </c>
    </row>
    <row r="300" spans="2:11">
      <c r="B300" s="620" t="s">
        <v>3244</v>
      </c>
      <c r="C300" s="620" t="s">
        <v>3562</v>
      </c>
      <c r="D300" s="620" t="s">
        <v>3572</v>
      </c>
      <c r="E300" s="615">
        <v>33000</v>
      </c>
      <c r="F300" s="616">
        <f t="shared" si="13"/>
        <v>336120030</v>
      </c>
      <c r="G300" s="617">
        <f t="shared" si="12"/>
        <v>33000</v>
      </c>
      <c r="H300" s="618">
        <f t="shared" si="14"/>
        <v>336120030</v>
      </c>
      <c r="J300" s="619" t="s">
        <v>58</v>
      </c>
      <c r="K300" s="619" t="s">
        <v>2048</v>
      </c>
    </row>
    <row r="301" spans="2:11">
      <c r="B301" s="620" t="s">
        <v>3244</v>
      </c>
      <c r="C301" s="620" t="s">
        <v>3562</v>
      </c>
      <c r="D301" s="620" t="s">
        <v>3429</v>
      </c>
      <c r="E301" s="615">
        <v>200000</v>
      </c>
      <c r="F301" s="616">
        <f t="shared" si="13"/>
        <v>336320030</v>
      </c>
      <c r="G301" s="617">
        <f t="shared" si="12"/>
        <v>200000</v>
      </c>
      <c r="H301" s="618">
        <f t="shared" si="14"/>
        <v>336320030</v>
      </c>
      <c r="J301" s="619" t="s">
        <v>58</v>
      </c>
      <c r="K301" s="619" t="s">
        <v>2048</v>
      </c>
    </row>
    <row r="302" spans="2:11">
      <c r="B302" s="620" t="s">
        <v>3244</v>
      </c>
      <c r="C302" s="620" t="s">
        <v>3562</v>
      </c>
      <c r="D302" s="620" t="s">
        <v>3573</v>
      </c>
      <c r="E302" s="615">
        <v>251000</v>
      </c>
      <c r="F302" s="616">
        <f t="shared" si="13"/>
        <v>336571030</v>
      </c>
      <c r="G302" s="617">
        <f t="shared" si="12"/>
        <v>251000</v>
      </c>
      <c r="H302" s="618">
        <f t="shared" si="14"/>
        <v>336571030</v>
      </c>
      <c r="J302" s="619" t="s">
        <v>58</v>
      </c>
      <c r="K302" s="619" t="s">
        <v>2048</v>
      </c>
    </row>
    <row r="303" spans="2:11">
      <c r="B303" s="620" t="s">
        <v>3244</v>
      </c>
      <c r="C303" s="620" t="s">
        <v>3562</v>
      </c>
      <c r="D303" s="620" t="s">
        <v>3574</v>
      </c>
      <c r="E303" s="615">
        <v>10000000</v>
      </c>
      <c r="F303" s="616">
        <f t="shared" si="13"/>
        <v>346571030</v>
      </c>
      <c r="G303" s="617">
        <f t="shared" si="12"/>
        <v>10000000</v>
      </c>
      <c r="H303" s="618">
        <f t="shared" si="14"/>
        <v>346571030</v>
      </c>
      <c r="J303" s="619" t="s">
        <v>58</v>
      </c>
      <c r="K303" s="619" t="s">
        <v>2048</v>
      </c>
    </row>
    <row r="304" spans="2:11">
      <c r="B304" s="620" t="s">
        <v>3244</v>
      </c>
      <c r="C304" s="620" t="s">
        <v>3562</v>
      </c>
      <c r="D304" s="620" t="s">
        <v>3575</v>
      </c>
      <c r="E304" s="615">
        <v>2000000</v>
      </c>
      <c r="F304" s="616">
        <f t="shared" si="13"/>
        <v>348571030</v>
      </c>
      <c r="G304" s="617">
        <f t="shared" si="12"/>
        <v>2000000</v>
      </c>
      <c r="H304" s="618">
        <f t="shared" si="14"/>
        <v>348571030</v>
      </c>
      <c r="J304" s="619" t="s">
        <v>58</v>
      </c>
      <c r="K304" s="619" t="s">
        <v>2048</v>
      </c>
    </row>
    <row r="305" spans="2:11">
      <c r="B305" s="620" t="s">
        <v>3244</v>
      </c>
      <c r="C305" s="620" t="s">
        <v>3562</v>
      </c>
      <c r="D305" s="620" t="s">
        <v>3576</v>
      </c>
      <c r="E305" s="615">
        <v>3327000</v>
      </c>
      <c r="F305" s="616">
        <f t="shared" si="13"/>
        <v>351898030</v>
      </c>
      <c r="G305" s="617">
        <f t="shared" si="12"/>
        <v>3327000</v>
      </c>
      <c r="H305" s="618">
        <f t="shared" si="14"/>
        <v>351898030</v>
      </c>
      <c r="J305" s="619" t="s">
        <v>58</v>
      </c>
      <c r="K305" s="619" t="s">
        <v>2048</v>
      </c>
    </row>
    <row r="306" spans="2:11">
      <c r="B306" s="620" t="s">
        <v>3244</v>
      </c>
      <c r="C306" s="620" t="s">
        <v>3562</v>
      </c>
      <c r="D306" s="620" t="s">
        <v>3459</v>
      </c>
      <c r="E306" s="615">
        <v>100000</v>
      </c>
      <c r="F306" s="616">
        <f t="shared" si="13"/>
        <v>351998030</v>
      </c>
      <c r="G306" s="617">
        <f t="shared" si="12"/>
        <v>100000</v>
      </c>
      <c r="H306" s="618">
        <f t="shared" si="14"/>
        <v>351998030</v>
      </c>
      <c r="J306" s="619" t="s">
        <v>58</v>
      </c>
      <c r="K306" s="619" t="s">
        <v>2048</v>
      </c>
    </row>
    <row r="307" spans="2:11">
      <c r="B307" s="620" t="s">
        <v>3244</v>
      </c>
      <c r="C307" s="620" t="s">
        <v>3562</v>
      </c>
      <c r="D307" s="620" t="s">
        <v>3577</v>
      </c>
      <c r="E307" s="615">
        <v>33000</v>
      </c>
      <c r="F307" s="616">
        <f t="shared" si="13"/>
        <v>352031030</v>
      </c>
      <c r="G307" s="617">
        <f t="shared" si="12"/>
        <v>33000</v>
      </c>
      <c r="H307" s="618">
        <f t="shared" si="14"/>
        <v>352031030</v>
      </c>
      <c r="J307" s="619" t="s">
        <v>58</v>
      </c>
      <c r="K307" s="619" t="s">
        <v>2048</v>
      </c>
    </row>
    <row r="308" spans="2:11">
      <c r="B308" s="620" t="s">
        <v>3244</v>
      </c>
      <c r="C308" s="620" t="s">
        <v>3562</v>
      </c>
      <c r="D308" s="620" t="s">
        <v>3578</v>
      </c>
      <c r="E308" s="615">
        <v>2000000</v>
      </c>
      <c r="F308" s="616">
        <f t="shared" si="13"/>
        <v>354031030</v>
      </c>
      <c r="G308" s="617">
        <f t="shared" si="12"/>
        <v>2000000</v>
      </c>
      <c r="H308" s="618">
        <f t="shared" si="14"/>
        <v>354031030</v>
      </c>
      <c r="J308" s="619" t="s">
        <v>58</v>
      </c>
      <c r="K308" s="619" t="s">
        <v>2048</v>
      </c>
    </row>
    <row r="309" spans="2:11">
      <c r="B309" s="620" t="s">
        <v>3244</v>
      </c>
      <c r="C309" s="620" t="s">
        <v>3562</v>
      </c>
      <c r="D309" s="620" t="s">
        <v>3579</v>
      </c>
      <c r="E309" s="615">
        <v>1000000</v>
      </c>
      <c r="F309" s="616">
        <f t="shared" si="13"/>
        <v>355031030</v>
      </c>
      <c r="G309" s="617">
        <f t="shared" si="12"/>
        <v>1000000</v>
      </c>
      <c r="H309" s="618">
        <f t="shared" si="14"/>
        <v>355031030</v>
      </c>
      <c r="J309" s="619" t="s">
        <v>58</v>
      </c>
      <c r="K309" s="619" t="s">
        <v>2048</v>
      </c>
    </row>
    <row r="310" spans="2:11">
      <c r="B310" s="620" t="s">
        <v>3244</v>
      </c>
      <c r="C310" s="620" t="s">
        <v>3562</v>
      </c>
      <c r="D310" s="620" t="s">
        <v>3580</v>
      </c>
      <c r="E310" s="615">
        <v>1500000</v>
      </c>
      <c r="F310" s="616">
        <f t="shared" si="13"/>
        <v>356531030</v>
      </c>
      <c r="G310" s="617">
        <f t="shared" si="12"/>
        <v>1500000</v>
      </c>
      <c r="H310" s="618">
        <f t="shared" si="14"/>
        <v>356531030</v>
      </c>
      <c r="J310" s="619" t="s">
        <v>58</v>
      </c>
      <c r="K310" s="619" t="s">
        <v>2048</v>
      </c>
    </row>
    <row r="311" spans="2:11">
      <c r="B311" s="620" t="s">
        <v>3244</v>
      </c>
      <c r="C311" s="620" t="s">
        <v>3562</v>
      </c>
      <c r="D311" s="620" t="s">
        <v>3581</v>
      </c>
      <c r="E311" s="615">
        <v>1200000</v>
      </c>
      <c r="F311" s="616">
        <f t="shared" si="13"/>
        <v>357731030</v>
      </c>
      <c r="G311" s="617">
        <f t="shared" si="12"/>
        <v>1200000</v>
      </c>
      <c r="H311" s="618">
        <f t="shared" si="14"/>
        <v>357731030</v>
      </c>
      <c r="J311" s="619" t="s">
        <v>58</v>
      </c>
      <c r="K311" s="619" t="s">
        <v>2048</v>
      </c>
    </row>
    <row r="312" spans="2:11">
      <c r="B312" s="620" t="s">
        <v>3244</v>
      </c>
      <c r="C312" s="620" t="s">
        <v>3562</v>
      </c>
      <c r="D312" s="620" t="s">
        <v>3582</v>
      </c>
      <c r="E312" s="615">
        <v>1000000</v>
      </c>
      <c r="F312" s="616">
        <f t="shared" si="13"/>
        <v>358731030</v>
      </c>
      <c r="G312" s="617">
        <f t="shared" si="12"/>
        <v>1000000</v>
      </c>
      <c r="H312" s="618">
        <f t="shared" si="14"/>
        <v>358731030</v>
      </c>
      <c r="J312" s="619" t="s">
        <v>58</v>
      </c>
      <c r="K312" s="619" t="s">
        <v>2048</v>
      </c>
    </row>
    <row r="313" spans="2:11">
      <c r="B313" s="620" t="s">
        <v>3244</v>
      </c>
      <c r="C313" s="620" t="s">
        <v>3562</v>
      </c>
      <c r="D313" s="620" t="s">
        <v>3583</v>
      </c>
      <c r="E313" s="615">
        <v>6500000</v>
      </c>
      <c r="F313" s="616">
        <f t="shared" si="13"/>
        <v>365231030</v>
      </c>
      <c r="G313" s="617">
        <f t="shared" si="12"/>
        <v>6500000</v>
      </c>
      <c r="H313" s="618">
        <f t="shared" si="14"/>
        <v>365231030</v>
      </c>
      <c r="J313" s="619" t="s">
        <v>58</v>
      </c>
      <c r="K313" s="619" t="s">
        <v>2048</v>
      </c>
    </row>
    <row r="314" spans="2:11">
      <c r="B314" s="620" t="s">
        <v>3244</v>
      </c>
      <c r="C314" s="620" t="s">
        <v>3562</v>
      </c>
      <c r="D314" s="620" t="s">
        <v>3584</v>
      </c>
      <c r="E314" s="615">
        <v>5000000</v>
      </c>
      <c r="F314" s="616">
        <f t="shared" si="13"/>
        <v>370231030</v>
      </c>
      <c r="G314" s="617">
        <f t="shared" si="12"/>
        <v>5000000</v>
      </c>
      <c r="H314" s="618">
        <f t="shared" si="14"/>
        <v>370231030</v>
      </c>
      <c r="J314" s="619" t="s">
        <v>58</v>
      </c>
      <c r="K314" s="619" t="s">
        <v>2048</v>
      </c>
    </row>
    <row r="315" spans="2:11">
      <c r="B315" s="620" t="s">
        <v>3244</v>
      </c>
      <c r="C315" s="620" t="s">
        <v>3562</v>
      </c>
      <c r="D315" s="620" t="s">
        <v>3585</v>
      </c>
      <c r="E315" s="615">
        <v>161000</v>
      </c>
      <c r="F315" s="616">
        <f t="shared" si="13"/>
        <v>370392030</v>
      </c>
      <c r="G315" s="617">
        <f t="shared" si="12"/>
        <v>161000</v>
      </c>
      <c r="H315" s="618">
        <f t="shared" si="14"/>
        <v>370392030</v>
      </c>
      <c r="J315" s="619" t="s">
        <v>58</v>
      </c>
      <c r="K315" s="619" t="s">
        <v>2048</v>
      </c>
    </row>
    <row r="316" spans="2:11">
      <c r="B316" s="620" t="s">
        <v>3244</v>
      </c>
      <c r="C316" s="620" t="s">
        <v>3562</v>
      </c>
      <c r="D316" s="620" t="s">
        <v>3586</v>
      </c>
      <c r="E316" s="615">
        <v>7000000</v>
      </c>
      <c r="F316" s="616">
        <f t="shared" si="13"/>
        <v>377392030</v>
      </c>
      <c r="G316" s="617">
        <f t="shared" si="12"/>
        <v>7000000</v>
      </c>
      <c r="H316" s="618">
        <f t="shared" si="14"/>
        <v>377392030</v>
      </c>
      <c r="J316" s="619" t="s">
        <v>58</v>
      </c>
      <c r="K316" s="619" t="s">
        <v>2048</v>
      </c>
    </row>
    <row r="317" spans="2:11">
      <c r="B317" s="620" t="s">
        <v>3244</v>
      </c>
      <c r="C317" s="620" t="s">
        <v>3562</v>
      </c>
      <c r="D317" s="620" t="s">
        <v>3587</v>
      </c>
      <c r="E317" s="615">
        <v>8543000</v>
      </c>
      <c r="F317" s="616">
        <f t="shared" si="13"/>
        <v>385935030</v>
      </c>
      <c r="G317" s="617">
        <f t="shared" si="12"/>
        <v>8543000</v>
      </c>
      <c r="H317" s="618">
        <f t="shared" si="14"/>
        <v>385935030</v>
      </c>
      <c r="J317" s="619" t="s">
        <v>58</v>
      </c>
      <c r="K317" s="619" t="s">
        <v>2048</v>
      </c>
    </row>
    <row r="318" spans="2:11">
      <c r="B318" s="620" t="s">
        <v>3244</v>
      </c>
      <c r="C318" s="620" t="s">
        <v>3562</v>
      </c>
      <c r="D318" s="620" t="s">
        <v>3588</v>
      </c>
      <c r="E318" s="615">
        <v>84000</v>
      </c>
      <c r="F318" s="616">
        <f t="shared" si="13"/>
        <v>386019030</v>
      </c>
      <c r="G318" s="617">
        <f t="shared" si="12"/>
        <v>84000</v>
      </c>
      <c r="H318" s="618">
        <f t="shared" si="14"/>
        <v>386019030</v>
      </c>
      <c r="J318" s="619" t="s">
        <v>58</v>
      </c>
      <c r="K318" s="619" t="s">
        <v>2048</v>
      </c>
    </row>
    <row r="319" spans="2:11">
      <c r="B319" s="620" t="s">
        <v>3244</v>
      </c>
      <c r="C319" s="620" t="s">
        <v>3562</v>
      </c>
      <c r="D319" s="620" t="s">
        <v>3589</v>
      </c>
      <c r="E319" s="615">
        <v>400000</v>
      </c>
      <c r="F319" s="616">
        <f t="shared" si="13"/>
        <v>386419030</v>
      </c>
      <c r="G319" s="617">
        <f t="shared" si="12"/>
        <v>400000</v>
      </c>
      <c r="H319" s="618">
        <f t="shared" si="14"/>
        <v>386419030</v>
      </c>
      <c r="J319" s="619" t="s">
        <v>58</v>
      </c>
      <c r="K319" s="619" t="s">
        <v>2048</v>
      </c>
    </row>
    <row r="320" spans="2:11">
      <c r="B320" s="620" t="s">
        <v>3244</v>
      </c>
      <c r="C320" s="620" t="s">
        <v>3562</v>
      </c>
      <c r="D320" s="620" t="s">
        <v>3539</v>
      </c>
      <c r="E320" s="615">
        <v>2510000</v>
      </c>
      <c r="F320" s="616">
        <f t="shared" si="13"/>
        <v>388929030</v>
      </c>
      <c r="G320" s="617">
        <f t="shared" si="12"/>
        <v>2510000</v>
      </c>
      <c r="H320" s="618">
        <f t="shared" si="14"/>
        <v>388929030</v>
      </c>
      <c r="J320" s="619" t="s">
        <v>58</v>
      </c>
      <c r="K320" s="619" t="s">
        <v>2048</v>
      </c>
    </row>
    <row r="321" spans="2:11">
      <c r="B321" s="620" t="s">
        <v>3244</v>
      </c>
      <c r="C321" s="620" t="s">
        <v>3590</v>
      </c>
      <c r="D321" s="620" t="s">
        <v>3591</v>
      </c>
      <c r="E321" s="615">
        <v>9121.56</v>
      </c>
      <c r="F321" s="616">
        <f t="shared" si="13"/>
        <v>388938151.56</v>
      </c>
      <c r="G321" s="617">
        <f t="shared" si="12"/>
        <v>9121.56</v>
      </c>
      <c r="H321" s="618">
        <f t="shared" si="14"/>
        <v>388938151.56</v>
      </c>
      <c r="J321" s="619" t="s">
        <v>650</v>
      </c>
      <c r="K321" s="619" t="s">
        <v>1622</v>
      </c>
    </row>
    <row r="322" spans="2:11">
      <c r="B322" s="620" t="s">
        <v>3244</v>
      </c>
      <c r="C322" s="620" t="s">
        <v>3592</v>
      </c>
      <c r="D322" s="620" t="s">
        <v>3593</v>
      </c>
      <c r="E322" s="615">
        <v>100000</v>
      </c>
      <c r="F322" s="616">
        <f t="shared" si="13"/>
        <v>389038151.56</v>
      </c>
      <c r="G322" s="617">
        <f t="shared" si="12"/>
        <v>100000</v>
      </c>
      <c r="H322" s="618">
        <f t="shared" si="14"/>
        <v>389038151.56</v>
      </c>
      <c r="J322" s="619" t="s">
        <v>58</v>
      </c>
      <c r="K322" s="619" t="s">
        <v>2048</v>
      </c>
    </row>
    <row r="323" spans="2:11">
      <c r="B323" s="620" t="s">
        <v>3244</v>
      </c>
      <c r="C323" s="620" t="s">
        <v>3592</v>
      </c>
      <c r="D323" s="620" t="s">
        <v>3594</v>
      </c>
      <c r="E323" s="615">
        <v>50000</v>
      </c>
      <c r="F323" s="616">
        <f t="shared" si="13"/>
        <v>389088151.56</v>
      </c>
      <c r="G323" s="617">
        <f t="shared" si="12"/>
        <v>50000</v>
      </c>
      <c r="H323" s="618">
        <f t="shared" si="14"/>
        <v>389088151.56</v>
      </c>
      <c r="J323" s="619" t="s">
        <v>58</v>
      </c>
      <c r="K323" s="619" t="s">
        <v>2048</v>
      </c>
    </row>
    <row r="324" spans="2:11">
      <c r="B324" s="620" t="s">
        <v>3244</v>
      </c>
      <c r="C324" s="620" t="s">
        <v>3592</v>
      </c>
      <c r="D324" s="620" t="s">
        <v>3595</v>
      </c>
      <c r="E324" s="615">
        <v>350000</v>
      </c>
      <c r="F324" s="616">
        <f t="shared" si="13"/>
        <v>389438151.56</v>
      </c>
      <c r="G324" s="617">
        <f t="shared" si="12"/>
        <v>350000</v>
      </c>
      <c r="H324" s="618">
        <f t="shared" si="14"/>
        <v>389438151.56</v>
      </c>
      <c r="J324" s="619" t="s">
        <v>58</v>
      </c>
      <c r="K324" s="619" t="s">
        <v>2048</v>
      </c>
    </row>
    <row r="325" spans="2:11">
      <c r="B325" s="620" t="s">
        <v>3244</v>
      </c>
      <c r="C325" s="620" t="s">
        <v>3592</v>
      </c>
      <c r="D325" s="620" t="s">
        <v>3596</v>
      </c>
      <c r="E325" s="615">
        <v>720500</v>
      </c>
      <c r="F325" s="616">
        <f t="shared" si="13"/>
        <v>390158651.56</v>
      </c>
      <c r="G325" s="617">
        <f t="shared" si="12"/>
        <v>720500</v>
      </c>
      <c r="H325" s="618">
        <f t="shared" si="14"/>
        <v>390158651.56</v>
      </c>
      <c r="J325" s="619" t="s">
        <v>58</v>
      </c>
      <c r="K325" s="619" t="s">
        <v>2048</v>
      </c>
    </row>
    <row r="326" spans="2:11">
      <c r="B326" s="620" t="s">
        <v>3244</v>
      </c>
      <c r="C326" s="620" t="s">
        <v>3592</v>
      </c>
      <c r="D326" s="620" t="s">
        <v>3597</v>
      </c>
      <c r="E326" s="615">
        <v>204000</v>
      </c>
      <c r="F326" s="616">
        <f t="shared" si="13"/>
        <v>390362651.56</v>
      </c>
      <c r="G326" s="617">
        <f t="shared" si="12"/>
        <v>204000</v>
      </c>
      <c r="H326" s="618">
        <f t="shared" si="14"/>
        <v>390362651.56</v>
      </c>
      <c r="J326" s="619" t="s">
        <v>58</v>
      </c>
      <c r="K326" s="619" t="s">
        <v>2048</v>
      </c>
    </row>
    <row r="327" spans="2:11">
      <c r="B327" s="620" t="s">
        <v>3244</v>
      </c>
      <c r="C327" s="620" t="s">
        <v>3592</v>
      </c>
      <c r="D327" s="620" t="s">
        <v>2922</v>
      </c>
      <c r="E327" s="615">
        <v>386000</v>
      </c>
      <c r="F327" s="616">
        <f t="shared" si="13"/>
        <v>390748651.56</v>
      </c>
      <c r="G327" s="617">
        <f t="shared" ref="G327:G390" si="15">E327</f>
        <v>386000</v>
      </c>
      <c r="H327" s="618">
        <f t="shared" si="14"/>
        <v>390748651.56</v>
      </c>
      <c r="J327" s="619" t="s">
        <v>58</v>
      </c>
      <c r="K327" s="619" t="s">
        <v>2048</v>
      </c>
    </row>
    <row r="328" spans="2:11">
      <c r="B328" s="620" t="s">
        <v>3244</v>
      </c>
      <c r="C328" s="620" t="s">
        <v>3592</v>
      </c>
      <c r="D328" s="620" t="s">
        <v>3598</v>
      </c>
      <c r="E328" s="615">
        <v>90000</v>
      </c>
      <c r="F328" s="616">
        <f t="shared" ref="F328:F391" si="16">E328+F327</f>
        <v>390838651.56</v>
      </c>
      <c r="G328" s="617">
        <f t="shared" si="15"/>
        <v>90000</v>
      </c>
      <c r="H328" s="618">
        <f t="shared" ref="H328:H391" si="17">G328+H327</f>
        <v>390838651.56</v>
      </c>
      <c r="J328" s="619" t="s">
        <v>58</v>
      </c>
      <c r="K328" s="619" t="s">
        <v>2048</v>
      </c>
    </row>
    <row r="329" spans="2:11">
      <c r="B329" s="620" t="s">
        <v>3244</v>
      </c>
      <c r="C329" s="620" t="s">
        <v>3592</v>
      </c>
      <c r="D329" s="620" t="s">
        <v>3599</v>
      </c>
      <c r="E329" s="615">
        <v>325000</v>
      </c>
      <c r="F329" s="616">
        <f t="shared" si="16"/>
        <v>391163651.56</v>
      </c>
      <c r="G329" s="617">
        <f t="shared" si="15"/>
        <v>325000</v>
      </c>
      <c r="H329" s="618">
        <f t="shared" si="17"/>
        <v>391163651.56</v>
      </c>
      <c r="J329" s="619" t="s">
        <v>58</v>
      </c>
      <c r="K329" s="619" t="s">
        <v>2048</v>
      </c>
    </row>
    <row r="330" spans="2:11">
      <c r="B330" s="620" t="s">
        <v>3244</v>
      </c>
      <c r="C330" s="620" t="s">
        <v>3592</v>
      </c>
      <c r="D330" s="620" t="s">
        <v>3600</v>
      </c>
      <c r="E330" s="615">
        <v>700000</v>
      </c>
      <c r="F330" s="616">
        <f t="shared" si="16"/>
        <v>391863651.56</v>
      </c>
      <c r="G330" s="617">
        <f t="shared" si="15"/>
        <v>700000</v>
      </c>
      <c r="H330" s="618">
        <f t="shared" si="17"/>
        <v>391863651.56</v>
      </c>
      <c r="J330" s="619" t="s">
        <v>58</v>
      </c>
      <c r="K330" s="619" t="s">
        <v>2048</v>
      </c>
    </row>
    <row r="331" spans="2:11">
      <c r="B331" s="620" t="s">
        <v>3244</v>
      </c>
      <c r="C331" s="620" t="s">
        <v>3602</v>
      </c>
      <c r="D331" s="620" t="s">
        <v>3603</v>
      </c>
      <c r="E331" s="615">
        <v>1150000</v>
      </c>
      <c r="F331" s="616">
        <f t="shared" si="16"/>
        <v>393013651.56</v>
      </c>
      <c r="G331" s="617">
        <f t="shared" si="15"/>
        <v>1150000</v>
      </c>
      <c r="H331" s="618">
        <f t="shared" si="17"/>
        <v>393013651.56</v>
      </c>
      <c r="J331" s="619" t="s">
        <v>58</v>
      </c>
      <c r="K331" s="619" t="s">
        <v>2048</v>
      </c>
    </row>
    <row r="332" spans="2:11">
      <c r="B332" s="620" t="s">
        <v>3244</v>
      </c>
      <c r="C332" s="620" t="s">
        <v>3602</v>
      </c>
      <c r="D332" s="620" t="s">
        <v>3604</v>
      </c>
      <c r="E332" s="615">
        <v>20000</v>
      </c>
      <c r="F332" s="616">
        <f t="shared" si="16"/>
        <v>393033651.56</v>
      </c>
      <c r="G332" s="617">
        <f t="shared" si="15"/>
        <v>20000</v>
      </c>
      <c r="H332" s="618">
        <f t="shared" si="17"/>
        <v>393033651.56</v>
      </c>
      <c r="J332" s="619" t="s">
        <v>58</v>
      </c>
      <c r="K332" s="619" t="s">
        <v>2048</v>
      </c>
    </row>
    <row r="333" spans="2:11">
      <c r="B333" s="620" t="s">
        <v>3244</v>
      </c>
      <c r="C333" s="620" t="s">
        <v>3602</v>
      </c>
      <c r="D333" s="620" t="s">
        <v>3605</v>
      </c>
      <c r="E333" s="615">
        <v>125000</v>
      </c>
      <c r="F333" s="616">
        <f t="shared" si="16"/>
        <v>393158651.56</v>
      </c>
      <c r="G333" s="617">
        <f t="shared" si="15"/>
        <v>125000</v>
      </c>
      <c r="H333" s="618">
        <f t="shared" si="17"/>
        <v>393158651.56</v>
      </c>
      <c r="J333" s="619" t="s">
        <v>58</v>
      </c>
      <c r="K333" s="619" t="s">
        <v>2048</v>
      </c>
    </row>
    <row r="334" spans="2:11">
      <c r="B334" s="620" t="s">
        <v>3244</v>
      </c>
      <c r="C334" s="620" t="s">
        <v>3602</v>
      </c>
      <c r="D334" s="620" t="s">
        <v>6196</v>
      </c>
      <c r="E334" s="615">
        <v>1100000</v>
      </c>
      <c r="F334" s="616">
        <f t="shared" si="16"/>
        <v>394258651.56</v>
      </c>
      <c r="G334" s="617">
        <f t="shared" si="15"/>
        <v>1100000</v>
      </c>
      <c r="H334" s="618">
        <f t="shared" si="17"/>
        <v>394258651.56</v>
      </c>
      <c r="J334" s="619" t="s">
        <v>58</v>
      </c>
      <c r="K334" s="619" t="s">
        <v>2048</v>
      </c>
    </row>
    <row r="335" spans="2:11">
      <c r="B335" s="620" t="s">
        <v>3244</v>
      </c>
      <c r="C335" s="620" t="s">
        <v>3602</v>
      </c>
      <c r="D335" s="620" t="s">
        <v>3606</v>
      </c>
      <c r="E335" s="615">
        <v>1392000</v>
      </c>
      <c r="F335" s="616">
        <f t="shared" si="16"/>
        <v>395650651.56</v>
      </c>
      <c r="G335" s="617">
        <f t="shared" si="15"/>
        <v>1392000</v>
      </c>
      <c r="H335" s="618">
        <f t="shared" si="17"/>
        <v>395650651.56</v>
      </c>
      <c r="J335" s="619" t="s">
        <v>58</v>
      </c>
      <c r="K335" s="619" t="s">
        <v>2048</v>
      </c>
    </row>
    <row r="336" spans="2:11">
      <c r="B336" s="620" t="s">
        <v>3244</v>
      </c>
      <c r="C336" s="620" t="s">
        <v>3602</v>
      </c>
      <c r="D336" s="620" t="s">
        <v>3607</v>
      </c>
      <c r="E336" s="615">
        <v>35000</v>
      </c>
      <c r="F336" s="616">
        <f t="shared" si="16"/>
        <v>395685651.56</v>
      </c>
      <c r="G336" s="617">
        <f t="shared" si="15"/>
        <v>35000</v>
      </c>
      <c r="H336" s="618">
        <f t="shared" si="17"/>
        <v>395685651.56</v>
      </c>
      <c r="J336" s="619" t="s">
        <v>58</v>
      </c>
      <c r="K336" s="619" t="s">
        <v>2048</v>
      </c>
    </row>
    <row r="337" spans="2:11">
      <c r="B337" s="620" t="s">
        <v>3244</v>
      </c>
      <c r="C337" s="620" t="s">
        <v>3602</v>
      </c>
      <c r="D337" s="620" t="s">
        <v>3608</v>
      </c>
      <c r="E337" s="615">
        <v>257000</v>
      </c>
      <c r="F337" s="616">
        <f t="shared" si="16"/>
        <v>395942651.56</v>
      </c>
      <c r="G337" s="617">
        <f t="shared" si="15"/>
        <v>257000</v>
      </c>
      <c r="H337" s="618">
        <f t="shared" si="17"/>
        <v>395942651.56</v>
      </c>
      <c r="J337" s="619" t="s">
        <v>58</v>
      </c>
      <c r="K337" s="619" t="s">
        <v>2048</v>
      </c>
    </row>
    <row r="338" spans="2:11">
      <c r="B338" s="620" t="s">
        <v>3244</v>
      </c>
      <c r="C338" s="620" t="s">
        <v>3602</v>
      </c>
      <c r="D338" s="620" t="s">
        <v>3609</v>
      </c>
      <c r="E338" s="615">
        <v>925000</v>
      </c>
      <c r="F338" s="616">
        <f t="shared" si="16"/>
        <v>396867651.56</v>
      </c>
      <c r="G338" s="617">
        <f t="shared" si="15"/>
        <v>925000</v>
      </c>
      <c r="H338" s="618">
        <f t="shared" si="17"/>
        <v>396867651.56</v>
      </c>
      <c r="J338" s="619" t="s">
        <v>58</v>
      </c>
      <c r="K338" s="619" t="s">
        <v>2048</v>
      </c>
    </row>
    <row r="339" spans="2:11">
      <c r="B339" s="620" t="s">
        <v>3244</v>
      </c>
      <c r="C339" s="620" t="s">
        <v>3602</v>
      </c>
      <c r="D339" s="620" t="s">
        <v>3610</v>
      </c>
      <c r="E339" s="615">
        <v>450000</v>
      </c>
      <c r="F339" s="616">
        <f t="shared" si="16"/>
        <v>397317651.56</v>
      </c>
      <c r="G339" s="617">
        <f t="shared" si="15"/>
        <v>450000</v>
      </c>
      <c r="H339" s="618">
        <f t="shared" si="17"/>
        <v>397317651.56</v>
      </c>
      <c r="J339" s="619" t="s">
        <v>58</v>
      </c>
      <c r="K339" s="619" t="s">
        <v>2048</v>
      </c>
    </row>
    <row r="340" spans="2:11">
      <c r="B340" s="620" t="s">
        <v>3244</v>
      </c>
      <c r="C340" s="620" t="s">
        <v>3602</v>
      </c>
      <c r="D340" s="620" t="s">
        <v>6195</v>
      </c>
      <c r="E340" s="615">
        <v>450000</v>
      </c>
      <c r="F340" s="616">
        <f t="shared" si="16"/>
        <v>397767651.56</v>
      </c>
      <c r="G340" s="617">
        <f t="shared" si="15"/>
        <v>450000</v>
      </c>
      <c r="H340" s="618">
        <f t="shared" si="17"/>
        <v>397767651.56</v>
      </c>
      <c r="J340" s="619" t="s">
        <v>58</v>
      </c>
      <c r="K340" s="619" t="s">
        <v>2048</v>
      </c>
    </row>
    <row r="341" spans="2:11">
      <c r="B341" s="620" t="s">
        <v>3244</v>
      </c>
      <c r="C341" s="620" t="s">
        <v>3602</v>
      </c>
      <c r="D341" s="620" t="s">
        <v>3611</v>
      </c>
      <c r="E341" s="615">
        <v>1000000</v>
      </c>
      <c r="F341" s="616">
        <f t="shared" si="16"/>
        <v>398767651.56</v>
      </c>
      <c r="G341" s="617">
        <f t="shared" si="15"/>
        <v>1000000</v>
      </c>
      <c r="H341" s="618">
        <f t="shared" si="17"/>
        <v>398767651.56</v>
      </c>
      <c r="J341" s="619" t="s">
        <v>58</v>
      </c>
      <c r="K341" s="619" t="s">
        <v>2048</v>
      </c>
    </row>
    <row r="342" spans="2:11">
      <c r="B342" s="620" t="s">
        <v>3244</v>
      </c>
      <c r="C342" s="620" t="s">
        <v>3602</v>
      </c>
      <c r="D342" s="620" t="s">
        <v>3612</v>
      </c>
      <c r="E342" s="615">
        <v>113000</v>
      </c>
      <c r="F342" s="616">
        <f t="shared" si="16"/>
        <v>398880651.56</v>
      </c>
      <c r="G342" s="617">
        <f t="shared" si="15"/>
        <v>113000</v>
      </c>
      <c r="H342" s="618">
        <f t="shared" si="17"/>
        <v>398880651.56</v>
      </c>
      <c r="J342" s="619" t="s">
        <v>58</v>
      </c>
      <c r="K342" s="619" t="s">
        <v>2048</v>
      </c>
    </row>
    <row r="343" spans="2:11">
      <c r="B343" s="620" t="s">
        <v>3244</v>
      </c>
      <c r="C343" s="620" t="s">
        <v>3602</v>
      </c>
      <c r="D343" s="620" t="s">
        <v>6194</v>
      </c>
      <c r="E343" s="615">
        <v>538000</v>
      </c>
      <c r="F343" s="616">
        <f t="shared" si="16"/>
        <v>399418651.56</v>
      </c>
      <c r="G343" s="617">
        <f t="shared" si="15"/>
        <v>538000</v>
      </c>
      <c r="H343" s="618">
        <f t="shared" si="17"/>
        <v>399418651.56</v>
      </c>
      <c r="J343" s="619" t="s">
        <v>58</v>
      </c>
      <c r="K343" s="619" t="s">
        <v>2048</v>
      </c>
    </row>
    <row r="344" spans="2:11">
      <c r="B344" s="620" t="s">
        <v>3244</v>
      </c>
      <c r="C344" s="620" t="s">
        <v>3602</v>
      </c>
      <c r="D344" s="620" t="s">
        <v>3613</v>
      </c>
      <c r="E344" s="615">
        <v>33000</v>
      </c>
      <c r="F344" s="616">
        <f t="shared" si="16"/>
        <v>399451651.56</v>
      </c>
      <c r="G344" s="617">
        <f t="shared" si="15"/>
        <v>33000</v>
      </c>
      <c r="H344" s="618">
        <f t="shared" si="17"/>
        <v>399451651.56</v>
      </c>
      <c r="J344" s="619" t="s">
        <v>58</v>
      </c>
      <c r="K344" s="619" t="s">
        <v>2048</v>
      </c>
    </row>
    <row r="345" spans="2:11">
      <c r="B345" s="620" t="s">
        <v>3244</v>
      </c>
      <c r="C345" s="620" t="s">
        <v>3614</v>
      </c>
      <c r="D345" s="620" t="s">
        <v>3615</v>
      </c>
      <c r="E345" s="615">
        <v>300000</v>
      </c>
      <c r="F345" s="616">
        <f t="shared" si="16"/>
        <v>399751651.56</v>
      </c>
      <c r="G345" s="617">
        <f t="shared" si="15"/>
        <v>300000</v>
      </c>
      <c r="H345" s="618">
        <f t="shared" si="17"/>
        <v>399751651.56</v>
      </c>
      <c r="J345" s="619" t="s">
        <v>58</v>
      </c>
      <c r="K345" s="619" t="s">
        <v>2048</v>
      </c>
    </row>
    <row r="346" spans="2:11">
      <c r="B346" s="620" t="s">
        <v>3244</v>
      </c>
      <c r="C346" s="620" t="s">
        <v>3614</v>
      </c>
      <c r="D346" s="620" t="s">
        <v>6193</v>
      </c>
      <c r="E346" s="615">
        <v>100000</v>
      </c>
      <c r="F346" s="616">
        <f t="shared" si="16"/>
        <v>399851651.56</v>
      </c>
      <c r="G346" s="617">
        <f t="shared" si="15"/>
        <v>100000</v>
      </c>
      <c r="H346" s="618">
        <f t="shared" si="17"/>
        <v>399851651.56</v>
      </c>
      <c r="J346" s="619" t="s">
        <v>58</v>
      </c>
      <c r="K346" s="619" t="s">
        <v>2048</v>
      </c>
    </row>
    <row r="347" spans="2:11">
      <c r="B347" s="620" t="s">
        <v>3244</v>
      </c>
      <c r="C347" s="620" t="s">
        <v>3614</v>
      </c>
      <c r="D347" s="620" t="s">
        <v>3616</v>
      </c>
      <c r="E347" s="615">
        <v>8500</v>
      </c>
      <c r="F347" s="616">
        <f t="shared" si="16"/>
        <v>399860151.56</v>
      </c>
      <c r="G347" s="617">
        <f t="shared" si="15"/>
        <v>8500</v>
      </c>
      <c r="H347" s="618">
        <f t="shared" si="17"/>
        <v>399860151.56</v>
      </c>
      <c r="J347" s="619" t="s">
        <v>58</v>
      </c>
      <c r="K347" s="619" t="s">
        <v>2048</v>
      </c>
    </row>
    <row r="348" spans="2:11">
      <c r="B348" s="620" t="s">
        <v>3244</v>
      </c>
      <c r="C348" s="620" t="s">
        <v>3617</v>
      </c>
      <c r="D348" s="620" t="s">
        <v>3615</v>
      </c>
      <c r="E348" s="615">
        <v>300000</v>
      </c>
      <c r="F348" s="616">
        <f t="shared" si="16"/>
        <v>400160151.56</v>
      </c>
      <c r="G348" s="617">
        <f t="shared" si="15"/>
        <v>300000</v>
      </c>
      <c r="H348" s="618">
        <f t="shared" si="17"/>
        <v>400160151.56</v>
      </c>
      <c r="J348" s="619" t="s">
        <v>58</v>
      </c>
      <c r="K348" s="619" t="s">
        <v>2048</v>
      </c>
    </row>
    <row r="349" spans="2:11">
      <c r="B349" s="620" t="s">
        <v>3244</v>
      </c>
      <c r="C349" s="620" t="s">
        <v>3617</v>
      </c>
      <c r="D349" s="620" t="s">
        <v>6193</v>
      </c>
      <c r="E349" s="615">
        <v>100000</v>
      </c>
      <c r="F349" s="616">
        <f t="shared" si="16"/>
        <v>400260151.56</v>
      </c>
      <c r="G349" s="617">
        <f t="shared" si="15"/>
        <v>100000</v>
      </c>
      <c r="H349" s="618">
        <f t="shared" si="17"/>
        <v>400260151.56</v>
      </c>
      <c r="J349" s="619" t="s">
        <v>58</v>
      </c>
      <c r="K349" s="619" t="s">
        <v>2048</v>
      </c>
    </row>
    <row r="350" spans="2:11">
      <c r="B350" s="620" t="s">
        <v>3244</v>
      </c>
      <c r="C350" s="620" t="s">
        <v>3617</v>
      </c>
      <c r="D350" s="620" t="s">
        <v>3616</v>
      </c>
      <c r="E350" s="615">
        <v>8500</v>
      </c>
      <c r="F350" s="616">
        <f t="shared" si="16"/>
        <v>400268651.56</v>
      </c>
      <c r="G350" s="617">
        <f t="shared" si="15"/>
        <v>8500</v>
      </c>
      <c r="H350" s="618">
        <f t="shared" si="17"/>
        <v>400268651.56</v>
      </c>
      <c r="J350" s="619" t="s">
        <v>58</v>
      </c>
      <c r="K350" s="619" t="s">
        <v>2048</v>
      </c>
    </row>
    <row r="351" spans="2:11">
      <c r="B351" s="620" t="s">
        <v>3244</v>
      </c>
      <c r="C351" s="620" t="s">
        <v>3618</v>
      </c>
      <c r="D351" s="620" t="s">
        <v>3615</v>
      </c>
      <c r="E351" s="615">
        <v>1000000</v>
      </c>
      <c r="F351" s="616">
        <f t="shared" si="16"/>
        <v>401268651.56</v>
      </c>
      <c r="G351" s="617">
        <f t="shared" si="15"/>
        <v>1000000</v>
      </c>
      <c r="H351" s="618">
        <f t="shared" si="17"/>
        <v>401268651.56</v>
      </c>
      <c r="J351" s="619" t="s">
        <v>58</v>
      </c>
      <c r="K351" s="619" t="s">
        <v>2048</v>
      </c>
    </row>
    <row r="352" spans="2:11">
      <c r="B352" s="620" t="s">
        <v>3244</v>
      </c>
      <c r="C352" s="620" t="s">
        <v>3618</v>
      </c>
      <c r="D352" s="620" t="s">
        <v>6193</v>
      </c>
      <c r="E352" s="615">
        <v>100000</v>
      </c>
      <c r="F352" s="616">
        <f t="shared" si="16"/>
        <v>401368651.56</v>
      </c>
      <c r="G352" s="617">
        <f t="shared" si="15"/>
        <v>100000</v>
      </c>
      <c r="H352" s="618">
        <f t="shared" si="17"/>
        <v>401368651.56</v>
      </c>
      <c r="J352" s="619" t="s">
        <v>58</v>
      </c>
      <c r="K352" s="619" t="s">
        <v>2048</v>
      </c>
    </row>
    <row r="353" spans="2:11">
      <c r="B353" s="620" t="s">
        <v>3244</v>
      </c>
      <c r="C353" s="620" t="s">
        <v>3618</v>
      </c>
      <c r="D353" s="620" t="s">
        <v>3616</v>
      </c>
      <c r="E353" s="615">
        <v>8500</v>
      </c>
      <c r="F353" s="616">
        <f t="shared" si="16"/>
        <v>401377151.56</v>
      </c>
      <c r="G353" s="617">
        <f t="shared" si="15"/>
        <v>8500</v>
      </c>
      <c r="H353" s="618">
        <f t="shared" si="17"/>
        <v>401377151.56</v>
      </c>
      <c r="J353" s="619" t="s">
        <v>58</v>
      </c>
      <c r="K353" s="619" t="s">
        <v>2048</v>
      </c>
    </row>
    <row r="354" spans="2:11">
      <c r="B354" s="620" t="s">
        <v>3244</v>
      </c>
      <c r="C354" s="620" t="s">
        <v>3619</v>
      </c>
      <c r="D354" s="620" t="s">
        <v>3615</v>
      </c>
      <c r="E354" s="615">
        <v>1200000</v>
      </c>
      <c r="F354" s="616">
        <f t="shared" si="16"/>
        <v>402577151.56</v>
      </c>
      <c r="G354" s="617">
        <f t="shared" si="15"/>
        <v>1200000</v>
      </c>
      <c r="H354" s="618">
        <f t="shared" si="17"/>
        <v>402577151.56</v>
      </c>
      <c r="J354" s="619" t="s">
        <v>58</v>
      </c>
      <c r="K354" s="619" t="s">
        <v>2048</v>
      </c>
    </row>
    <row r="355" spans="2:11">
      <c r="B355" s="620" t="s">
        <v>3244</v>
      </c>
      <c r="C355" s="620" t="s">
        <v>3619</v>
      </c>
      <c r="D355" s="620" t="s">
        <v>6193</v>
      </c>
      <c r="E355" s="615">
        <v>100000</v>
      </c>
      <c r="F355" s="616">
        <f t="shared" si="16"/>
        <v>402677151.56</v>
      </c>
      <c r="G355" s="617">
        <f t="shared" si="15"/>
        <v>100000</v>
      </c>
      <c r="H355" s="618">
        <f t="shared" si="17"/>
        <v>402677151.56</v>
      </c>
      <c r="J355" s="619" t="s">
        <v>58</v>
      </c>
      <c r="K355" s="619" t="s">
        <v>2048</v>
      </c>
    </row>
    <row r="356" spans="2:11">
      <c r="B356" s="620" t="s">
        <v>3244</v>
      </c>
      <c r="C356" s="620" t="s">
        <v>3619</v>
      </c>
      <c r="D356" s="620" t="s">
        <v>3616</v>
      </c>
      <c r="E356" s="615">
        <v>8500</v>
      </c>
      <c r="F356" s="616">
        <f t="shared" si="16"/>
        <v>402685651.56</v>
      </c>
      <c r="G356" s="617">
        <f t="shared" si="15"/>
        <v>8500</v>
      </c>
      <c r="H356" s="618">
        <f t="shared" si="17"/>
        <v>402685651.56</v>
      </c>
      <c r="J356" s="619" t="s">
        <v>58</v>
      </c>
      <c r="K356" s="619" t="s">
        <v>2048</v>
      </c>
    </row>
    <row r="357" spans="2:11">
      <c r="B357" s="620" t="s">
        <v>3244</v>
      </c>
      <c r="C357" s="620" t="s">
        <v>3620</v>
      </c>
      <c r="D357" s="620" t="s">
        <v>3615</v>
      </c>
      <c r="E357" s="615">
        <v>700000</v>
      </c>
      <c r="F357" s="616">
        <f t="shared" si="16"/>
        <v>403385651.56</v>
      </c>
      <c r="G357" s="617">
        <f t="shared" si="15"/>
        <v>700000</v>
      </c>
      <c r="H357" s="618">
        <f t="shared" si="17"/>
        <v>403385651.56</v>
      </c>
      <c r="J357" s="619" t="s">
        <v>58</v>
      </c>
      <c r="K357" s="619" t="s">
        <v>2048</v>
      </c>
    </row>
    <row r="358" spans="2:11">
      <c r="B358" s="620" t="s">
        <v>3244</v>
      </c>
      <c r="C358" s="620" t="s">
        <v>3620</v>
      </c>
      <c r="D358" s="620" t="s">
        <v>3616</v>
      </c>
      <c r="E358" s="615">
        <v>8500</v>
      </c>
      <c r="F358" s="616">
        <f t="shared" si="16"/>
        <v>403394151.56</v>
      </c>
      <c r="G358" s="617">
        <f t="shared" si="15"/>
        <v>8500</v>
      </c>
      <c r="H358" s="618">
        <f t="shared" si="17"/>
        <v>403394151.56</v>
      </c>
      <c r="J358" s="619" t="s">
        <v>58</v>
      </c>
      <c r="K358" s="619" t="s">
        <v>2048</v>
      </c>
    </row>
    <row r="359" spans="2:11">
      <c r="B359" s="620" t="s">
        <v>3244</v>
      </c>
      <c r="C359" s="620" t="s">
        <v>3621</v>
      </c>
      <c r="D359" s="620" t="s">
        <v>3615</v>
      </c>
      <c r="E359" s="615">
        <v>300000</v>
      </c>
      <c r="F359" s="616">
        <f t="shared" si="16"/>
        <v>403694151.56</v>
      </c>
      <c r="G359" s="617">
        <f t="shared" si="15"/>
        <v>300000</v>
      </c>
      <c r="H359" s="618">
        <f t="shared" si="17"/>
        <v>403694151.56</v>
      </c>
      <c r="J359" s="619" t="s">
        <v>58</v>
      </c>
      <c r="K359" s="619" t="s">
        <v>2048</v>
      </c>
    </row>
    <row r="360" spans="2:11">
      <c r="B360" s="620" t="s">
        <v>3244</v>
      </c>
      <c r="C360" s="620" t="s">
        <v>3621</v>
      </c>
      <c r="D360" s="620" t="s">
        <v>6191</v>
      </c>
      <c r="E360" s="615">
        <v>100000</v>
      </c>
      <c r="F360" s="616">
        <f t="shared" si="16"/>
        <v>403794151.56</v>
      </c>
      <c r="G360" s="617">
        <f t="shared" si="15"/>
        <v>100000</v>
      </c>
      <c r="H360" s="618">
        <f t="shared" si="17"/>
        <v>403794151.56</v>
      </c>
      <c r="J360" s="619" t="s">
        <v>58</v>
      </c>
      <c r="K360" s="619" t="s">
        <v>2048</v>
      </c>
    </row>
    <row r="361" spans="2:11">
      <c r="B361" s="620" t="s">
        <v>3244</v>
      </c>
      <c r="C361" s="620" t="s">
        <v>3621</v>
      </c>
      <c r="D361" s="620" t="s">
        <v>3616</v>
      </c>
      <c r="E361" s="615">
        <v>8500</v>
      </c>
      <c r="F361" s="616">
        <f t="shared" si="16"/>
        <v>403802651.56</v>
      </c>
      <c r="G361" s="617">
        <f t="shared" si="15"/>
        <v>8500</v>
      </c>
      <c r="H361" s="618">
        <f t="shared" si="17"/>
        <v>403802651.56</v>
      </c>
      <c r="J361" s="619" t="s">
        <v>58</v>
      </c>
      <c r="K361" s="619" t="s">
        <v>2048</v>
      </c>
    </row>
    <row r="362" spans="2:11">
      <c r="B362" s="620" t="s">
        <v>3244</v>
      </c>
      <c r="C362" s="620" t="s">
        <v>3622</v>
      </c>
      <c r="D362" s="620" t="s">
        <v>3615</v>
      </c>
      <c r="E362" s="615">
        <v>500000</v>
      </c>
      <c r="F362" s="616">
        <f t="shared" si="16"/>
        <v>404302651.56</v>
      </c>
      <c r="G362" s="617">
        <f t="shared" si="15"/>
        <v>500000</v>
      </c>
      <c r="H362" s="618">
        <f t="shared" si="17"/>
        <v>404302651.56</v>
      </c>
      <c r="J362" s="619" t="s">
        <v>58</v>
      </c>
      <c r="K362" s="619" t="s">
        <v>2048</v>
      </c>
    </row>
    <row r="363" spans="2:11">
      <c r="B363" s="620" t="s">
        <v>3244</v>
      </c>
      <c r="C363" s="620" t="s">
        <v>3622</v>
      </c>
      <c r="D363" s="620" t="s">
        <v>3616</v>
      </c>
      <c r="E363" s="615">
        <v>8500</v>
      </c>
      <c r="F363" s="616">
        <f t="shared" si="16"/>
        <v>404311151.56</v>
      </c>
      <c r="G363" s="617">
        <f t="shared" si="15"/>
        <v>8500</v>
      </c>
      <c r="H363" s="618">
        <f t="shared" si="17"/>
        <v>404311151.56</v>
      </c>
      <c r="J363" s="619" t="s">
        <v>58</v>
      </c>
      <c r="K363" s="619" t="s">
        <v>2048</v>
      </c>
    </row>
    <row r="364" spans="2:11">
      <c r="B364" s="620" t="s">
        <v>3244</v>
      </c>
      <c r="C364" s="620" t="s">
        <v>3623</v>
      </c>
      <c r="D364" s="620" t="s">
        <v>3615</v>
      </c>
      <c r="E364" s="615">
        <v>900000</v>
      </c>
      <c r="F364" s="616">
        <f t="shared" si="16"/>
        <v>405211151.56</v>
      </c>
      <c r="G364" s="617">
        <f t="shared" si="15"/>
        <v>900000</v>
      </c>
      <c r="H364" s="618">
        <f t="shared" si="17"/>
        <v>405211151.56</v>
      </c>
      <c r="J364" s="619" t="s">
        <v>58</v>
      </c>
      <c r="K364" s="619" t="s">
        <v>2048</v>
      </c>
    </row>
    <row r="365" spans="2:11">
      <c r="B365" s="620" t="s">
        <v>3244</v>
      </c>
      <c r="C365" s="620" t="s">
        <v>3623</v>
      </c>
      <c r="D365" s="620" t="s">
        <v>6192</v>
      </c>
      <c r="E365" s="615">
        <v>100000</v>
      </c>
      <c r="F365" s="616">
        <f t="shared" si="16"/>
        <v>405311151.56</v>
      </c>
      <c r="G365" s="617">
        <f t="shared" si="15"/>
        <v>100000</v>
      </c>
      <c r="H365" s="618">
        <f t="shared" si="17"/>
        <v>405311151.56</v>
      </c>
      <c r="J365" s="619" t="s">
        <v>58</v>
      </c>
      <c r="K365" s="619" t="s">
        <v>2048</v>
      </c>
    </row>
    <row r="366" spans="2:11">
      <c r="B366" s="620" t="s">
        <v>3244</v>
      </c>
      <c r="C366" s="620" t="s">
        <v>3623</v>
      </c>
      <c r="D366" s="620" t="s">
        <v>3616</v>
      </c>
      <c r="E366" s="615">
        <v>8500</v>
      </c>
      <c r="F366" s="616">
        <f t="shared" si="16"/>
        <v>405319651.56</v>
      </c>
      <c r="G366" s="617">
        <f t="shared" si="15"/>
        <v>8500</v>
      </c>
      <c r="H366" s="618">
        <f t="shared" si="17"/>
        <v>405319651.56</v>
      </c>
      <c r="J366" s="619" t="s">
        <v>58</v>
      </c>
      <c r="K366" s="619" t="s">
        <v>2048</v>
      </c>
    </row>
    <row r="367" spans="2:11">
      <c r="B367" s="620" t="s">
        <v>3244</v>
      </c>
      <c r="C367" s="620" t="s">
        <v>3624</v>
      </c>
      <c r="D367" s="620" t="s">
        <v>3615</v>
      </c>
      <c r="E367" s="615">
        <v>400000</v>
      </c>
      <c r="F367" s="616">
        <f t="shared" si="16"/>
        <v>405719651.56</v>
      </c>
      <c r="G367" s="617">
        <f t="shared" si="15"/>
        <v>400000</v>
      </c>
      <c r="H367" s="618">
        <f t="shared" si="17"/>
        <v>405719651.56</v>
      </c>
      <c r="J367" s="619" t="s">
        <v>58</v>
      </c>
      <c r="K367" s="619" t="s">
        <v>2048</v>
      </c>
    </row>
    <row r="368" spans="2:11">
      <c r="B368" s="620" t="s">
        <v>3244</v>
      </c>
      <c r="C368" s="620" t="s">
        <v>3624</v>
      </c>
      <c r="D368" s="620" t="s">
        <v>6191</v>
      </c>
      <c r="E368" s="615">
        <v>100000</v>
      </c>
      <c r="F368" s="616">
        <f t="shared" si="16"/>
        <v>405819651.56</v>
      </c>
      <c r="G368" s="617">
        <f t="shared" si="15"/>
        <v>100000</v>
      </c>
      <c r="H368" s="618">
        <f t="shared" si="17"/>
        <v>405819651.56</v>
      </c>
      <c r="J368" s="619" t="s">
        <v>58</v>
      </c>
      <c r="K368" s="619" t="s">
        <v>2048</v>
      </c>
    </row>
    <row r="369" spans="2:11">
      <c r="B369" s="620" t="s">
        <v>3244</v>
      </c>
      <c r="C369" s="620" t="s">
        <v>3624</v>
      </c>
      <c r="D369" s="620" t="s">
        <v>3616</v>
      </c>
      <c r="E369" s="615">
        <v>8500</v>
      </c>
      <c r="F369" s="616">
        <f t="shared" si="16"/>
        <v>405828151.56</v>
      </c>
      <c r="G369" s="617">
        <f t="shared" si="15"/>
        <v>8500</v>
      </c>
      <c r="H369" s="618">
        <f t="shared" si="17"/>
        <v>405828151.56</v>
      </c>
      <c r="J369" s="619" t="s">
        <v>58</v>
      </c>
      <c r="K369" s="619" t="s">
        <v>2048</v>
      </c>
    </row>
    <row r="370" spans="2:11">
      <c r="B370" s="620" t="s">
        <v>3244</v>
      </c>
      <c r="C370" s="620" t="s">
        <v>3625</v>
      </c>
      <c r="D370" s="620" t="s">
        <v>3615</v>
      </c>
      <c r="E370" s="615">
        <v>700000</v>
      </c>
      <c r="F370" s="616">
        <f t="shared" si="16"/>
        <v>406528151.56</v>
      </c>
      <c r="G370" s="617">
        <f t="shared" si="15"/>
        <v>700000</v>
      </c>
      <c r="H370" s="618">
        <f t="shared" si="17"/>
        <v>406528151.56</v>
      </c>
      <c r="J370" s="619" t="s">
        <v>58</v>
      </c>
      <c r="K370" s="619" t="s">
        <v>2048</v>
      </c>
    </row>
    <row r="371" spans="2:11">
      <c r="B371" s="620" t="s">
        <v>3244</v>
      </c>
      <c r="C371" s="620" t="s">
        <v>3625</v>
      </c>
      <c r="D371" s="620" t="s">
        <v>3616</v>
      </c>
      <c r="E371" s="615">
        <v>8500</v>
      </c>
      <c r="F371" s="616">
        <f t="shared" si="16"/>
        <v>406536651.56</v>
      </c>
      <c r="G371" s="617">
        <f t="shared" si="15"/>
        <v>8500</v>
      </c>
      <c r="H371" s="618">
        <f t="shared" si="17"/>
        <v>406536651.56</v>
      </c>
      <c r="J371" s="619" t="s">
        <v>58</v>
      </c>
      <c r="K371" s="619" t="s">
        <v>2048</v>
      </c>
    </row>
    <row r="372" spans="2:11">
      <c r="B372" s="620" t="s">
        <v>3244</v>
      </c>
      <c r="C372" s="620" t="s">
        <v>3626</v>
      </c>
      <c r="D372" s="620" t="s">
        <v>3615</v>
      </c>
      <c r="E372" s="615">
        <v>400000</v>
      </c>
      <c r="F372" s="616">
        <f t="shared" si="16"/>
        <v>406936651.56</v>
      </c>
      <c r="G372" s="617">
        <f t="shared" si="15"/>
        <v>400000</v>
      </c>
      <c r="H372" s="618">
        <f t="shared" si="17"/>
        <v>406936651.56</v>
      </c>
      <c r="J372" s="619" t="s">
        <v>58</v>
      </c>
      <c r="K372" s="619" t="s">
        <v>2048</v>
      </c>
    </row>
    <row r="373" spans="2:11">
      <c r="B373" s="620" t="s">
        <v>3244</v>
      </c>
      <c r="C373" s="620" t="s">
        <v>3626</v>
      </c>
      <c r="D373" s="620" t="s">
        <v>6191</v>
      </c>
      <c r="E373" s="615">
        <v>100000</v>
      </c>
      <c r="F373" s="616">
        <f t="shared" si="16"/>
        <v>407036651.56</v>
      </c>
      <c r="G373" s="617">
        <f t="shared" si="15"/>
        <v>100000</v>
      </c>
      <c r="H373" s="618">
        <f t="shared" si="17"/>
        <v>407036651.56</v>
      </c>
      <c r="J373" s="619" t="s">
        <v>58</v>
      </c>
      <c r="K373" s="619" t="s">
        <v>2048</v>
      </c>
    </row>
    <row r="374" spans="2:11">
      <c r="B374" s="620" t="s">
        <v>3244</v>
      </c>
      <c r="C374" s="620" t="s">
        <v>3626</v>
      </c>
      <c r="D374" s="620" t="s">
        <v>3616</v>
      </c>
      <c r="E374" s="615">
        <v>8500</v>
      </c>
      <c r="F374" s="616">
        <f t="shared" si="16"/>
        <v>407045151.56</v>
      </c>
      <c r="G374" s="617">
        <f t="shared" si="15"/>
        <v>8500</v>
      </c>
      <c r="H374" s="618">
        <f t="shared" si="17"/>
        <v>407045151.56</v>
      </c>
      <c r="J374" s="619" t="s">
        <v>58</v>
      </c>
      <c r="K374" s="619" t="s">
        <v>2048</v>
      </c>
    </row>
    <row r="375" spans="2:11">
      <c r="B375" s="620" t="s">
        <v>3244</v>
      </c>
      <c r="C375" s="620" t="s">
        <v>3627</v>
      </c>
      <c r="D375" s="620" t="s">
        <v>3615</v>
      </c>
      <c r="E375" s="615">
        <v>500000</v>
      </c>
      <c r="F375" s="616">
        <f t="shared" si="16"/>
        <v>407545151.56</v>
      </c>
      <c r="G375" s="617">
        <f t="shared" si="15"/>
        <v>500000</v>
      </c>
      <c r="H375" s="618">
        <f t="shared" si="17"/>
        <v>407545151.56</v>
      </c>
      <c r="J375" s="619" t="s">
        <v>58</v>
      </c>
      <c r="K375" s="619" t="s">
        <v>2048</v>
      </c>
    </row>
    <row r="376" spans="2:11">
      <c r="B376" s="620" t="s">
        <v>3244</v>
      </c>
      <c r="C376" s="620" t="s">
        <v>3627</v>
      </c>
      <c r="D376" s="620" t="s">
        <v>6191</v>
      </c>
      <c r="E376" s="615">
        <v>100000</v>
      </c>
      <c r="F376" s="616">
        <f t="shared" si="16"/>
        <v>407645151.56</v>
      </c>
      <c r="G376" s="617">
        <f t="shared" si="15"/>
        <v>100000</v>
      </c>
      <c r="H376" s="618">
        <f t="shared" si="17"/>
        <v>407645151.56</v>
      </c>
      <c r="J376" s="619" t="s">
        <v>58</v>
      </c>
      <c r="K376" s="619" t="s">
        <v>2048</v>
      </c>
    </row>
    <row r="377" spans="2:11">
      <c r="B377" s="620" t="s">
        <v>3244</v>
      </c>
      <c r="C377" s="620" t="s">
        <v>3627</v>
      </c>
      <c r="D377" s="620" t="s">
        <v>3616</v>
      </c>
      <c r="E377" s="615">
        <v>8500</v>
      </c>
      <c r="F377" s="616">
        <f t="shared" si="16"/>
        <v>407653651.56</v>
      </c>
      <c r="G377" s="617">
        <f t="shared" si="15"/>
        <v>8500</v>
      </c>
      <c r="H377" s="618">
        <f t="shared" si="17"/>
        <v>407653651.56</v>
      </c>
      <c r="J377" s="619" t="s">
        <v>58</v>
      </c>
      <c r="K377" s="619" t="s">
        <v>2048</v>
      </c>
    </row>
    <row r="378" spans="2:11">
      <c r="B378" s="620" t="s">
        <v>3244</v>
      </c>
      <c r="C378" s="620" t="s">
        <v>3628</v>
      </c>
      <c r="D378" s="620" t="s">
        <v>3615</v>
      </c>
      <c r="E378" s="615">
        <v>100000</v>
      </c>
      <c r="F378" s="616">
        <f t="shared" si="16"/>
        <v>407753651.56</v>
      </c>
      <c r="G378" s="617">
        <f t="shared" si="15"/>
        <v>100000</v>
      </c>
      <c r="H378" s="618">
        <f t="shared" si="17"/>
        <v>407753651.56</v>
      </c>
      <c r="J378" s="619" t="s">
        <v>58</v>
      </c>
      <c r="K378" s="619" t="s">
        <v>2048</v>
      </c>
    </row>
    <row r="379" spans="2:11">
      <c r="B379" s="620" t="s">
        <v>3244</v>
      </c>
      <c r="C379" s="620" t="s">
        <v>3628</v>
      </c>
      <c r="D379" s="620" t="s">
        <v>6190</v>
      </c>
      <c r="E379" s="615">
        <v>5000</v>
      </c>
      <c r="F379" s="616">
        <f t="shared" si="16"/>
        <v>407758651.56</v>
      </c>
      <c r="G379" s="617">
        <f t="shared" si="15"/>
        <v>5000</v>
      </c>
      <c r="H379" s="618">
        <f t="shared" si="17"/>
        <v>407758651.56</v>
      </c>
      <c r="J379" s="619" t="s">
        <v>58</v>
      </c>
      <c r="K379" s="619" t="s">
        <v>2048</v>
      </c>
    </row>
    <row r="380" spans="2:11">
      <c r="B380" s="620" t="s">
        <v>3244</v>
      </c>
      <c r="C380" s="620" t="s">
        <v>3628</v>
      </c>
      <c r="D380" s="620" t="s">
        <v>3616</v>
      </c>
      <c r="E380" s="615">
        <v>8500</v>
      </c>
      <c r="F380" s="616">
        <f t="shared" si="16"/>
        <v>407767151.56</v>
      </c>
      <c r="G380" s="617">
        <f t="shared" si="15"/>
        <v>8500</v>
      </c>
      <c r="H380" s="618">
        <f t="shared" si="17"/>
        <v>407767151.56</v>
      </c>
      <c r="J380" s="619" t="s">
        <v>58</v>
      </c>
      <c r="K380" s="619" t="s">
        <v>2048</v>
      </c>
    </row>
    <row r="381" spans="2:11">
      <c r="B381" s="620" t="s">
        <v>3244</v>
      </c>
      <c r="C381" s="620" t="s">
        <v>3628</v>
      </c>
      <c r="D381" s="620" t="s">
        <v>6189</v>
      </c>
      <c r="E381" s="615">
        <v>65000</v>
      </c>
      <c r="F381" s="616">
        <f t="shared" si="16"/>
        <v>407832151.56</v>
      </c>
      <c r="G381" s="617">
        <f t="shared" si="15"/>
        <v>65000</v>
      </c>
      <c r="H381" s="618">
        <f t="shared" si="17"/>
        <v>407832151.56</v>
      </c>
      <c r="J381" s="619" t="s">
        <v>58</v>
      </c>
      <c r="K381" s="619" t="s">
        <v>2048</v>
      </c>
    </row>
    <row r="382" spans="2:11">
      <c r="B382" s="620" t="s">
        <v>3244</v>
      </c>
      <c r="C382" s="620" t="s">
        <v>3629</v>
      </c>
      <c r="D382" s="620" t="s">
        <v>3630</v>
      </c>
      <c r="E382" s="615">
        <v>604000</v>
      </c>
      <c r="F382" s="616">
        <f t="shared" si="16"/>
        <v>408436151.56</v>
      </c>
      <c r="G382" s="617">
        <f t="shared" si="15"/>
        <v>604000</v>
      </c>
      <c r="H382" s="618">
        <f t="shared" si="17"/>
        <v>408436151.56</v>
      </c>
      <c r="J382" s="619" t="s">
        <v>58</v>
      </c>
      <c r="K382" s="619" t="s">
        <v>2048</v>
      </c>
    </row>
    <row r="383" spans="2:11">
      <c r="B383" s="620" t="s">
        <v>3244</v>
      </c>
      <c r="C383" s="620" t="s">
        <v>3629</v>
      </c>
      <c r="D383" s="620" t="s">
        <v>3631</v>
      </c>
      <c r="E383" s="615">
        <v>125000</v>
      </c>
      <c r="F383" s="616">
        <f t="shared" si="16"/>
        <v>408561151.56</v>
      </c>
      <c r="G383" s="617">
        <f t="shared" si="15"/>
        <v>125000</v>
      </c>
      <c r="H383" s="618">
        <f t="shared" si="17"/>
        <v>408561151.56</v>
      </c>
      <c r="J383" s="619" t="s">
        <v>58</v>
      </c>
      <c r="K383" s="619" t="s">
        <v>2048</v>
      </c>
    </row>
    <row r="384" spans="2:11">
      <c r="B384" s="620" t="s">
        <v>3244</v>
      </c>
      <c r="C384" s="620" t="s">
        <v>3629</v>
      </c>
      <c r="D384" s="620" t="s">
        <v>3632</v>
      </c>
      <c r="E384" s="615">
        <v>900000</v>
      </c>
      <c r="F384" s="616">
        <f t="shared" si="16"/>
        <v>409461151.56</v>
      </c>
      <c r="G384" s="617">
        <f t="shared" si="15"/>
        <v>900000</v>
      </c>
      <c r="H384" s="618">
        <f t="shared" si="17"/>
        <v>409461151.56</v>
      </c>
      <c r="J384" s="619" t="s">
        <v>58</v>
      </c>
      <c r="K384" s="619" t="s">
        <v>2048</v>
      </c>
    </row>
    <row r="385" spans="2:11">
      <c r="B385" s="620" t="s">
        <v>3244</v>
      </c>
      <c r="C385" s="620" t="s">
        <v>3629</v>
      </c>
      <c r="D385" s="620" t="s">
        <v>3633</v>
      </c>
      <c r="E385" s="615">
        <v>1500000</v>
      </c>
      <c r="F385" s="616">
        <f t="shared" si="16"/>
        <v>410961151.56</v>
      </c>
      <c r="G385" s="617">
        <f t="shared" si="15"/>
        <v>1500000</v>
      </c>
      <c r="H385" s="618">
        <f t="shared" si="17"/>
        <v>410961151.56</v>
      </c>
      <c r="J385" s="619" t="s">
        <v>58</v>
      </c>
      <c r="K385" s="619" t="s">
        <v>2048</v>
      </c>
    </row>
    <row r="386" spans="2:11">
      <c r="B386" s="620" t="s">
        <v>3244</v>
      </c>
      <c r="C386" s="620" t="s">
        <v>3629</v>
      </c>
      <c r="D386" s="620" t="s">
        <v>3634</v>
      </c>
      <c r="E386" s="615">
        <v>25000</v>
      </c>
      <c r="F386" s="616">
        <f t="shared" si="16"/>
        <v>410986151.56</v>
      </c>
      <c r="G386" s="617">
        <f t="shared" si="15"/>
        <v>25000</v>
      </c>
      <c r="H386" s="618">
        <f t="shared" si="17"/>
        <v>410986151.56</v>
      </c>
      <c r="J386" s="619" t="s">
        <v>58</v>
      </c>
      <c r="K386" s="619" t="s">
        <v>2048</v>
      </c>
    </row>
    <row r="387" spans="2:11">
      <c r="B387" s="620" t="s">
        <v>3244</v>
      </c>
      <c r="C387" s="620" t="s">
        <v>3629</v>
      </c>
      <c r="D387" s="620" t="s">
        <v>3635</v>
      </c>
      <c r="E387" s="615">
        <v>31000</v>
      </c>
      <c r="F387" s="616">
        <f t="shared" si="16"/>
        <v>411017151.56</v>
      </c>
      <c r="G387" s="617">
        <f t="shared" si="15"/>
        <v>31000</v>
      </c>
      <c r="H387" s="618">
        <f t="shared" si="17"/>
        <v>411017151.56</v>
      </c>
      <c r="J387" s="619" t="s">
        <v>58</v>
      </c>
      <c r="K387" s="619" t="s">
        <v>2048</v>
      </c>
    </row>
    <row r="388" spans="2:11">
      <c r="B388" s="620" t="s">
        <v>3244</v>
      </c>
      <c r="C388" s="620" t="s">
        <v>3629</v>
      </c>
      <c r="D388" s="620" t="s">
        <v>3636</v>
      </c>
      <c r="E388" s="615">
        <v>354000</v>
      </c>
      <c r="F388" s="616">
        <f t="shared" si="16"/>
        <v>411371151.56</v>
      </c>
      <c r="G388" s="617">
        <f t="shared" si="15"/>
        <v>354000</v>
      </c>
      <c r="H388" s="618">
        <f t="shared" si="17"/>
        <v>411371151.56</v>
      </c>
      <c r="J388" s="619" t="s">
        <v>58</v>
      </c>
      <c r="K388" s="619" t="s">
        <v>2048</v>
      </c>
    </row>
    <row r="389" spans="2:11">
      <c r="B389" s="620" t="s">
        <v>3244</v>
      </c>
      <c r="C389" s="620" t="s">
        <v>3629</v>
      </c>
      <c r="D389" s="620" t="s">
        <v>6188</v>
      </c>
      <c r="E389" s="615">
        <v>950000</v>
      </c>
      <c r="F389" s="616">
        <f t="shared" si="16"/>
        <v>412321151.56</v>
      </c>
      <c r="G389" s="617">
        <f t="shared" si="15"/>
        <v>950000</v>
      </c>
      <c r="H389" s="618">
        <f t="shared" si="17"/>
        <v>412321151.56</v>
      </c>
      <c r="J389" s="619" t="s">
        <v>58</v>
      </c>
      <c r="K389" s="619" t="s">
        <v>2048</v>
      </c>
    </row>
    <row r="390" spans="2:11">
      <c r="B390" s="620" t="s">
        <v>3244</v>
      </c>
      <c r="C390" s="620" t="s">
        <v>3629</v>
      </c>
      <c r="D390" s="620" t="s">
        <v>3637</v>
      </c>
      <c r="E390" s="615">
        <v>43000</v>
      </c>
      <c r="F390" s="616">
        <f t="shared" si="16"/>
        <v>412364151.56</v>
      </c>
      <c r="G390" s="617">
        <f t="shared" si="15"/>
        <v>43000</v>
      </c>
      <c r="H390" s="618">
        <f t="shared" si="17"/>
        <v>412364151.56</v>
      </c>
      <c r="J390" s="619" t="s">
        <v>58</v>
      </c>
      <c r="K390" s="619" t="s">
        <v>2048</v>
      </c>
    </row>
    <row r="391" spans="2:11">
      <c r="B391" s="620" t="s">
        <v>3244</v>
      </c>
      <c r="C391" s="620" t="s">
        <v>3629</v>
      </c>
      <c r="D391" s="620" t="s">
        <v>3638</v>
      </c>
      <c r="E391" s="615">
        <v>116000</v>
      </c>
      <c r="F391" s="616">
        <f t="shared" si="16"/>
        <v>412480151.56</v>
      </c>
      <c r="G391" s="617">
        <f t="shared" ref="G391:G454" si="18">E391</f>
        <v>116000</v>
      </c>
      <c r="H391" s="618">
        <f t="shared" si="17"/>
        <v>412480151.56</v>
      </c>
      <c r="J391" s="619" t="s">
        <v>58</v>
      </c>
      <c r="K391" s="619" t="s">
        <v>2048</v>
      </c>
    </row>
    <row r="392" spans="2:11">
      <c r="B392" s="620" t="s">
        <v>3244</v>
      </c>
      <c r="C392" s="620" t="s">
        <v>3629</v>
      </c>
      <c r="D392" s="620" t="s">
        <v>3639</v>
      </c>
      <c r="E392" s="615">
        <v>172000</v>
      </c>
      <c r="F392" s="616">
        <f t="shared" ref="F392:F455" si="19">E392+F391</f>
        <v>412652151.56</v>
      </c>
      <c r="G392" s="617">
        <f t="shared" si="18"/>
        <v>172000</v>
      </c>
      <c r="H392" s="618">
        <f t="shared" ref="H392:H455" si="20">G392+H391</f>
        <v>412652151.56</v>
      </c>
      <c r="J392" s="619" t="s">
        <v>58</v>
      </c>
      <c r="K392" s="619" t="s">
        <v>2048</v>
      </c>
    </row>
    <row r="393" spans="2:11">
      <c r="B393" s="620" t="s">
        <v>3244</v>
      </c>
      <c r="C393" s="620" t="s">
        <v>3629</v>
      </c>
      <c r="D393" s="620" t="s">
        <v>3380</v>
      </c>
      <c r="E393" s="615">
        <v>31000</v>
      </c>
      <c r="F393" s="616">
        <f t="shared" si="19"/>
        <v>412683151.56</v>
      </c>
      <c r="G393" s="617">
        <f t="shared" si="18"/>
        <v>31000</v>
      </c>
      <c r="H393" s="618">
        <f t="shared" si="20"/>
        <v>412683151.56</v>
      </c>
      <c r="J393" s="619" t="s">
        <v>58</v>
      </c>
      <c r="K393" s="619" t="s">
        <v>2048</v>
      </c>
    </row>
    <row r="394" spans="2:11">
      <c r="B394" s="620" t="s">
        <v>3244</v>
      </c>
      <c r="C394" s="620" t="s">
        <v>3629</v>
      </c>
      <c r="D394" s="620" t="s">
        <v>3640</v>
      </c>
      <c r="E394" s="615">
        <v>202000</v>
      </c>
      <c r="F394" s="616">
        <f t="shared" si="19"/>
        <v>412885151.56</v>
      </c>
      <c r="G394" s="617">
        <f t="shared" si="18"/>
        <v>202000</v>
      </c>
      <c r="H394" s="618">
        <f t="shared" si="20"/>
        <v>412885151.56</v>
      </c>
      <c r="J394" s="619" t="s">
        <v>58</v>
      </c>
      <c r="K394" s="619" t="s">
        <v>2048</v>
      </c>
    </row>
    <row r="395" spans="2:11">
      <c r="B395" s="620" t="s">
        <v>3244</v>
      </c>
      <c r="C395" s="620" t="s">
        <v>3629</v>
      </c>
      <c r="D395" s="620" t="s">
        <v>3641</v>
      </c>
      <c r="E395" s="615">
        <v>2718000</v>
      </c>
      <c r="F395" s="616">
        <f t="shared" si="19"/>
        <v>415603151.56</v>
      </c>
      <c r="G395" s="617">
        <f t="shared" si="18"/>
        <v>2718000</v>
      </c>
      <c r="H395" s="618">
        <f t="shared" si="20"/>
        <v>415603151.56</v>
      </c>
      <c r="J395" s="619" t="s">
        <v>58</v>
      </c>
      <c r="K395" s="619" t="s">
        <v>2048</v>
      </c>
    </row>
    <row r="396" spans="2:11">
      <c r="B396" s="620" t="s">
        <v>3244</v>
      </c>
      <c r="C396" s="620" t="s">
        <v>3629</v>
      </c>
      <c r="D396" s="620" t="s">
        <v>3642</v>
      </c>
      <c r="E396" s="615">
        <v>177000</v>
      </c>
      <c r="F396" s="616">
        <f t="shared" si="19"/>
        <v>415780151.56</v>
      </c>
      <c r="G396" s="617">
        <f t="shared" si="18"/>
        <v>177000</v>
      </c>
      <c r="H396" s="618">
        <f t="shared" si="20"/>
        <v>415780151.56</v>
      </c>
      <c r="J396" s="619" t="s">
        <v>58</v>
      </c>
      <c r="K396" s="619" t="s">
        <v>2048</v>
      </c>
    </row>
    <row r="397" spans="2:11">
      <c r="B397" s="620" t="s">
        <v>3244</v>
      </c>
      <c r="C397" s="620" t="s">
        <v>3629</v>
      </c>
      <c r="D397" s="620" t="s">
        <v>2768</v>
      </c>
      <c r="E397" s="615">
        <v>85000</v>
      </c>
      <c r="F397" s="616">
        <f t="shared" si="19"/>
        <v>415865151.56</v>
      </c>
      <c r="G397" s="617">
        <f t="shared" si="18"/>
        <v>85000</v>
      </c>
      <c r="H397" s="618">
        <f t="shared" si="20"/>
        <v>415865151.56</v>
      </c>
      <c r="J397" s="619" t="s">
        <v>58</v>
      </c>
      <c r="K397" s="619" t="s">
        <v>2048</v>
      </c>
    </row>
    <row r="398" spans="2:11">
      <c r="B398" s="620" t="s">
        <v>3244</v>
      </c>
      <c r="C398" s="620" t="s">
        <v>3629</v>
      </c>
      <c r="D398" s="620" t="s">
        <v>3643</v>
      </c>
      <c r="E398" s="615">
        <v>153000</v>
      </c>
      <c r="F398" s="616">
        <f t="shared" si="19"/>
        <v>416018151.56</v>
      </c>
      <c r="G398" s="617">
        <f t="shared" si="18"/>
        <v>153000</v>
      </c>
      <c r="H398" s="618">
        <f t="shared" si="20"/>
        <v>416018151.56</v>
      </c>
      <c r="J398" s="619" t="s">
        <v>58</v>
      </c>
      <c r="K398" s="619" t="s">
        <v>2048</v>
      </c>
    </row>
    <row r="399" spans="2:11">
      <c r="B399" s="620" t="s">
        <v>3244</v>
      </c>
      <c r="C399" s="620" t="s">
        <v>3629</v>
      </c>
      <c r="D399" s="620" t="s">
        <v>3644</v>
      </c>
      <c r="E399" s="615">
        <v>31000</v>
      </c>
      <c r="F399" s="616">
        <f t="shared" si="19"/>
        <v>416049151.56</v>
      </c>
      <c r="G399" s="617">
        <f t="shared" si="18"/>
        <v>31000</v>
      </c>
      <c r="H399" s="618">
        <f t="shared" si="20"/>
        <v>416049151.56</v>
      </c>
      <c r="J399" s="619" t="s">
        <v>58</v>
      </c>
      <c r="K399" s="619" t="s">
        <v>2048</v>
      </c>
    </row>
    <row r="400" spans="2:11">
      <c r="B400" s="620" t="s">
        <v>3244</v>
      </c>
      <c r="C400" s="620" t="s">
        <v>3629</v>
      </c>
      <c r="D400" s="620" t="s">
        <v>3645</v>
      </c>
      <c r="E400" s="615">
        <v>190000</v>
      </c>
      <c r="F400" s="616">
        <f t="shared" si="19"/>
        <v>416239151.56</v>
      </c>
      <c r="G400" s="617">
        <f t="shared" si="18"/>
        <v>190000</v>
      </c>
      <c r="H400" s="618">
        <f t="shared" si="20"/>
        <v>416239151.56</v>
      </c>
      <c r="J400" s="619" t="s">
        <v>58</v>
      </c>
      <c r="K400" s="619" t="s">
        <v>2048</v>
      </c>
    </row>
    <row r="401" spans="2:11">
      <c r="B401" s="620" t="s">
        <v>3244</v>
      </c>
      <c r="C401" s="620" t="s">
        <v>3629</v>
      </c>
      <c r="D401" s="620" t="s">
        <v>3646</v>
      </c>
      <c r="E401" s="615">
        <v>80000</v>
      </c>
      <c r="F401" s="616">
        <f t="shared" si="19"/>
        <v>416319151.56</v>
      </c>
      <c r="G401" s="617">
        <f t="shared" si="18"/>
        <v>80000</v>
      </c>
      <c r="H401" s="618">
        <f t="shared" si="20"/>
        <v>416319151.56</v>
      </c>
      <c r="J401" s="619" t="s">
        <v>58</v>
      </c>
      <c r="K401" s="619" t="s">
        <v>2048</v>
      </c>
    </row>
    <row r="402" spans="2:11">
      <c r="B402" s="620" t="s">
        <v>3244</v>
      </c>
      <c r="C402" s="620" t="s">
        <v>3629</v>
      </c>
      <c r="D402" s="620" t="s">
        <v>2922</v>
      </c>
      <c r="E402" s="615">
        <v>170000</v>
      </c>
      <c r="F402" s="616">
        <f t="shared" si="19"/>
        <v>416489151.56</v>
      </c>
      <c r="G402" s="617">
        <f t="shared" si="18"/>
        <v>170000</v>
      </c>
      <c r="H402" s="618">
        <f t="shared" si="20"/>
        <v>416489151.56</v>
      </c>
      <c r="J402" s="619" t="s">
        <v>58</v>
      </c>
      <c r="K402" s="619" t="s">
        <v>2048</v>
      </c>
    </row>
    <row r="403" spans="2:11">
      <c r="B403" s="620" t="s">
        <v>3244</v>
      </c>
      <c r="C403" s="620" t="s">
        <v>3629</v>
      </c>
      <c r="D403" s="620" t="s">
        <v>3416</v>
      </c>
      <c r="E403" s="615">
        <v>300000</v>
      </c>
      <c r="F403" s="616">
        <f t="shared" si="19"/>
        <v>416789151.56</v>
      </c>
      <c r="G403" s="617">
        <f t="shared" si="18"/>
        <v>300000</v>
      </c>
      <c r="H403" s="618">
        <f t="shared" si="20"/>
        <v>416789151.56</v>
      </c>
      <c r="J403" s="619" t="s">
        <v>58</v>
      </c>
      <c r="K403" s="619" t="s">
        <v>2048</v>
      </c>
    </row>
    <row r="404" spans="2:11">
      <c r="B404" s="620" t="s">
        <v>3244</v>
      </c>
      <c r="C404" s="620" t="s">
        <v>3013</v>
      </c>
      <c r="D404" s="620" t="s">
        <v>6187</v>
      </c>
      <c r="E404" s="615">
        <v>350000</v>
      </c>
      <c r="F404" s="616">
        <f t="shared" si="19"/>
        <v>417139151.56</v>
      </c>
      <c r="G404" s="617">
        <f t="shared" si="18"/>
        <v>350000</v>
      </c>
      <c r="H404" s="618">
        <f t="shared" si="20"/>
        <v>417139151.56</v>
      </c>
      <c r="J404" s="619" t="s">
        <v>58</v>
      </c>
      <c r="K404" s="619" t="s">
        <v>2048</v>
      </c>
    </row>
    <row r="405" spans="2:11">
      <c r="B405" s="620" t="s">
        <v>3244</v>
      </c>
      <c r="C405" s="620" t="s">
        <v>3013</v>
      </c>
      <c r="D405" s="620" t="s">
        <v>3672</v>
      </c>
      <c r="E405" s="615">
        <v>2379000</v>
      </c>
      <c r="F405" s="616">
        <f t="shared" si="19"/>
        <v>419518151.56</v>
      </c>
      <c r="G405" s="617">
        <f t="shared" si="18"/>
        <v>2379000</v>
      </c>
      <c r="H405" s="618">
        <f t="shared" si="20"/>
        <v>419518151.56</v>
      </c>
      <c r="J405" s="619" t="s">
        <v>58</v>
      </c>
      <c r="K405" s="619" t="s">
        <v>2048</v>
      </c>
    </row>
    <row r="406" spans="2:11">
      <c r="B406" s="620" t="s">
        <v>3244</v>
      </c>
      <c r="C406" s="620" t="s">
        <v>3013</v>
      </c>
      <c r="D406" s="620" t="s">
        <v>3673</v>
      </c>
      <c r="E406" s="615">
        <v>469000</v>
      </c>
      <c r="F406" s="616">
        <f t="shared" si="19"/>
        <v>419987151.56</v>
      </c>
      <c r="G406" s="617">
        <f t="shared" si="18"/>
        <v>469000</v>
      </c>
      <c r="H406" s="618">
        <f t="shared" si="20"/>
        <v>419987151.56</v>
      </c>
      <c r="J406" s="619" t="s">
        <v>58</v>
      </c>
      <c r="K406" s="619" t="s">
        <v>2048</v>
      </c>
    </row>
    <row r="407" spans="2:11">
      <c r="B407" s="620" t="s">
        <v>3244</v>
      </c>
      <c r="C407" s="620" t="s">
        <v>3013</v>
      </c>
      <c r="D407" s="620" t="s">
        <v>3674</v>
      </c>
      <c r="E407" s="615">
        <v>100000</v>
      </c>
      <c r="F407" s="616">
        <f t="shared" si="19"/>
        <v>420087151.56</v>
      </c>
      <c r="G407" s="617">
        <f t="shared" si="18"/>
        <v>100000</v>
      </c>
      <c r="H407" s="618">
        <f t="shared" si="20"/>
        <v>420087151.56</v>
      </c>
      <c r="J407" s="619" t="s">
        <v>58</v>
      </c>
      <c r="K407" s="619" t="s">
        <v>2048</v>
      </c>
    </row>
    <row r="408" spans="2:11">
      <c r="B408" s="620" t="s">
        <v>3244</v>
      </c>
      <c r="C408" s="620" t="s">
        <v>3013</v>
      </c>
      <c r="D408" s="620" t="s">
        <v>3676</v>
      </c>
      <c r="E408" s="615">
        <v>3669000</v>
      </c>
      <c r="F408" s="616">
        <f t="shared" si="19"/>
        <v>423756151.56</v>
      </c>
      <c r="G408" s="617">
        <f t="shared" si="18"/>
        <v>3669000</v>
      </c>
      <c r="H408" s="618">
        <f t="shared" si="20"/>
        <v>423756151.56</v>
      </c>
      <c r="J408" s="619" t="s">
        <v>58</v>
      </c>
      <c r="K408" s="619" t="s">
        <v>2048</v>
      </c>
    </row>
    <row r="409" spans="2:11">
      <c r="B409" s="620" t="s">
        <v>3244</v>
      </c>
      <c r="C409" s="620" t="s">
        <v>3013</v>
      </c>
      <c r="D409" s="620" t="s">
        <v>3677</v>
      </c>
      <c r="E409" s="615">
        <v>615000</v>
      </c>
      <c r="F409" s="616">
        <f t="shared" si="19"/>
        <v>424371151.56</v>
      </c>
      <c r="G409" s="617">
        <f t="shared" si="18"/>
        <v>615000</v>
      </c>
      <c r="H409" s="618">
        <f t="shared" si="20"/>
        <v>424371151.56</v>
      </c>
      <c r="J409" s="619" t="s">
        <v>58</v>
      </c>
      <c r="K409" s="619" t="s">
        <v>2048</v>
      </c>
    </row>
    <row r="410" spans="2:11">
      <c r="B410" s="620" t="s">
        <v>3244</v>
      </c>
      <c r="C410" s="620" t="s">
        <v>3013</v>
      </c>
      <c r="D410" s="620" t="s">
        <v>3678</v>
      </c>
      <c r="E410" s="615">
        <v>500000</v>
      </c>
      <c r="F410" s="616">
        <f t="shared" si="19"/>
        <v>424871151.56</v>
      </c>
      <c r="G410" s="617">
        <f t="shared" si="18"/>
        <v>500000</v>
      </c>
      <c r="H410" s="618">
        <f t="shared" si="20"/>
        <v>424871151.56</v>
      </c>
      <c r="J410" s="619" t="s">
        <v>58</v>
      </c>
      <c r="K410" s="619" t="s">
        <v>2048</v>
      </c>
    </row>
    <row r="411" spans="2:11">
      <c r="B411" s="620" t="s">
        <v>3244</v>
      </c>
      <c r="C411" s="620" t="s">
        <v>3013</v>
      </c>
      <c r="D411" s="620" t="s">
        <v>6186</v>
      </c>
      <c r="E411" s="615">
        <v>35000</v>
      </c>
      <c r="F411" s="616">
        <f t="shared" si="19"/>
        <v>424906151.56</v>
      </c>
      <c r="G411" s="617">
        <f t="shared" si="18"/>
        <v>35000</v>
      </c>
      <c r="H411" s="618">
        <f t="shared" si="20"/>
        <v>424906151.56</v>
      </c>
      <c r="J411" s="619" t="s">
        <v>58</v>
      </c>
      <c r="K411" s="619" t="s">
        <v>2048</v>
      </c>
    </row>
    <row r="412" spans="2:11">
      <c r="B412" s="620" t="s">
        <v>3244</v>
      </c>
      <c r="C412" s="620" t="s">
        <v>3013</v>
      </c>
      <c r="D412" s="620" t="s">
        <v>3679</v>
      </c>
      <c r="E412" s="615">
        <v>430000</v>
      </c>
      <c r="F412" s="616">
        <f t="shared" si="19"/>
        <v>425336151.56</v>
      </c>
      <c r="G412" s="617">
        <f t="shared" si="18"/>
        <v>430000</v>
      </c>
      <c r="H412" s="618">
        <f t="shared" si="20"/>
        <v>425336151.56</v>
      </c>
      <c r="J412" s="619" t="s">
        <v>58</v>
      </c>
      <c r="K412" s="619" t="s">
        <v>2048</v>
      </c>
    </row>
    <row r="413" spans="2:11">
      <c r="B413" s="620" t="s">
        <v>3244</v>
      </c>
      <c r="C413" s="620" t="s">
        <v>3013</v>
      </c>
      <c r="D413" s="620" t="s">
        <v>3680</v>
      </c>
      <c r="E413" s="615">
        <v>521000</v>
      </c>
      <c r="F413" s="616">
        <f t="shared" si="19"/>
        <v>425857151.56</v>
      </c>
      <c r="G413" s="617">
        <f t="shared" si="18"/>
        <v>521000</v>
      </c>
      <c r="H413" s="618">
        <f t="shared" si="20"/>
        <v>425857151.56</v>
      </c>
      <c r="J413" s="619" t="s">
        <v>58</v>
      </c>
      <c r="K413" s="619" t="s">
        <v>2048</v>
      </c>
    </row>
    <row r="414" spans="2:11">
      <c r="B414" s="620" t="s">
        <v>3244</v>
      </c>
      <c r="C414" s="620" t="s">
        <v>3013</v>
      </c>
      <c r="D414" s="620" t="s">
        <v>6185</v>
      </c>
      <c r="E414" s="615">
        <v>250000</v>
      </c>
      <c r="F414" s="616">
        <f t="shared" si="19"/>
        <v>426107151.56</v>
      </c>
      <c r="G414" s="617">
        <f t="shared" si="18"/>
        <v>250000</v>
      </c>
      <c r="H414" s="618">
        <f t="shared" si="20"/>
        <v>426107151.56</v>
      </c>
      <c r="J414" s="619" t="s">
        <v>58</v>
      </c>
      <c r="K414" s="619" t="s">
        <v>2048</v>
      </c>
    </row>
    <row r="415" spans="2:11">
      <c r="B415" s="620" t="s">
        <v>3244</v>
      </c>
      <c r="C415" s="620" t="s">
        <v>3013</v>
      </c>
      <c r="D415" s="620" t="s">
        <v>3681</v>
      </c>
      <c r="E415" s="615">
        <v>300000</v>
      </c>
      <c r="F415" s="616">
        <f t="shared" si="19"/>
        <v>426407151.56</v>
      </c>
      <c r="G415" s="617">
        <f t="shared" si="18"/>
        <v>300000</v>
      </c>
      <c r="H415" s="618">
        <f t="shared" si="20"/>
        <v>426407151.56</v>
      </c>
      <c r="J415" s="619" t="s">
        <v>58</v>
      </c>
      <c r="K415" s="619" t="s">
        <v>2048</v>
      </c>
    </row>
    <row r="416" spans="2:11">
      <c r="B416" s="620" t="s">
        <v>3244</v>
      </c>
      <c r="C416" s="620" t="s">
        <v>3013</v>
      </c>
      <c r="D416" s="620" t="s">
        <v>3682</v>
      </c>
      <c r="E416" s="615">
        <v>80000</v>
      </c>
      <c r="F416" s="616">
        <f t="shared" si="19"/>
        <v>426487151.56</v>
      </c>
      <c r="G416" s="617">
        <f t="shared" si="18"/>
        <v>80000</v>
      </c>
      <c r="H416" s="618">
        <f t="shared" si="20"/>
        <v>426487151.56</v>
      </c>
      <c r="J416" s="619" t="s">
        <v>58</v>
      </c>
      <c r="K416" s="619" t="s">
        <v>2048</v>
      </c>
    </row>
    <row r="417" spans="2:11">
      <c r="B417" s="620" t="s">
        <v>3244</v>
      </c>
      <c r="C417" s="620" t="s">
        <v>3013</v>
      </c>
      <c r="D417" s="620" t="s">
        <v>3683</v>
      </c>
      <c r="E417" s="615">
        <v>225000</v>
      </c>
      <c r="F417" s="616">
        <f t="shared" si="19"/>
        <v>426712151.56</v>
      </c>
      <c r="G417" s="617">
        <f t="shared" si="18"/>
        <v>225000</v>
      </c>
      <c r="H417" s="618">
        <f t="shared" si="20"/>
        <v>426712151.56</v>
      </c>
      <c r="J417" s="619" t="s">
        <v>58</v>
      </c>
      <c r="K417" s="619" t="s">
        <v>2048</v>
      </c>
    </row>
    <row r="418" spans="2:11">
      <c r="B418" s="620" t="s">
        <v>3244</v>
      </c>
      <c r="C418" s="620" t="s">
        <v>3013</v>
      </c>
      <c r="D418" s="620" t="s">
        <v>3684</v>
      </c>
      <c r="E418" s="615">
        <v>118000</v>
      </c>
      <c r="F418" s="616">
        <f t="shared" si="19"/>
        <v>426830151.56</v>
      </c>
      <c r="G418" s="617">
        <f t="shared" si="18"/>
        <v>118000</v>
      </c>
      <c r="H418" s="618">
        <f t="shared" si="20"/>
        <v>426830151.56</v>
      </c>
      <c r="J418" s="619" t="s">
        <v>58</v>
      </c>
      <c r="K418" s="619" t="s">
        <v>2048</v>
      </c>
    </row>
    <row r="419" spans="2:11">
      <c r="B419" s="620" t="s">
        <v>3244</v>
      </c>
      <c r="C419" s="620" t="s">
        <v>3013</v>
      </c>
      <c r="D419" s="620" t="s">
        <v>3685</v>
      </c>
      <c r="E419" s="615">
        <v>6000000</v>
      </c>
      <c r="F419" s="616">
        <f t="shared" si="19"/>
        <v>432830151.56</v>
      </c>
      <c r="G419" s="617">
        <f t="shared" si="18"/>
        <v>6000000</v>
      </c>
      <c r="H419" s="618">
        <f t="shared" si="20"/>
        <v>432830151.56</v>
      </c>
      <c r="J419" s="619" t="s">
        <v>58</v>
      </c>
      <c r="K419" s="619" t="s">
        <v>2048</v>
      </c>
    </row>
    <row r="420" spans="2:11">
      <c r="B420" s="620" t="s">
        <v>3244</v>
      </c>
      <c r="C420" s="620" t="s">
        <v>3013</v>
      </c>
      <c r="D420" s="620" t="s">
        <v>3686</v>
      </c>
      <c r="E420" s="615">
        <v>350000</v>
      </c>
      <c r="F420" s="616">
        <f t="shared" si="19"/>
        <v>433180151.56</v>
      </c>
      <c r="G420" s="617">
        <f t="shared" si="18"/>
        <v>350000</v>
      </c>
      <c r="H420" s="618">
        <f t="shared" si="20"/>
        <v>433180151.56</v>
      </c>
      <c r="J420" s="619" t="s">
        <v>58</v>
      </c>
      <c r="K420" s="619" t="s">
        <v>2048</v>
      </c>
    </row>
    <row r="421" spans="2:11">
      <c r="B421" s="620" t="s">
        <v>3244</v>
      </c>
      <c r="C421" s="620" t="s">
        <v>3013</v>
      </c>
      <c r="D421" s="620" t="s">
        <v>6184</v>
      </c>
      <c r="E421" s="615">
        <v>650000</v>
      </c>
      <c r="F421" s="616">
        <f t="shared" si="19"/>
        <v>433830151.56</v>
      </c>
      <c r="G421" s="617">
        <f t="shared" si="18"/>
        <v>650000</v>
      </c>
      <c r="H421" s="618">
        <f t="shared" si="20"/>
        <v>433830151.56</v>
      </c>
      <c r="J421" s="619" t="s">
        <v>58</v>
      </c>
      <c r="K421" s="619" t="s">
        <v>2048</v>
      </c>
    </row>
    <row r="422" spans="2:11">
      <c r="B422" s="620" t="s">
        <v>3244</v>
      </c>
      <c r="C422" s="620" t="s">
        <v>3013</v>
      </c>
      <c r="D422" s="620" t="s">
        <v>3687</v>
      </c>
      <c r="E422" s="615">
        <v>136000</v>
      </c>
      <c r="F422" s="616">
        <f t="shared" si="19"/>
        <v>433966151.56</v>
      </c>
      <c r="G422" s="617">
        <f t="shared" si="18"/>
        <v>136000</v>
      </c>
      <c r="H422" s="618">
        <f t="shared" si="20"/>
        <v>433966151.56</v>
      </c>
      <c r="J422" s="619" t="s">
        <v>58</v>
      </c>
      <c r="K422" s="619" t="s">
        <v>2048</v>
      </c>
    </row>
    <row r="423" spans="2:11">
      <c r="B423" s="620" t="s">
        <v>3244</v>
      </c>
      <c r="C423" s="620" t="s">
        <v>3013</v>
      </c>
      <c r="D423" s="620" t="s">
        <v>3688</v>
      </c>
      <c r="E423" s="615">
        <v>225000</v>
      </c>
      <c r="F423" s="616">
        <f t="shared" si="19"/>
        <v>434191151.56</v>
      </c>
      <c r="G423" s="617">
        <f t="shared" si="18"/>
        <v>225000</v>
      </c>
      <c r="H423" s="618">
        <f t="shared" si="20"/>
        <v>434191151.56</v>
      </c>
      <c r="J423" s="619" t="s">
        <v>58</v>
      </c>
      <c r="K423" s="619" t="s">
        <v>2048</v>
      </c>
    </row>
    <row r="424" spans="2:11">
      <c r="B424" s="620" t="s">
        <v>3244</v>
      </c>
      <c r="C424" s="620" t="s">
        <v>3013</v>
      </c>
      <c r="D424" s="620" t="s">
        <v>3689</v>
      </c>
      <c r="E424" s="615">
        <v>126000</v>
      </c>
      <c r="F424" s="616">
        <f t="shared" si="19"/>
        <v>434317151.56</v>
      </c>
      <c r="G424" s="617">
        <f t="shared" si="18"/>
        <v>126000</v>
      </c>
      <c r="H424" s="618">
        <f t="shared" si="20"/>
        <v>434317151.56</v>
      </c>
      <c r="J424" s="619" t="s">
        <v>58</v>
      </c>
      <c r="K424" s="619" t="s">
        <v>2048</v>
      </c>
    </row>
    <row r="425" spans="2:11">
      <c r="B425" s="620" t="s">
        <v>3244</v>
      </c>
      <c r="C425" s="620" t="s">
        <v>3013</v>
      </c>
      <c r="D425" s="620" t="s">
        <v>3690</v>
      </c>
      <c r="E425" s="615">
        <v>100000</v>
      </c>
      <c r="F425" s="616">
        <f t="shared" si="19"/>
        <v>434417151.56</v>
      </c>
      <c r="G425" s="617">
        <f t="shared" si="18"/>
        <v>100000</v>
      </c>
      <c r="H425" s="618">
        <f t="shared" si="20"/>
        <v>434417151.56</v>
      </c>
      <c r="J425" s="619" t="s">
        <v>58</v>
      </c>
      <c r="K425" s="619" t="s">
        <v>2048</v>
      </c>
    </row>
    <row r="426" spans="2:11">
      <c r="B426" s="620" t="s">
        <v>3244</v>
      </c>
      <c r="C426" s="620" t="s">
        <v>3013</v>
      </c>
      <c r="D426" s="620" t="s">
        <v>3691</v>
      </c>
      <c r="E426" s="615">
        <v>400000</v>
      </c>
      <c r="F426" s="616">
        <f t="shared" si="19"/>
        <v>434817151.56</v>
      </c>
      <c r="G426" s="617">
        <f t="shared" si="18"/>
        <v>400000</v>
      </c>
      <c r="H426" s="618">
        <f t="shared" si="20"/>
        <v>434817151.56</v>
      </c>
      <c r="J426" s="619" t="s">
        <v>58</v>
      </c>
      <c r="K426" s="619" t="s">
        <v>2048</v>
      </c>
    </row>
    <row r="427" spans="2:11">
      <c r="B427" s="620" t="s">
        <v>3244</v>
      </c>
      <c r="C427" s="620" t="s">
        <v>3013</v>
      </c>
      <c r="D427" s="620" t="s">
        <v>3692</v>
      </c>
      <c r="E427" s="615">
        <v>65000</v>
      </c>
      <c r="F427" s="616">
        <f t="shared" si="19"/>
        <v>434882151.56</v>
      </c>
      <c r="G427" s="617">
        <f t="shared" si="18"/>
        <v>65000</v>
      </c>
      <c r="H427" s="618">
        <f t="shared" si="20"/>
        <v>434882151.56</v>
      </c>
      <c r="J427" s="619" t="s">
        <v>58</v>
      </c>
      <c r="K427" s="619" t="s">
        <v>2048</v>
      </c>
    </row>
    <row r="428" spans="2:11">
      <c r="B428" s="620" t="s">
        <v>3244</v>
      </c>
      <c r="C428" s="620" t="s">
        <v>3013</v>
      </c>
      <c r="D428" s="620" t="s">
        <v>3693</v>
      </c>
      <c r="E428" s="615">
        <v>500000</v>
      </c>
      <c r="F428" s="616">
        <f t="shared" si="19"/>
        <v>435382151.56</v>
      </c>
      <c r="G428" s="617">
        <f t="shared" si="18"/>
        <v>500000</v>
      </c>
      <c r="H428" s="618">
        <f t="shared" si="20"/>
        <v>435382151.56</v>
      </c>
      <c r="J428" s="619" t="s">
        <v>58</v>
      </c>
      <c r="K428" s="619" t="s">
        <v>2048</v>
      </c>
    </row>
    <row r="429" spans="2:11">
      <c r="B429" s="620" t="s">
        <v>3244</v>
      </c>
      <c r="C429" s="620" t="s">
        <v>3013</v>
      </c>
      <c r="D429" s="620" t="s">
        <v>3694</v>
      </c>
      <c r="E429" s="615">
        <v>800000</v>
      </c>
      <c r="F429" s="616">
        <f t="shared" si="19"/>
        <v>436182151.56</v>
      </c>
      <c r="G429" s="617">
        <f t="shared" si="18"/>
        <v>800000</v>
      </c>
      <c r="H429" s="618">
        <f t="shared" si="20"/>
        <v>436182151.56</v>
      </c>
      <c r="J429" s="619" t="s">
        <v>58</v>
      </c>
      <c r="K429" s="619" t="s">
        <v>2048</v>
      </c>
    </row>
    <row r="430" spans="2:11">
      <c r="B430" s="620" t="s">
        <v>3244</v>
      </c>
      <c r="C430" s="620" t="s">
        <v>3013</v>
      </c>
      <c r="D430" s="620" t="s">
        <v>3695</v>
      </c>
      <c r="E430" s="615">
        <v>300000</v>
      </c>
      <c r="F430" s="616">
        <f t="shared" si="19"/>
        <v>436482151.56</v>
      </c>
      <c r="G430" s="617">
        <f t="shared" si="18"/>
        <v>300000</v>
      </c>
      <c r="H430" s="618">
        <f t="shared" si="20"/>
        <v>436482151.56</v>
      </c>
      <c r="J430" s="619" t="s">
        <v>58</v>
      </c>
      <c r="K430" s="619" t="s">
        <v>2048</v>
      </c>
    </row>
    <row r="431" spans="2:11">
      <c r="B431" s="620" t="s">
        <v>3244</v>
      </c>
      <c r="C431" s="620" t="s">
        <v>3013</v>
      </c>
      <c r="D431" s="620" t="s">
        <v>3696</v>
      </c>
      <c r="E431" s="615">
        <v>50000</v>
      </c>
      <c r="F431" s="616">
        <f t="shared" si="19"/>
        <v>436532151.56</v>
      </c>
      <c r="G431" s="617">
        <f t="shared" si="18"/>
        <v>50000</v>
      </c>
      <c r="H431" s="618">
        <f t="shared" si="20"/>
        <v>436532151.56</v>
      </c>
      <c r="J431" s="619" t="s">
        <v>58</v>
      </c>
      <c r="K431" s="619" t="s">
        <v>2048</v>
      </c>
    </row>
    <row r="432" spans="2:11">
      <c r="B432" s="620" t="s">
        <v>3244</v>
      </c>
      <c r="C432" s="620" t="s">
        <v>3013</v>
      </c>
      <c r="D432" s="620" t="s">
        <v>3697</v>
      </c>
      <c r="E432" s="615">
        <v>650000</v>
      </c>
      <c r="F432" s="616">
        <f t="shared" si="19"/>
        <v>437182151.56</v>
      </c>
      <c r="G432" s="617">
        <f t="shared" si="18"/>
        <v>650000</v>
      </c>
      <c r="H432" s="618">
        <f t="shared" si="20"/>
        <v>437182151.56</v>
      </c>
      <c r="J432" s="619" t="s">
        <v>58</v>
      </c>
      <c r="K432" s="619" t="s">
        <v>2048</v>
      </c>
    </row>
    <row r="433" spans="2:11">
      <c r="B433" s="620" t="s">
        <v>3244</v>
      </c>
      <c r="C433" s="620" t="s">
        <v>3013</v>
      </c>
      <c r="D433" s="620" t="s">
        <v>3698</v>
      </c>
      <c r="E433" s="615">
        <v>1850000</v>
      </c>
      <c r="F433" s="616">
        <f t="shared" si="19"/>
        <v>439032151.56</v>
      </c>
      <c r="G433" s="617">
        <f t="shared" si="18"/>
        <v>1850000</v>
      </c>
      <c r="H433" s="618">
        <f t="shared" si="20"/>
        <v>439032151.56</v>
      </c>
      <c r="J433" s="619" t="s">
        <v>58</v>
      </c>
      <c r="K433" s="619" t="s">
        <v>2048</v>
      </c>
    </row>
    <row r="434" spans="2:11">
      <c r="B434" s="620" t="s">
        <v>3244</v>
      </c>
      <c r="C434" s="620" t="s">
        <v>3013</v>
      </c>
      <c r="D434" s="620" t="s">
        <v>3699</v>
      </c>
      <c r="E434" s="615">
        <v>350000</v>
      </c>
      <c r="F434" s="616">
        <f t="shared" si="19"/>
        <v>439382151.56</v>
      </c>
      <c r="G434" s="617">
        <f t="shared" si="18"/>
        <v>350000</v>
      </c>
      <c r="H434" s="618">
        <f t="shared" si="20"/>
        <v>439382151.56</v>
      </c>
      <c r="J434" s="619" t="s">
        <v>58</v>
      </c>
      <c r="K434" s="619" t="s">
        <v>2048</v>
      </c>
    </row>
    <row r="435" spans="2:11">
      <c r="B435" s="620" t="s">
        <v>3244</v>
      </c>
      <c r="C435" s="620" t="s">
        <v>3013</v>
      </c>
      <c r="D435" s="620" t="s">
        <v>6183</v>
      </c>
      <c r="E435" s="615">
        <v>110000</v>
      </c>
      <c r="F435" s="616">
        <f t="shared" si="19"/>
        <v>439492151.56</v>
      </c>
      <c r="G435" s="617">
        <f t="shared" si="18"/>
        <v>110000</v>
      </c>
      <c r="H435" s="618">
        <f t="shared" si="20"/>
        <v>439492151.56</v>
      </c>
      <c r="J435" s="619" t="s">
        <v>58</v>
      </c>
      <c r="K435" s="619" t="s">
        <v>2048</v>
      </c>
    </row>
    <row r="436" spans="2:11">
      <c r="B436" s="620" t="s">
        <v>3244</v>
      </c>
      <c r="C436" s="620" t="s">
        <v>3013</v>
      </c>
      <c r="D436" s="620" t="s">
        <v>3700</v>
      </c>
      <c r="E436" s="615">
        <v>500000</v>
      </c>
      <c r="F436" s="616">
        <f t="shared" si="19"/>
        <v>439992151.56</v>
      </c>
      <c r="G436" s="617">
        <f t="shared" si="18"/>
        <v>500000</v>
      </c>
      <c r="H436" s="618">
        <f t="shared" si="20"/>
        <v>439992151.56</v>
      </c>
      <c r="J436" s="619" t="s">
        <v>58</v>
      </c>
      <c r="K436" s="619" t="s">
        <v>2048</v>
      </c>
    </row>
    <row r="437" spans="2:11">
      <c r="B437" s="620" t="s">
        <v>3244</v>
      </c>
      <c r="C437" s="620" t="s">
        <v>3013</v>
      </c>
      <c r="D437" s="620" t="s">
        <v>6182</v>
      </c>
      <c r="E437" s="615">
        <v>300000</v>
      </c>
      <c r="F437" s="616">
        <f t="shared" si="19"/>
        <v>440292151.56</v>
      </c>
      <c r="G437" s="617">
        <f t="shared" si="18"/>
        <v>300000</v>
      </c>
      <c r="H437" s="618">
        <f t="shared" si="20"/>
        <v>440292151.56</v>
      </c>
      <c r="J437" s="619" t="s">
        <v>58</v>
      </c>
      <c r="K437" s="619" t="s">
        <v>2048</v>
      </c>
    </row>
    <row r="438" spans="2:11">
      <c r="B438" s="620" t="s">
        <v>3244</v>
      </c>
      <c r="C438" s="620" t="s">
        <v>3013</v>
      </c>
      <c r="D438" s="620" t="s">
        <v>6181</v>
      </c>
      <c r="E438" s="615">
        <v>2000000</v>
      </c>
      <c r="F438" s="616">
        <f t="shared" si="19"/>
        <v>442292151.56</v>
      </c>
      <c r="G438" s="617">
        <f t="shared" si="18"/>
        <v>2000000</v>
      </c>
      <c r="H438" s="618">
        <f t="shared" si="20"/>
        <v>442292151.56</v>
      </c>
      <c r="J438" s="619" t="s">
        <v>58</v>
      </c>
      <c r="K438" s="619" t="s">
        <v>2048</v>
      </c>
    </row>
    <row r="439" spans="2:11">
      <c r="B439" s="620" t="s">
        <v>3244</v>
      </c>
      <c r="C439" s="620" t="s">
        <v>3013</v>
      </c>
      <c r="D439" s="620" t="s">
        <v>6180</v>
      </c>
      <c r="E439" s="615">
        <v>750000</v>
      </c>
      <c r="F439" s="616">
        <f t="shared" si="19"/>
        <v>443042151.56</v>
      </c>
      <c r="G439" s="617">
        <f t="shared" si="18"/>
        <v>750000</v>
      </c>
      <c r="H439" s="618">
        <f t="shared" si="20"/>
        <v>443042151.56</v>
      </c>
      <c r="J439" s="619" t="s">
        <v>58</v>
      </c>
      <c r="K439" s="619" t="s">
        <v>2048</v>
      </c>
    </row>
    <row r="440" spans="2:11">
      <c r="B440" s="620" t="s">
        <v>3244</v>
      </c>
      <c r="C440" s="620" t="s">
        <v>3013</v>
      </c>
      <c r="D440" s="620" t="s">
        <v>3701</v>
      </c>
      <c r="E440" s="615">
        <v>1017000</v>
      </c>
      <c r="F440" s="616">
        <f t="shared" si="19"/>
        <v>444059151.56</v>
      </c>
      <c r="G440" s="617">
        <f t="shared" si="18"/>
        <v>1017000</v>
      </c>
      <c r="H440" s="618">
        <f t="shared" si="20"/>
        <v>444059151.56</v>
      </c>
      <c r="J440" s="619" t="s">
        <v>58</v>
      </c>
      <c r="K440" s="619" t="s">
        <v>2048</v>
      </c>
    </row>
    <row r="441" spans="2:11">
      <c r="B441" s="620" t="s">
        <v>3244</v>
      </c>
      <c r="C441" s="620" t="s">
        <v>3013</v>
      </c>
      <c r="D441" s="620" t="s">
        <v>3702</v>
      </c>
      <c r="E441" s="615">
        <v>726000</v>
      </c>
      <c r="F441" s="616">
        <f t="shared" si="19"/>
        <v>444785151.56</v>
      </c>
      <c r="G441" s="617">
        <f t="shared" si="18"/>
        <v>726000</v>
      </c>
      <c r="H441" s="618">
        <f t="shared" si="20"/>
        <v>444785151.56</v>
      </c>
      <c r="J441" s="619" t="s">
        <v>58</v>
      </c>
      <c r="K441" s="619" t="s">
        <v>2048</v>
      </c>
    </row>
    <row r="442" spans="2:11">
      <c r="B442" s="620" t="s">
        <v>3244</v>
      </c>
      <c r="C442" s="620" t="s">
        <v>3013</v>
      </c>
      <c r="D442" s="620" t="s">
        <v>3703</v>
      </c>
      <c r="E442" s="615">
        <v>125000</v>
      </c>
      <c r="F442" s="616">
        <f t="shared" si="19"/>
        <v>444910151.56</v>
      </c>
      <c r="G442" s="617">
        <f t="shared" si="18"/>
        <v>125000</v>
      </c>
      <c r="H442" s="618">
        <f t="shared" si="20"/>
        <v>444910151.56</v>
      </c>
      <c r="J442" s="619" t="s">
        <v>58</v>
      </c>
      <c r="K442" s="619" t="s">
        <v>2048</v>
      </c>
    </row>
    <row r="443" spans="2:11">
      <c r="B443" s="620" t="s">
        <v>3244</v>
      </c>
      <c r="C443" s="620" t="s">
        <v>3013</v>
      </c>
      <c r="D443" s="620" t="s">
        <v>6179</v>
      </c>
      <c r="E443" s="615">
        <v>1239000</v>
      </c>
      <c r="F443" s="616">
        <f t="shared" si="19"/>
        <v>446149151.56</v>
      </c>
      <c r="G443" s="617">
        <f t="shared" si="18"/>
        <v>1239000</v>
      </c>
      <c r="H443" s="618">
        <f t="shared" si="20"/>
        <v>446149151.56</v>
      </c>
      <c r="J443" s="619" t="s">
        <v>58</v>
      </c>
      <c r="K443" s="619" t="s">
        <v>2048</v>
      </c>
    </row>
    <row r="444" spans="2:11">
      <c r="B444" s="620" t="s">
        <v>3244</v>
      </c>
      <c r="C444" s="620" t="s">
        <v>3013</v>
      </c>
      <c r="D444" s="620" t="s">
        <v>3704</v>
      </c>
      <c r="E444" s="615">
        <v>400000</v>
      </c>
      <c r="F444" s="616">
        <f t="shared" si="19"/>
        <v>446549151.56</v>
      </c>
      <c r="G444" s="617">
        <f t="shared" si="18"/>
        <v>400000</v>
      </c>
      <c r="H444" s="618">
        <f t="shared" si="20"/>
        <v>446549151.56</v>
      </c>
      <c r="J444" s="619" t="s">
        <v>58</v>
      </c>
      <c r="K444" s="619" t="s">
        <v>2048</v>
      </c>
    </row>
    <row r="445" spans="2:11">
      <c r="B445" s="620" t="s">
        <v>3244</v>
      </c>
      <c r="C445" s="620" t="s">
        <v>3013</v>
      </c>
      <c r="D445" s="620" t="s">
        <v>3705</v>
      </c>
      <c r="E445" s="615">
        <v>387000</v>
      </c>
      <c r="F445" s="616">
        <f t="shared" si="19"/>
        <v>446936151.56</v>
      </c>
      <c r="G445" s="617">
        <f t="shared" si="18"/>
        <v>387000</v>
      </c>
      <c r="H445" s="618">
        <f t="shared" si="20"/>
        <v>446936151.56</v>
      </c>
      <c r="J445" s="619" t="s">
        <v>58</v>
      </c>
      <c r="K445" s="619" t="s">
        <v>2048</v>
      </c>
    </row>
    <row r="446" spans="2:11">
      <c r="B446" s="620" t="s">
        <v>3244</v>
      </c>
      <c r="C446" s="620" t="s">
        <v>3013</v>
      </c>
      <c r="D446" s="620" t="s">
        <v>3706</v>
      </c>
      <c r="E446" s="615">
        <v>265000</v>
      </c>
      <c r="F446" s="616">
        <f t="shared" si="19"/>
        <v>447201151.56</v>
      </c>
      <c r="G446" s="617">
        <f t="shared" si="18"/>
        <v>265000</v>
      </c>
      <c r="H446" s="618">
        <f t="shared" si="20"/>
        <v>447201151.56</v>
      </c>
      <c r="J446" s="619" t="s">
        <v>58</v>
      </c>
      <c r="K446" s="619" t="s">
        <v>2048</v>
      </c>
    </row>
    <row r="447" spans="2:11">
      <c r="B447" s="620" t="s">
        <v>3244</v>
      </c>
      <c r="C447" s="620" t="s">
        <v>3013</v>
      </c>
      <c r="D447" s="620" t="s">
        <v>3707</v>
      </c>
      <c r="E447" s="615">
        <v>515000</v>
      </c>
      <c r="F447" s="616">
        <f t="shared" si="19"/>
        <v>447716151.56</v>
      </c>
      <c r="G447" s="617">
        <f t="shared" si="18"/>
        <v>515000</v>
      </c>
      <c r="H447" s="618">
        <f t="shared" si="20"/>
        <v>447716151.56</v>
      </c>
      <c r="J447" s="619" t="s">
        <v>58</v>
      </c>
      <c r="K447" s="619" t="s">
        <v>2048</v>
      </c>
    </row>
    <row r="448" spans="2:11">
      <c r="B448" s="620" t="s">
        <v>3244</v>
      </c>
      <c r="C448" s="620" t="s">
        <v>3013</v>
      </c>
      <c r="D448" s="620" t="s">
        <v>3709</v>
      </c>
      <c r="E448" s="615">
        <v>250000</v>
      </c>
      <c r="F448" s="616">
        <f t="shared" si="19"/>
        <v>447966151.56</v>
      </c>
      <c r="G448" s="617">
        <f t="shared" si="18"/>
        <v>250000</v>
      </c>
      <c r="H448" s="618">
        <f t="shared" si="20"/>
        <v>447966151.56</v>
      </c>
      <c r="J448" s="619" t="s">
        <v>58</v>
      </c>
      <c r="K448" s="619" t="s">
        <v>2048</v>
      </c>
    </row>
    <row r="449" spans="2:11">
      <c r="B449" s="620" t="s">
        <v>3244</v>
      </c>
      <c r="C449" s="620" t="s">
        <v>3013</v>
      </c>
      <c r="D449" s="620" t="s">
        <v>3710</v>
      </c>
      <c r="E449" s="615">
        <v>44000</v>
      </c>
      <c r="F449" s="616">
        <f t="shared" si="19"/>
        <v>448010151.56</v>
      </c>
      <c r="G449" s="617">
        <f t="shared" si="18"/>
        <v>44000</v>
      </c>
      <c r="H449" s="618">
        <f t="shared" si="20"/>
        <v>448010151.56</v>
      </c>
      <c r="J449" s="619" t="s">
        <v>58</v>
      </c>
      <c r="K449" s="619" t="s">
        <v>2048</v>
      </c>
    </row>
    <row r="450" spans="2:11">
      <c r="B450" s="620" t="s">
        <v>3244</v>
      </c>
      <c r="C450" s="620" t="s">
        <v>3013</v>
      </c>
      <c r="D450" s="620" t="s">
        <v>3711</v>
      </c>
      <c r="E450" s="615">
        <v>125000</v>
      </c>
      <c r="F450" s="616">
        <f t="shared" si="19"/>
        <v>448135151.56</v>
      </c>
      <c r="G450" s="617">
        <f t="shared" si="18"/>
        <v>125000</v>
      </c>
      <c r="H450" s="618">
        <f t="shared" si="20"/>
        <v>448135151.56</v>
      </c>
      <c r="J450" s="619" t="s">
        <v>58</v>
      </c>
      <c r="K450" s="619" t="s">
        <v>2048</v>
      </c>
    </row>
    <row r="451" spans="2:11">
      <c r="B451" s="620" t="s">
        <v>3244</v>
      </c>
      <c r="C451" s="620" t="s">
        <v>3013</v>
      </c>
      <c r="D451" s="620" t="s">
        <v>3712</v>
      </c>
      <c r="E451" s="615">
        <v>418000</v>
      </c>
      <c r="F451" s="616">
        <f t="shared" si="19"/>
        <v>448553151.56</v>
      </c>
      <c r="G451" s="617">
        <f t="shared" si="18"/>
        <v>418000</v>
      </c>
      <c r="H451" s="618">
        <f t="shared" si="20"/>
        <v>448553151.56</v>
      </c>
      <c r="J451" s="619" t="s">
        <v>58</v>
      </c>
      <c r="K451" s="619" t="s">
        <v>2048</v>
      </c>
    </row>
    <row r="452" spans="2:11">
      <c r="B452" s="620" t="s">
        <v>3244</v>
      </c>
      <c r="C452" s="620" t="s">
        <v>3013</v>
      </c>
      <c r="D452" s="620" t="s">
        <v>6178</v>
      </c>
      <c r="E452" s="615">
        <v>845000</v>
      </c>
      <c r="F452" s="616">
        <f t="shared" si="19"/>
        <v>449398151.56</v>
      </c>
      <c r="G452" s="617">
        <f t="shared" si="18"/>
        <v>845000</v>
      </c>
      <c r="H452" s="618">
        <f t="shared" si="20"/>
        <v>449398151.56</v>
      </c>
      <c r="J452" s="619" t="s">
        <v>58</v>
      </c>
      <c r="K452" s="619" t="s">
        <v>2048</v>
      </c>
    </row>
    <row r="453" spans="2:11">
      <c r="B453" s="620" t="s">
        <v>3244</v>
      </c>
      <c r="C453" s="620" t="s">
        <v>3013</v>
      </c>
      <c r="D453" s="620" t="s">
        <v>3423</v>
      </c>
      <c r="E453" s="615">
        <v>175000</v>
      </c>
      <c r="F453" s="616">
        <f t="shared" si="19"/>
        <v>449573151.56</v>
      </c>
      <c r="G453" s="617">
        <f t="shared" si="18"/>
        <v>175000</v>
      </c>
      <c r="H453" s="618">
        <f t="shared" si="20"/>
        <v>449573151.56</v>
      </c>
      <c r="J453" s="619" t="s">
        <v>58</v>
      </c>
      <c r="K453" s="619" t="s">
        <v>2048</v>
      </c>
    </row>
    <row r="454" spans="2:11">
      <c r="B454" s="620" t="s">
        <v>3244</v>
      </c>
      <c r="C454" s="620" t="s">
        <v>3013</v>
      </c>
      <c r="D454" s="620" t="s">
        <v>3423</v>
      </c>
      <c r="E454" s="615">
        <v>250000</v>
      </c>
      <c r="F454" s="616">
        <f t="shared" si="19"/>
        <v>449823151.56</v>
      </c>
      <c r="G454" s="617">
        <f t="shared" si="18"/>
        <v>250000</v>
      </c>
      <c r="H454" s="618">
        <f t="shared" si="20"/>
        <v>449823151.56</v>
      </c>
      <c r="J454" s="619" t="s">
        <v>58</v>
      </c>
      <c r="K454" s="619" t="s">
        <v>2048</v>
      </c>
    </row>
    <row r="455" spans="2:11">
      <c r="B455" s="620" t="s">
        <v>3244</v>
      </c>
      <c r="C455" s="620" t="s">
        <v>3013</v>
      </c>
      <c r="D455" s="620" t="s">
        <v>6177</v>
      </c>
      <c r="E455" s="615">
        <v>340000</v>
      </c>
      <c r="F455" s="616">
        <f t="shared" si="19"/>
        <v>450163151.56</v>
      </c>
      <c r="G455" s="617">
        <f t="shared" ref="G455:G518" si="21">E455</f>
        <v>340000</v>
      </c>
      <c r="H455" s="618">
        <f t="shared" si="20"/>
        <v>450163151.56</v>
      </c>
      <c r="J455" s="619" t="s">
        <v>58</v>
      </c>
      <c r="K455" s="619" t="s">
        <v>2048</v>
      </c>
    </row>
    <row r="456" spans="2:11">
      <c r="B456" s="620" t="s">
        <v>3244</v>
      </c>
      <c r="C456" s="620" t="s">
        <v>3013</v>
      </c>
      <c r="D456" s="620" t="s">
        <v>3713</v>
      </c>
      <c r="E456" s="615">
        <v>2000000</v>
      </c>
      <c r="F456" s="616">
        <f t="shared" ref="F456:F519" si="22">E456+F455</f>
        <v>452163151.56</v>
      </c>
      <c r="G456" s="617">
        <f t="shared" si="21"/>
        <v>2000000</v>
      </c>
      <c r="H456" s="618">
        <f t="shared" ref="H456:H519" si="23">G456+H455</f>
        <v>452163151.56</v>
      </c>
      <c r="J456" s="619" t="s">
        <v>58</v>
      </c>
      <c r="K456" s="619" t="s">
        <v>2048</v>
      </c>
    </row>
    <row r="457" spans="2:11">
      <c r="B457" s="620" t="s">
        <v>3244</v>
      </c>
      <c r="C457" s="620" t="s">
        <v>3013</v>
      </c>
      <c r="D457" s="620" t="s">
        <v>3714</v>
      </c>
      <c r="E457" s="615">
        <v>578000</v>
      </c>
      <c r="F457" s="616">
        <f t="shared" si="22"/>
        <v>452741151.56</v>
      </c>
      <c r="G457" s="617">
        <f t="shared" si="21"/>
        <v>578000</v>
      </c>
      <c r="H457" s="618">
        <f t="shared" si="23"/>
        <v>452741151.56</v>
      </c>
      <c r="J457" s="619" t="s">
        <v>58</v>
      </c>
      <c r="K457" s="619" t="s">
        <v>2048</v>
      </c>
    </row>
    <row r="458" spans="2:11">
      <c r="B458" s="620" t="s">
        <v>3244</v>
      </c>
      <c r="C458" s="620" t="s">
        <v>3013</v>
      </c>
      <c r="D458" s="620" t="s">
        <v>3715</v>
      </c>
      <c r="E458" s="615">
        <v>15000000</v>
      </c>
      <c r="F458" s="616">
        <f t="shared" si="22"/>
        <v>467741151.56</v>
      </c>
      <c r="G458" s="617">
        <f t="shared" si="21"/>
        <v>15000000</v>
      </c>
      <c r="H458" s="618">
        <f t="shared" si="23"/>
        <v>467741151.56</v>
      </c>
      <c r="J458" s="619" t="s">
        <v>58</v>
      </c>
      <c r="K458" s="619" t="s">
        <v>2048</v>
      </c>
    </row>
    <row r="459" spans="2:11">
      <c r="B459" s="620" t="s">
        <v>3244</v>
      </c>
      <c r="C459" s="620" t="s">
        <v>3013</v>
      </c>
      <c r="D459" s="620" t="s">
        <v>3716</v>
      </c>
      <c r="E459" s="615">
        <v>215000</v>
      </c>
      <c r="F459" s="616">
        <f t="shared" si="22"/>
        <v>467956151.56</v>
      </c>
      <c r="G459" s="617">
        <f t="shared" si="21"/>
        <v>215000</v>
      </c>
      <c r="H459" s="618">
        <f t="shared" si="23"/>
        <v>467956151.56</v>
      </c>
      <c r="J459" s="619" t="s">
        <v>58</v>
      </c>
      <c r="K459" s="619" t="s">
        <v>2048</v>
      </c>
    </row>
    <row r="460" spans="2:11">
      <c r="B460" s="620" t="s">
        <v>3244</v>
      </c>
      <c r="C460" s="620" t="s">
        <v>3013</v>
      </c>
      <c r="D460" s="620" t="s">
        <v>3717</v>
      </c>
      <c r="E460" s="615">
        <v>486000</v>
      </c>
      <c r="F460" s="616">
        <f t="shared" si="22"/>
        <v>468442151.56</v>
      </c>
      <c r="G460" s="617">
        <f t="shared" si="21"/>
        <v>486000</v>
      </c>
      <c r="H460" s="618">
        <f t="shared" si="23"/>
        <v>468442151.56</v>
      </c>
      <c r="J460" s="619" t="s">
        <v>58</v>
      </c>
      <c r="K460" s="619" t="s">
        <v>2048</v>
      </c>
    </row>
    <row r="461" spans="2:11">
      <c r="B461" s="620" t="s">
        <v>3244</v>
      </c>
      <c r="C461" s="620" t="s">
        <v>3013</v>
      </c>
      <c r="D461" s="620" t="s">
        <v>3718</v>
      </c>
      <c r="E461" s="615">
        <v>148000</v>
      </c>
      <c r="F461" s="616">
        <f t="shared" si="22"/>
        <v>468590151.56</v>
      </c>
      <c r="G461" s="617">
        <f t="shared" si="21"/>
        <v>148000</v>
      </c>
      <c r="H461" s="618">
        <f t="shared" si="23"/>
        <v>468590151.56</v>
      </c>
      <c r="J461" s="619" t="s">
        <v>58</v>
      </c>
      <c r="K461" s="619" t="s">
        <v>2048</v>
      </c>
    </row>
    <row r="462" spans="2:11">
      <c r="B462" s="620" t="s">
        <v>3244</v>
      </c>
      <c r="C462" s="620" t="s">
        <v>3013</v>
      </c>
      <c r="D462" s="620" t="s">
        <v>3719</v>
      </c>
      <c r="E462" s="615">
        <v>341000</v>
      </c>
      <c r="F462" s="616">
        <f t="shared" si="22"/>
        <v>468931151.56</v>
      </c>
      <c r="G462" s="617">
        <f t="shared" si="21"/>
        <v>341000</v>
      </c>
      <c r="H462" s="618">
        <f t="shared" si="23"/>
        <v>468931151.56</v>
      </c>
      <c r="J462" s="619" t="s">
        <v>58</v>
      </c>
      <c r="K462" s="619" t="s">
        <v>2048</v>
      </c>
    </row>
    <row r="463" spans="2:11">
      <c r="B463" s="620" t="s">
        <v>3244</v>
      </c>
      <c r="C463" s="620" t="s">
        <v>3013</v>
      </c>
      <c r="D463" s="620" t="s">
        <v>3720</v>
      </c>
      <c r="E463" s="615">
        <v>150000</v>
      </c>
      <c r="F463" s="616">
        <f t="shared" si="22"/>
        <v>469081151.56</v>
      </c>
      <c r="G463" s="617">
        <f t="shared" si="21"/>
        <v>150000</v>
      </c>
      <c r="H463" s="618">
        <f t="shared" si="23"/>
        <v>469081151.56</v>
      </c>
      <c r="J463" s="619" t="s">
        <v>58</v>
      </c>
      <c r="K463" s="619" t="s">
        <v>2048</v>
      </c>
    </row>
    <row r="464" spans="2:11">
      <c r="B464" s="620" t="s">
        <v>3244</v>
      </c>
      <c r="C464" s="620" t="s">
        <v>3013</v>
      </c>
      <c r="D464" s="620" t="s">
        <v>3721</v>
      </c>
      <c r="E464" s="615">
        <v>4200000</v>
      </c>
      <c r="F464" s="616">
        <f t="shared" si="22"/>
        <v>473281151.56</v>
      </c>
      <c r="G464" s="617">
        <f t="shared" si="21"/>
        <v>4200000</v>
      </c>
      <c r="H464" s="618">
        <f t="shared" si="23"/>
        <v>473281151.56</v>
      </c>
      <c r="J464" s="619" t="s">
        <v>58</v>
      </c>
      <c r="K464" s="619" t="s">
        <v>2048</v>
      </c>
    </row>
    <row r="465" spans="2:11">
      <c r="B465" s="620" t="s">
        <v>3244</v>
      </c>
      <c r="C465" s="620" t="s">
        <v>3013</v>
      </c>
      <c r="D465" s="620" t="s">
        <v>3722</v>
      </c>
      <c r="E465" s="615">
        <v>750000</v>
      </c>
      <c r="F465" s="616">
        <f t="shared" si="22"/>
        <v>474031151.56</v>
      </c>
      <c r="G465" s="617">
        <f t="shared" si="21"/>
        <v>750000</v>
      </c>
      <c r="H465" s="618">
        <f t="shared" si="23"/>
        <v>474031151.56</v>
      </c>
      <c r="J465" s="619" t="s">
        <v>58</v>
      </c>
      <c r="K465" s="619" t="s">
        <v>2048</v>
      </c>
    </row>
    <row r="466" spans="2:11">
      <c r="B466" s="620" t="s">
        <v>3244</v>
      </c>
      <c r="C466" s="620" t="s">
        <v>3723</v>
      </c>
      <c r="D466" s="620" t="s">
        <v>1604</v>
      </c>
      <c r="E466" s="615">
        <v>1733500</v>
      </c>
      <c r="F466" s="616">
        <f t="shared" si="22"/>
        <v>475764651.56</v>
      </c>
      <c r="G466" s="617">
        <f t="shared" si="21"/>
        <v>1733500</v>
      </c>
      <c r="H466" s="618">
        <f t="shared" si="23"/>
        <v>475764651.56</v>
      </c>
      <c r="J466" s="619" t="s">
        <v>58</v>
      </c>
      <c r="K466" s="619" t="s">
        <v>2048</v>
      </c>
    </row>
    <row r="467" spans="2:11">
      <c r="B467" s="620" t="s">
        <v>3244</v>
      </c>
      <c r="C467" s="620" t="s">
        <v>3723</v>
      </c>
      <c r="D467" s="620" t="s">
        <v>3724</v>
      </c>
      <c r="E467" s="615">
        <v>1432870</v>
      </c>
      <c r="F467" s="616">
        <f t="shared" si="22"/>
        <v>477197521.56</v>
      </c>
      <c r="G467" s="617">
        <f t="shared" si="21"/>
        <v>1432870</v>
      </c>
      <c r="H467" s="618">
        <f t="shared" si="23"/>
        <v>477197521.56</v>
      </c>
      <c r="J467" s="619" t="s">
        <v>58</v>
      </c>
      <c r="K467" s="619" t="s">
        <v>2048</v>
      </c>
    </row>
    <row r="468" spans="2:11">
      <c r="B468" s="620" t="s">
        <v>3244</v>
      </c>
      <c r="C468" s="620" t="s">
        <v>3723</v>
      </c>
      <c r="D468" s="620" t="s">
        <v>3725</v>
      </c>
      <c r="E468" s="615">
        <v>500000</v>
      </c>
      <c r="F468" s="616">
        <f t="shared" si="22"/>
        <v>477697521.56</v>
      </c>
      <c r="G468" s="617">
        <f t="shared" si="21"/>
        <v>500000</v>
      </c>
      <c r="H468" s="618">
        <f t="shared" si="23"/>
        <v>477697521.56</v>
      </c>
      <c r="J468" s="619" t="s">
        <v>58</v>
      </c>
      <c r="K468" s="619" t="s">
        <v>2048</v>
      </c>
    </row>
    <row r="469" spans="2:11">
      <c r="B469" s="620" t="s">
        <v>3244</v>
      </c>
      <c r="C469" s="620" t="s">
        <v>3723</v>
      </c>
      <c r="D469" s="620" t="s">
        <v>3726</v>
      </c>
      <c r="E469" s="615">
        <v>800000</v>
      </c>
      <c r="F469" s="616">
        <f t="shared" si="22"/>
        <v>478497521.56</v>
      </c>
      <c r="G469" s="617">
        <f t="shared" si="21"/>
        <v>800000</v>
      </c>
      <c r="H469" s="618">
        <f t="shared" si="23"/>
        <v>478497521.56</v>
      </c>
      <c r="J469" s="619" t="s">
        <v>58</v>
      </c>
      <c r="K469" s="619" t="s">
        <v>2048</v>
      </c>
    </row>
    <row r="470" spans="2:11">
      <c r="B470" s="620" t="s">
        <v>3244</v>
      </c>
      <c r="C470" s="620" t="s">
        <v>3723</v>
      </c>
      <c r="D470" s="620" t="s">
        <v>3727</v>
      </c>
      <c r="E470" s="615">
        <v>2516980</v>
      </c>
      <c r="F470" s="616">
        <f t="shared" si="22"/>
        <v>481014501.56</v>
      </c>
      <c r="G470" s="617">
        <f t="shared" si="21"/>
        <v>2516980</v>
      </c>
      <c r="H470" s="618">
        <f t="shared" si="23"/>
        <v>481014501.56</v>
      </c>
      <c r="J470" s="619" t="s">
        <v>58</v>
      </c>
      <c r="K470" s="619" t="s">
        <v>2048</v>
      </c>
    </row>
    <row r="471" spans="2:11">
      <c r="B471" s="620" t="s">
        <v>3244</v>
      </c>
      <c r="C471" s="620" t="s">
        <v>3723</v>
      </c>
      <c r="D471" s="620" t="s">
        <v>6176</v>
      </c>
      <c r="E471" s="615">
        <v>6887830</v>
      </c>
      <c r="F471" s="616">
        <f t="shared" si="22"/>
        <v>487902331.56</v>
      </c>
      <c r="G471" s="617">
        <f t="shared" si="21"/>
        <v>6887830</v>
      </c>
      <c r="H471" s="618">
        <f t="shared" si="23"/>
        <v>487902331.56</v>
      </c>
      <c r="J471" s="619" t="s">
        <v>58</v>
      </c>
      <c r="K471" s="619" t="s">
        <v>2048</v>
      </c>
    </row>
    <row r="472" spans="2:11">
      <c r="B472" s="620" t="s">
        <v>3244</v>
      </c>
      <c r="C472" s="620" t="s">
        <v>3723</v>
      </c>
      <c r="D472" s="620" t="s">
        <v>3728</v>
      </c>
      <c r="E472" s="615">
        <v>214000</v>
      </c>
      <c r="F472" s="616">
        <f t="shared" si="22"/>
        <v>488116331.56</v>
      </c>
      <c r="G472" s="617">
        <f t="shared" si="21"/>
        <v>214000</v>
      </c>
      <c r="H472" s="618">
        <f t="shared" si="23"/>
        <v>488116331.56</v>
      </c>
      <c r="J472" s="619" t="s">
        <v>58</v>
      </c>
      <c r="K472" s="619" t="s">
        <v>2048</v>
      </c>
    </row>
    <row r="473" spans="2:11">
      <c r="B473" s="620" t="s">
        <v>3244</v>
      </c>
      <c r="C473" s="620" t="s">
        <v>3723</v>
      </c>
      <c r="D473" s="620" t="s">
        <v>3729</v>
      </c>
      <c r="E473" s="615">
        <v>746000</v>
      </c>
      <c r="F473" s="616">
        <f t="shared" si="22"/>
        <v>488862331.56</v>
      </c>
      <c r="G473" s="617">
        <f t="shared" si="21"/>
        <v>746000</v>
      </c>
      <c r="H473" s="618">
        <f t="shared" si="23"/>
        <v>488862331.56</v>
      </c>
      <c r="J473" s="619" t="s">
        <v>58</v>
      </c>
      <c r="K473" s="619" t="s">
        <v>2048</v>
      </c>
    </row>
    <row r="474" spans="2:11">
      <c r="B474" s="620" t="s">
        <v>3244</v>
      </c>
      <c r="C474" s="620" t="s">
        <v>3723</v>
      </c>
      <c r="D474" s="620" t="s">
        <v>3463</v>
      </c>
      <c r="E474" s="615">
        <v>525092</v>
      </c>
      <c r="F474" s="616">
        <f t="shared" si="22"/>
        <v>489387423.56</v>
      </c>
      <c r="G474" s="617">
        <f t="shared" si="21"/>
        <v>525092</v>
      </c>
      <c r="H474" s="618">
        <f t="shared" si="23"/>
        <v>489387423.56</v>
      </c>
      <c r="J474" s="619" t="s">
        <v>58</v>
      </c>
      <c r="K474" s="619" t="s">
        <v>2048</v>
      </c>
    </row>
    <row r="475" spans="2:11">
      <c r="B475" s="620" t="s">
        <v>3244</v>
      </c>
      <c r="C475" s="620" t="s">
        <v>3723</v>
      </c>
      <c r="D475" s="620" t="s">
        <v>3730</v>
      </c>
      <c r="E475" s="615">
        <v>3700000</v>
      </c>
      <c r="F475" s="616">
        <f t="shared" si="22"/>
        <v>493087423.56</v>
      </c>
      <c r="G475" s="617">
        <f t="shared" si="21"/>
        <v>3700000</v>
      </c>
      <c r="H475" s="618">
        <f t="shared" si="23"/>
        <v>493087423.56</v>
      </c>
      <c r="J475" s="619" t="s">
        <v>58</v>
      </c>
      <c r="K475" s="619" t="s">
        <v>2048</v>
      </c>
    </row>
    <row r="476" spans="2:11">
      <c r="B476" s="620" t="s">
        <v>3244</v>
      </c>
      <c r="C476" s="620" t="s">
        <v>3723</v>
      </c>
      <c r="D476" s="620" t="s">
        <v>3731</v>
      </c>
      <c r="E476" s="615">
        <v>1450000</v>
      </c>
      <c r="F476" s="616">
        <f t="shared" si="22"/>
        <v>494537423.56</v>
      </c>
      <c r="G476" s="617">
        <f t="shared" si="21"/>
        <v>1450000</v>
      </c>
      <c r="H476" s="618">
        <f t="shared" si="23"/>
        <v>494537423.56</v>
      </c>
      <c r="J476" s="619" t="s">
        <v>58</v>
      </c>
      <c r="K476" s="619" t="s">
        <v>2048</v>
      </c>
    </row>
    <row r="477" spans="2:11">
      <c r="B477" s="620" t="s">
        <v>3244</v>
      </c>
      <c r="C477" s="620" t="s">
        <v>3723</v>
      </c>
      <c r="D477" s="620" t="s">
        <v>3732</v>
      </c>
      <c r="E477" s="615">
        <v>2910050</v>
      </c>
      <c r="F477" s="616">
        <f t="shared" si="22"/>
        <v>497447473.56</v>
      </c>
      <c r="G477" s="617">
        <f t="shared" si="21"/>
        <v>2910050</v>
      </c>
      <c r="H477" s="618">
        <f t="shared" si="23"/>
        <v>497447473.56</v>
      </c>
      <c r="J477" s="619" t="s">
        <v>58</v>
      </c>
      <c r="K477" s="619" t="s">
        <v>2048</v>
      </c>
    </row>
    <row r="478" spans="2:11">
      <c r="B478" s="620" t="s">
        <v>3244</v>
      </c>
      <c r="C478" s="620" t="s">
        <v>3723</v>
      </c>
      <c r="D478" s="620" t="s">
        <v>3733</v>
      </c>
      <c r="E478" s="615">
        <v>650000</v>
      </c>
      <c r="F478" s="616">
        <f t="shared" si="22"/>
        <v>498097473.56</v>
      </c>
      <c r="G478" s="617">
        <f t="shared" si="21"/>
        <v>650000</v>
      </c>
      <c r="H478" s="618">
        <f t="shared" si="23"/>
        <v>498097473.56</v>
      </c>
      <c r="J478" s="619" t="s">
        <v>58</v>
      </c>
      <c r="K478" s="619" t="s">
        <v>2048</v>
      </c>
    </row>
    <row r="479" spans="2:11">
      <c r="B479" s="620" t="s">
        <v>3244</v>
      </c>
      <c r="C479" s="620" t="s">
        <v>3723</v>
      </c>
      <c r="D479" s="620" t="s">
        <v>3734</v>
      </c>
      <c r="E479" s="615">
        <v>260000</v>
      </c>
      <c r="F479" s="616">
        <f t="shared" si="22"/>
        <v>498357473.56</v>
      </c>
      <c r="G479" s="617">
        <f t="shared" si="21"/>
        <v>260000</v>
      </c>
      <c r="H479" s="618">
        <f t="shared" si="23"/>
        <v>498357473.56</v>
      </c>
      <c r="J479" s="619" t="s">
        <v>58</v>
      </c>
      <c r="K479" s="619" t="s">
        <v>2048</v>
      </c>
    </row>
    <row r="480" spans="2:11">
      <c r="B480" s="620" t="s">
        <v>3244</v>
      </c>
      <c r="C480" s="620" t="s">
        <v>3723</v>
      </c>
      <c r="D480" s="620" t="s">
        <v>3735</v>
      </c>
      <c r="E480" s="615">
        <v>768000</v>
      </c>
      <c r="F480" s="616">
        <f t="shared" si="22"/>
        <v>499125473.56</v>
      </c>
      <c r="G480" s="617">
        <f t="shared" si="21"/>
        <v>768000</v>
      </c>
      <c r="H480" s="618">
        <f t="shared" si="23"/>
        <v>499125473.56</v>
      </c>
      <c r="J480" s="619" t="s">
        <v>58</v>
      </c>
      <c r="K480" s="619" t="s">
        <v>2048</v>
      </c>
    </row>
    <row r="481" spans="2:11">
      <c r="B481" s="620" t="s">
        <v>3244</v>
      </c>
      <c r="C481" s="620" t="s">
        <v>3723</v>
      </c>
      <c r="D481" s="620" t="s">
        <v>3736</v>
      </c>
      <c r="E481" s="615">
        <v>90000</v>
      </c>
      <c r="F481" s="616">
        <f t="shared" si="22"/>
        <v>499215473.56</v>
      </c>
      <c r="G481" s="617">
        <f t="shared" si="21"/>
        <v>90000</v>
      </c>
      <c r="H481" s="618">
        <f t="shared" si="23"/>
        <v>499215473.56</v>
      </c>
      <c r="J481" s="619" t="s">
        <v>58</v>
      </c>
      <c r="K481" s="619" t="s">
        <v>2048</v>
      </c>
    </row>
    <row r="482" spans="2:11">
      <c r="B482" s="620" t="s">
        <v>3244</v>
      </c>
      <c r="C482" s="620" t="s">
        <v>3723</v>
      </c>
      <c r="D482" s="620" t="s">
        <v>3344</v>
      </c>
      <c r="E482" s="615">
        <v>200000</v>
      </c>
      <c r="F482" s="616">
        <f t="shared" si="22"/>
        <v>499415473.56</v>
      </c>
      <c r="G482" s="617">
        <f t="shared" si="21"/>
        <v>200000</v>
      </c>
      <c r="H482" s="618">
        <f t="shared" si="23"/>
        <v>499415473.56</v>
      </c>
      <c r="J482" s="619" t="s">
        <v>58</v>
      </c>
      <c r="K482" s="619" t="s">
        <v>2048</v>
      </c>
    </row>
    <row r="483" spans="2:11">
      <c r="B483" s="620" t="s">
        <v>3244</v>
      </c>
      <c r="C483" s="620" t="s">
        <v>3723</v>
      </c>
      <c r="D483" s="620" t="s">
        <v>3737</v>
      </c>
      <c r="E483" s="615">
        <v>687830</v>
      </c>
      <c r="F483" s="616">
        <f t="shared" si="22"/>
        <v>500103303.56</v>
      </c>
      <c r="G483" s="617">
        <f t="shared" si="21"/>
        <v>687830</v>
      </c>
      <c r="H483" s="618">
        <f t="shared" si="23"/>
        <v>500103303.56</v>
      </c>
      <c r="J483" s="619" t="s">
        <v>58</v>
      </c>
      <c r="K483" s="619" t="s">
        <v>2048</v>
      </c>
    </row>
    <row r="484" spans="2:11">
      <c r="B484" s="620" t="s">
        <v>3244</v>
      </c>
      <c r="C484" s="620" t="s">
        <v>3723</v>
      </c>
      <c r="D484" s="620" t="s">
        <v>3643</v>
      </c>
      <c r="E484" s="615">
        <v>485800</v>
      </c>
      <c r="F484" s="616">
        <f t="shared" si="22"/>
        <v>500589103.56</v>
      </c>
      <c r="G484" s="617">
        <f t="shared" si="21"/>
        <v>485800</v>
      </c>
      <c r="H484" s="618">
        <f t="shared" si="23"/>
        <v>500589103.56</v>
      </c>
      <c r="J484" s="619" t="s">
        <v>58</v>
      </c>
      <c r="K484" s="619" t="s">
        <v>2048</v>
      </c>
    </row>
    <row r="485" spans="2:11">
      <c r="B485" s="620" t="s">
        <v>3244</v>
      </c>
      <c r="C485" s="620" t="s">
        <v>3723</v>
      </c>
      <c r="D485" s="620" t="s">
        <v>3738</v>
      </c>
      <c r="E485" s="615">
        <v>500000</v>
      </c>
      <c r="F485" s="616">
        <f t="shared" si="22"/>
        <v>501089103.56</v>
      </c>
      <c r="G485" s="617">
        <f t="shared" si="21"/>
        <v>500000</v>
      </c>
      <c r="H485" s="618">
        <f t="shared" si="23"/>
        <v>501089103.56</v>
      </c>
      <c r="J485" s="619" t="s">
        <v>58</v>
      </c>
      <c r="K485" s="619" t="s">
        <v>2048</v>
      </c>
    </row>
    <row r="486" spans="2:11">
      <c r="B486" s="620" t="s">
        <v>3244</v>
      </c>
      <c r="C486" s="620" t="s">
        <v>3723</v>
      </c>
      <c r="D486" s="620" t="s">
        <v>3739</v>
      </c>
      <c r="E486" s="615">
        <v>1432860</v>
      </c>
      <c r="F486" s="616">
        <f t="shared" si="22"/>
        <v>502521963.56</v>
      </c>
      <c r="G486" s="617">
        <f t="shared" si="21"/>
        <v>1432860</v>
      </c>
      <c r="H486" s="618">
        <f t="shared" si="23"/>
        <v>502521963.56</v>
      </c>
      <c r="J486" s="619" t="s">
        <v>58</v>
      </c>
      <c r="K486" s="619" t="s">
        <v>2048</v>
      </c>
    </row>
    <row r="487" spans="2:11">
      <c r="B487" s="620" t="s">
        <v>3244</v>
      </c>
      <c r="C487" s="620" t="s">
        <v>3723</v>
      </c>
      <c r="D487" s="620" t="s">
        <v>3740</v>
      </c>
      <c r="E487" s="615">
        <v>5494000</v>
      </c>
      <c r="F487" s="616">
        <f t="shared" si="22"/>
        <v>508015963.56</v>
      </c>
      <c r="G487" s="617">
        <f t="shared" si="21"/>
        <v>5494000</v>
      </c>
      <c r="H487" s="618">
        <f t="shared" si="23"/>
        <v>508015963.56</v>
      </c>
      <c r="J487" s="619" t="s">
        <v>58</v>
      </c>
      <c r="K487" s="619" t="s">
        <v>2048</v>
      </c>
    </row>
    <row r="488" spans="2:11">
      <c r="B488" s="620" t="s">
        <v>3244</v>
      </c>
      <c r="C488" s="620" t="s">
        <v>3723</v>
      </c>
      <c r="D488" s="620" t="s">
        <v>3741</v>
      </c>
      <c r="E488" s="615">
        <v>529790</v>
      </c>
      <c r="F488" s="616">
        <f t="shared" si="22"/>
        <v>508545753.56</v>
      </c>
      <c r="G488" s="617">
        <f t="shared" si="21"/>
        <v>529790</v>
      </c>
      <c r="H488" s="618">
        <f t="shared" si="23"/>
        <v>508545753.56</v>
      </c>
      <c r="J488" s="619" t="s">
        <v>58</v>
      </c>
      <c r="K488" s="619" t="s">
        <v>2048</v>
      </c>
    </row>
    <row r="489" spans="2:11">
      <c r="B489" s="620" t="s">
        <v>3244</v>
      </c>
      <c r="C489" s="620" t="s">
        <v>3723</v>
      </c>
      <c r="D489" s="620" t="s">
        <v>3742</v>
      </c>
      <c r="E489" s="615">
        <v>376946</v>
      </c>
      <c r="F489" s="616">
        <f t="shared" si="22"/>
        <v>508922699.56</v>
      </c>
      <c r="G489" s="617">
        <f t="shared" si="21"/>
        <v>376946</v>
      </c>
      <c r="H489" s="618">
        <f t="shared" si="23"/>
        <v>508922699.56</v>
      </c>
      <c r="J489" s="619" t="s">
        <v>58</v>
      </c>
      <c r="K489" s="619" t="s">
        <v>2048</v>
      </c>
    </row>
    <row r="490" spans="2:11">
      <c r="B490" s="620" t="s">
        <v>3244</v>
      </c>
      <c r="C490" s="620" t="s">
        <v>3743</v>
      </c>
      <c r="D490" s="620" t="s">
        <v>3744</v>
      </c>
      <c r="E490" s="615">
        <v>300000</v>
      </c>
      <c r="F490" s="616">
        <f t="shared" si="22"/>
        <v>509222699.56</v>
      </c>
      <c r="G490" s="617">
        <f t="shared" si="21"/>
        <v>300000</v>
      </c>
      <c r="H490" s="618">
        <f t="shared" si="23"/>
        <v>509222699.56</v>
      </c>
      <c r="J490" s="619" t="s">
        <v>58</v>
      </c>
      <c r="K490" s="619" t="s">
        <v>2048</v>
      </c>
    </row>
    <row r="491" spans="2:11">
      <c r="B491" s="620" t="s">
        <v>3244</v>
      </c>
      <c r="C491" s="620" t="s">
        <v>3743</v>
      </c>
      <c r="D491" s="620" t="s">
        <v>3745</v>
      </c>
      <c r="E491" s="615">
        <v>319000</v>
      </c>
      <c r="F491" s="616">
        <f t="shared" si="22"/>
        <v>509541699.56</v>
      </c>
      <c r="G491" s="617">
        <f t="shared" si="21"/>
        <v>319000</v>
      </c>
      <c r="H491" s="618">
        <f t="shared" si="23"/>
        <v>509541699.56</v>
      </c>
      <c r="J491" s="619" t="s">
        <v>58</v>
      </c>
      <c r="K491" s="619" t="s">
        <v>2048</v>
      </c>
    </row>
    <row r="492" spans="2:11">
      <c r="B492" s="620" t="s">
        <v>3244</v>
      </c>
      <c r="C492" s="620" t="s">
        <v>3743</v>
      </c>
      <c r="D492" s="620" t="s">
        <v>3746</v>
      </c>
      <c r="E492" s="615">
        <v>450000</v>
      </c>
      <c r="F492" s="616">
        <f t="shared" si="22"/>
        <v>509991699.56</v>
      </c>
      <c r="G492" s="617">
        <f t="shared" si="21"/>
        <v>450000</v>
      </c>
      <c r="H492" s="618">
        <f t="shared" si="23"/>
        <v>509991699.56</v>
      </c>
      <c r="J492" s="619" t="s">
        <v>58</v>
      </c>
      <c r="K492" s="619" t="s">
        <v>2048</v>
      </c>
    </row>
    <row r="493" spans="2:11">
      <c r="B493" s="620" t="s">
        <v>3244</v>
      </c>
      <c r="C493" s="620" t="s">
        <v>3743</v>
      </c>
      <c r="D493" s="620" t="s">
        <v>3747</v>
      </c>
      <c r="E493" s="615">
        <v>261000</v>
      </c>
      <c r="F493" s="616">
        <f t="shared" si="22"/>
        <v>510252699.56</v>
      </c>
      <c r="G493" s="617">
        <f t="shared" si="21"/>
        <v>261000</v>
      </c>
      <c r="H493" s="618">
        <f t="shared" si="23"/>
        <v>510252699.56</v>
      </c>
      <c r="J493" s="619" t="s">
        <v>58</v>
      </c>
      <c r="K493" s="619" t="s">
        <v>2048</v>
      </c>
    </row>
    <row r="494" spans="2:11">
      <c r="B494" s="620" t="s">
        <v>3244</v>
      </c>
      <c r="C494" s="620" t="s">
        <v>3743</v>
      </c>
      <c r="D494" s="620" t="s">
        <v>3748</v>
      </c>
      <c r="E494" s="615">
        <v>108000</v>
      </c>
      <c r="F494" s="616">
        <f t="shared" si="22"/>
        <v>510360699.56</v>
      </c>
      <c r="G494" s="617">
        <f t="shared" si="21"/>
        <v>108000</v>
      </c>
      <c r="H494" s="618">
        <f t="shared" si="23"/>
        <v>510360699.56</v>
      </c>
      <c r="J494" s="619" t="s">
        <v>58</v>
      </c>
      <c r="K494" s="619" t="s">
        <v>2048</v>
      </c>
    </row>
    <row r="495" spans="2:11">
      <c r="B495" s="620" t="s">
        <v>3244</v>
      </c>
      <c r="C495" s="620" t="s">
        <v>3743</v>
      </c>
      <c r="D495" s="620" t="s">
        <v>3490</v>
      </c>
      <c r="E495" s="615">
        <v>739900</v>
      </c>
      <c r="F495" s="616">
        <f t="shared" si="22"/>
        <v>511100599.56</v>
      </c>
      <c r="G495" s="617">
        <f t="shared" si="21"/>
        <v>739900</v>
      </c>
      <c r="H495" s="618">
        <f t="shared" si="23"/>
        <v>511100599.56</v>
      </c>
      <c r="J495" s="619" t="s">
        <v>58</v>
      </c>
      <c r="K495" s="619" t="s">
        <v>2048</v>
      </c>
    </row>
    <row r="496" spans="2:11">
      <c r="B496" s="620" t="s">
        <v>3244</v>
      </c>
      <c r="C496" s="620" t="s">
        <v>3743</v>
      </c>
      <c r="D496" s="620" t="s">
        <v>3258</v>
      </c>
      <c r="E496" s="615">
        <v>2730080</v>
      </c>
      <c r="F496" s="616">
        <f t="shared" si="22"/>
        <v>513830679.56</v>
      </c>
      <c r="G496" s="617">
        <f t="shared" si="21"/>
        <v>2730080</v>
      </c>
      <c r="H496" s="618">
        <f t="shared" si="23"/>
        <v>513830679.56</v>
      </c>
      <c r="J496" s="619" t="s">
        <v>58</v>
      </c>
      <c r="K496" s="619" t="s">
        <v>2048</v>
      </c>
    </row>
    <row r="497" spans="2:11">
      <c r="B497" s="620" t="s">
        <v>3244</v>
      </c>
      <c r="C497" s="620" t="s">
        <v>3743</v>
      </c>
      <c r="D497" s="620" t="s">
        <v>3749</v>
      </c>
      <c r="E497" s="615">
        <v>248000</v>
      </c>
      <c r="F497" s="616">
        <f t="shared" si="22"/>
        <v>514078679.56</v>
      </c>
      <c r="G497" s="617">
        <f t="shared" si="21"/>
        <v>248000</v>
      </c>
      <c r="H497" s="618">
        <f t="shared" si="23"/>
        <v>514078679.56</v>
      </c>
      <c r="J497" s="619" t="s">
        <v>58</v>
      </c>
      <c r="K497" s="619" t="s">
        <v>2048</v>
      </c>
    </row>
    <row r="498" spans="2:11">
      <c r="B498" s="620" t="s">
        <v>3244</v>
      </c>
      <c r="C498" s="620" t="s">
        <v>3743</v>
      </c>
      <c r="D498" s="620" t="s">
        <v>3750</v>
      </c>
      <c r="E498" s="615">
        <v>20000</v>
      </c>
      <c r="F498" s="616">
        <f t="shared" si="22"/>
        <v>514098679.56</v>
      </c>
      <c r="G498" s="617">
        <f t="shared" si="21"/>
        <v>20000</v>
      </c>
      <c r="H498" s="618">
        <f t="shared" si="23"/>
        <v>514098679.56</v>
      </c>
      <c r="J498" s="619" t="s">
        <v>58</v>
      </c>
      <c r="K498" s="619" t="s">
        <v>2048</v>
      </c>
    </row>
    <row r="499" spans="2:11">
      <c r="B499" s="620" t="s">
        <v>3244</v>
      </c>
      <c r="C499" s="620" t="s">
        <v>3743</v>
      </c>
      <c r="D499" s="620" t="s">
        <v>3460</v>
      </c>
      <c r="E499" s="615">
        <v>500400</v>
      </c>
      <c r="F499" s="616">
        <f t="shared" si="22"/>
        <v>514599079.56</v>
      </c>
      <c r="G499" s="617">
        <f t="shared" si="21"/>
        <v>500400</v>
      </c>
      <c r="H499" s="618">
        <f t="shared" si="23"/>
        <v>514599079.56</v>
      </c>
      <c r="J499" s="619" t="s">
        <v>58</v>
      </c>
      <c r="K499" s="619" t="s">
        <v>2048</v>
      </c>
    </row>
    <row r="500" spans="2:11">
      <c r="B500" s="620" t="s">
        <v>3244</v>
      </c>
      <c r="C500" s="620" t="s">
        <v>3743</v>
      </c>
      <c r="D500" s="620" t="s">
        <v>3461</v>
      </c>
      <c r="E500" s="615">
        <v>234665</v>
      </c>
      <c r="F500" s="616">
        <f t="shared" si="22"/>
        <v>514833744.56</v>
      </c>
      <c r="G500" s="617">
        <f t="shared" si="21"/>
        <v>234665</v>
      </c>
      <c r="H500" s="618">
        <f t="shared" si="23"/>
        <v>514833744.56</v>
      </c>
      <c r="J500" s="619" t="s">
        <v>58</v>
      </c>
      <c r="K500" s="619" t="s">
        <v>2048</v>
      </c>
    </row>
    <row r="501" spans="2:11">
      <c r="B501" s="620" t="s">
        <v>3244</v>
      </c>
      <c r="C501" s="620" t="s">
        <v>3743</v>
      </c>
      <c r="D501" s="620" t="s">
        <v>3462</v>
      </c>
      <c r="E501" s="615">
        <v>724930</v>
      </c>
      <c r="F501" s="616">
        <f t="shared" si="22"/>
        <v>515558674.56</v>
      </c>
      <c r="G501" s="617">
        <f t="shared" si="21"/>
        <v>724930</v>
      </c>
      <c r="H501" s="618">
        <f t="shared" si="23"/>
        <v>515558674.56</v>
      </c>
      <c r="J501" s="619" t="s">
        <v>58</v>
      </c>
      <c r="K501" s="619" t="s">
        <v>2048</v>
      </c>
    </row>
    <row r="502" spans="2:11">
      <c r="B502" s="620" t="s">
        <v>3244</v>
      </c>
      <c r="C502" s="620" t="s">
        <v>3743</v>
      </c>
      <c r="D502" s="620" t="s">
        <v>3463</v>
      </c>
      <c r="E502" s="615">
        <v>162000</v>
      </c>
      <c r="F502" s="616">
        <f t="shared" si="22"/>
        <v>515720674.56</v>
      </c>
      <c r="G502" s="617">
        <f t="shared" si="21"/>
        <v>162000</v>
      </c>
      <c r="H502" s="618">
        <f t="shared" si="23"/>
        <v>515720674.56</v>
      </c>
      <c r="J502" s="619" t="s">
        <v>58</v>
      </c>
      <c r="K502" s="619" t="s">
        <v>2048</v>
      </c>
    </row>
    <row r="503" spans="2:11">
      <c r="B503" s="620" t="s">
        <v>3244</v>
      </c>
      <c r="C503" s="620" t="s">
        <v>3743</v>
      </c>
      <c r="D503" s="620" t="s">
        <v>3751</v>
      </c>
      <c r="E503" s="615">
        <v>250000</v>
      </c>
      <c r="F503" s="616">
        <f t="shared" si="22"/>
        <v>515970674.56</v>
      </c>
      <c r="G503" s="617">
        <f t="shared" si="21"/>
        <v>250000</v>
      </c>
      <c r="H503" s="618">
        <f t="shared" si="23"/>
        <v>515970674.56</v>
      </c>
      <c r="J503" s="619" t="s">
        <v>58</v>
      </c>
      <c r="K503" s="619" t="s">
        <v>2048</v>
      </c>
    </row>
    <row r="504" spans="2:11">
      <c r="B504" s="620" t="s">
        <v>3244</v>
      </c>
      <c r="C504" s="620" t="s">
        <v>3743</v>
      </c>
      <c r="D504" s="620" t="s">
        <v>3752</v>
      </c>
      <c r="E504" s="615">
        <v>75000</v>
      </c>
      <c r="F504" s="616">
        <f t="shared" si="22"/>
        <v>516045674.56</v>
      </c>
      <c r="G504" s="617">
        <f t="shared" si="21"/>
        <v>75000</v>
      </c>
      <c r="H504" s="618">
        <f t="shared" si="23"/>
        <v>516045674.56</v>
      </c>
      <c r="J504" s="619" t="s">
        <v>58</v>
      </c>
      <c r="K504" s="619" t="s">
        <v>2048</v>
      </c>
    </row>
    <row r="505" spans="2:11">
      <c r="B505" s="620" t="s">
        <v>3244</v>
      </c>
      <c r="C505" s="620" t="s">
        <v>3743</v>
      </c>
      <c r="D505" s="620" t="s">
        <v>3393</v>
      </c>
      <c r="E505" s="615">
        <v>1690260</v>
      </c>
      <c r="F505" s="616">
        <f t="shared" si="22"/>
        <v>517735934.56</v>
      </c>
      <c r="G505" s="617">
        <f t="shared" si="21"/>
        <v>1690260</v>
      </c>
      <c r="H505" s="618">
        <f t="shared" si="23"/>
        <v>517735934.56</v>
      </c>
      <c r="J505" s="619" t="s">
        <v>58</v>
      </c>
      <c r="K505" s="619" t="s">
        <v>2048</v>
      </c>
    </row>
    <row r="506" spans="2:11">
      <c r="B506" s="620" t="s">
        <v>3244</v>
      </c>
      <c r="C506" s="620" t="s">
        <v>3743</v>
      </c>
      <c r="D506" s="620" t="s">
        <v>3753</v>
      </c>
      <c r="E506" s="615">
        <v>1171500</v>
      </c>
      <c r="F506" s="616">
        <f t="shared" si="22"/>
        <v>518907434.56</v>
      </c>
      <c r="G506" s="617">
        <f t="shared" si="21"/>
        <v>1171500</v>
      </c>
      <c r="H506" s="618">
        <f t="shared" si="23"/>
        <v>518907434.56</v>
      </c>
      <c r="J506" s="619" t="s">
        <v>58</v>
      </c>
      <c r="K506" s="619" t="s">
        <v>2048</v>
      </c>
    </row>
    <row r="507" spans="2:11">
      <c r="B507" s="620" t="s">
        <v>3244</v>
      </c>
      <c r="C507" s="620" t="s">
        <v>3743</v>
      </c>
      <c r="D507" s="620" t="s">
        <v>3754</v>
      </c>
      <c r="E507" s="615">
        <v>1092000</v>
      </c>
      <c r="F507" s="616">
        <f t="shared" si="22"/>
        <v>519999434.56</v>
      </c>
      <c r="G507" s="617">
        <f t="shared" si="21"/>
        <v>1092000</v>
      </c>
      <c r="H507" s="618">
        <f t="shared" si="23"/>
        <v>519999434.56</v>
      </c>
      <c r="J507" s="619" t="s">
        <v>58</v>
      </c>
      <c r="K507" s="619" t="s">
        <v>2048</v>
      </c>
    </row>
    <row r="508" spans="2:11">
      <c r="B508" s="620" t="s">
        <v>3244</v>
      </c>
      <c r="C508" s="620" t="s">
        <v>3743</v>
      </c>
      <c r="D508" s="620" t="s">
        <v>3755</v>
      </c>
      <c r="E508" s="615">
        <v>495000</v>
      </c>
      <c r="F508" s="616">
        <f t="shared" si="22"/>
        <v>520494434.56</v>
      </c>
      <c r="G508" s="617">
        <f t="shared" si="21"/>
        <v>495000</v>
      </c>
      <c r="H508" s="618">
        <f t="shared" si="23"/>
        <v>520494434.56</v>
      </c>
      <c r="J508" s="619" t="s">
        <v>58</v>
      </c>
      <c r="K508" s="619" t="s">
        <v>2048</v>
      </c>
    </row>
    <row r="509" spans="2:11">
      <c r="B509" s="620" t="s">
        <v>3244</v>
      </c>
      <c r="C509" s="620" t="s">
        <v>3743</v>
      </c>
      <c r="D509" s="620" t="s">
        <v>3756</v>
      </c>
      <c r="E509" s="615">
        <v>1117000</v>
      </c>
      <c r="F509" s="616">
        <f t="shared" si="22"/>
        <v>521611434.56</v>
      </c>
      <c r="G509" s="617">
        <f t="shared" si="21"/>
        <v>1117000</v>
      </c>
      <c r="H509" s="618">
        <f t="shared" si="23"/>
        <v>521611434.56</v>
      </c>
      <c r="J509" s="619" t="s">
        <v>58</v>
      </c>
      <c r="K509" s="619" t="s">
        <v>2048</v>
      </c>
    </row>
    <row r="510" spans="2:11">
      <c r="B510" s="620" t="s">
        <v>3244</v>
      </c>
      <c r="C510" s="620" t="s">
        <v>3743</v>
      </c>
      <c r="D510" s="620" t="s">
        <v>3757</v>
      </c>
      <c r="E510" s="615">
        <v>828500</v>
      </c>
      <c r="F510" s="616">
        <f t="shared" si="22"/>
        <v>522439934.56</v>
      </c>
      <c r="G510" s="617">
        <f t="shared" si="21"/>
        <v>828500</v>
      </c>
      <c r="H510" s="618">
        <f t="shared" si="23"/>
        <v>522439934.56</v>
      </c>
      <c r="J510" s="619" t="s">
        <v>58</v>
      </c>
      <c r="K510" s="619" t="s">
        <v>2048</v>
      </c>
    </row>
    <row r="511" spans="2:11">
      <c r="B511" s="620" t="s">
        <v>3244</v>
      </c>
      <c r="C511" s="620" t="s">
        <v>3743</v>
      </c>
      <c r="D511" s="620" t="s">
        <v>3758</v>
      </c>
      <c r="E511" s="615">
        <v>5000</v>
      </c>
      <c r="F511" s="616">
        <f t="shared" si="22"/>
        <v>522444934.56</v>
      </c>
      <c r="G511" s="617">
        <f t="shared" si="21"/>
        <v>5000</v>
      </c>
      <c r="H511" s="618">
        <f t="shared" si="23"/>
        <v>522444934.56</v>
      </c>
      <c r="J511" s="619" t="s">
        <v>58</v>
      </c>
      <c r="K511" s="619" t="s">
        <v>2048</v>
      </c>
    </row>
    <row r="512" spans="2:11">
      <c r="B512" s="620" t="s">
        <v>3244</v>
      </c>
      <c r="C512" s="620" t="s">
        <v>3743</v>
      </c>
      <c r="D512" s="620" t="s">
        <v>3759</v>
      </c>
      <c r="E512" s="615">
        <v>100000</v>
      </c>
      <c r="F512" s="616">
        <f t="shared" si="22"/>
        <v>522544934.56</v>
      </c>
      <c r="G512" s="617">
        <f t="shared" si="21"/>
        <v>100000</v>
      </c>
      <c r="H512" s="618">
        <f t="shared" si="23"/>
        <v>522544934.56</v>
      </c>
      <c r="J512" s="619" t="s">
        <v>58</v>
      </c>
      <c r="K512" s="619" t="s">
        <v>2048</v>
      </c>
    </row>
    <row r="513" spans="2:11">
      <c r="B513" s="620" t="s">
        <v>3244</v>
      </c>
      <c r="C513" s="620" t="s">
        <v>3743</v>
      </c>
      <c r="D513" s="620" t="s">
        <v>3760</v>
      </c>
      <c r="E513" s="615">
        <v>119000</v>
      </c>
      <c r="F513" s="616">
        <f t="shared" si="22"/>
        <v>522663934.56</v>
      </c>
      <c r="G513" s="617">
        <f t="shared" si="21"/>
        <v>119000</v>
      </c>
      <c r="H513" s="618">
        <f t="shared" si="23"/>
        <v>522663934.56</v>
      </c>
      <c r="J513" s="619" t="s">
        <v>58</v>
      </c>
      <c r="K513" s="619" t="s">
        <v>2048</v>
      </c>
    </row>
    <row r="514" spans="2:11">
      <c r="B514" s="620" t="s">
        <v>3244</v>
      </c>
      <c r="C514" s="620" t="s">
        <v>3743</v>
      </c>
      <c r="D514" s="620" t="s">
        <v>3344</v>
      </c>
      <c r="E514" s="615">
        <v>828800</v>
      </c>
      <c r="F514" s="616">
        <f t="shared" si="22"/>
        <v>523492734.56</v>
      </c>
      <c r="G514" s="617">
        <f t="shared" si="21"/>
        <v>828800</v>
      </c>
      <c r="H514" s="618">
        <f t="shared" si="23"/>
        <v>523492734.56</v>
      </c>
      <c r="J514" s="619" t="s">
        <v>58</v>
      </c>
      <c r="K514" s="619" t="s">
        <v>2048</v>
      </c>
    </row>
    <row r="515" spans="2:11">
      <c r="B515" s="620" t="s">
        <v>3244</v>
      </c>
      <c r="C515" s="620" t="s">
        <v>3743</v>
      </c>
      <c r="D515" s="620" t="s">
        <v>3761</v>
      </c>
      <c r="E515" s="615">
        <v>9000</v>
      </c>
      <c r="F515" s="616">
        <f t="shared" si="22"/>
        <v>523501734.56</v>
      </c>
      <c r="G515" s="617">
        <f t="shared" si="21"/>
        <v>9000</v>
      </c>
      <c r="H515" s="618">
        <f t="shared" si="23"/>
        <v>523501734.56</v>
      </c>
      <c r="J515" s="619" t="s">
        <v>58</v>
      </c>
      <c r="K515" s="619" t="s">
        <v>2048</v>
      </c>
    </row>
    <row r="516" spans="2:11">
      <c r="B516" s="620" t="s">
        <v>3244</v>
      </c>
      <c r="C516" s="620" t="s">
        <v>3743</v>
      </c>
      <c r="D516" s="620" t="s">
        <v>3762</v>
      </c>
      <c r="E516" s="615">
        <v>4541000</v>
      </c>
      <c r="F516" s="616">
        <f t="shared" si="22"/>
        <v>528042734.56</v>
      </c>
      <c r="G516" s="617">
        <f t="shared" si="21"/>
        <v>4541000</v>
      </c>
      <c r="H516" s="618">
        <f t="shared" si="23"/>
        <v>528042734.56</v>
      </c>
      <c r="J516" s="619" t="s">
        <v>58</v>
      </c>
      <c r="K516" s="619" t="s">
        <v>2048</v>
      </c>
    </row>
    <row r="517" spans="2:11">
      <c r="B517" s="620" t="s">
        <v>3244</v>
      </c>
      <c r="C517" s="620" t="s">
        <v>3743</v>
      </c>
      <c r="D517" s="620" t="s">
        <v>3763</v>
      </c>
      <c r="E517" s="615">
        <v>828750</v>
      </c>
      <c r="F517" s="616">
        <f t="shared" si="22"/>
        <v>528871484.56</v>
      </c>
      <c r="G517" s="617">
        <f t="shared" si="21"/>
        <v>828750</v>
      </c>
      <c r="H517" s="618">
        <f t="shared" si="23"/>
        <v>528871484.56</v>
      </c>
      <c r="J517" s="619" t="s">
        <v>58</v>
      </c>
      <c r="K517" s="619" t="s">
        <v>2048</v>
      </c>
    </row>
    <row r="518" spans="2:11">
      <c r="B518" s="620" t="s">
        <v>3244</v>
      </c>
      <c r="C518" s="620" t="s">
        <v>3743</v>
      </c>
      <c r="D518" s="620" t="s">
        <v>3764</v>
      </c>
      <c r="E518" s="615">
        <v>400400</v>
      </c>
      <c r="F518" s="616">
        <f t="shared" si="22"/>
        <v>529271884.56</v>
      </c>
      <c r="G518" s="617">
        <f t="shared" si="21"/>
        <v>400400</v>
      </c>
      <c r="H518" s="618">
        <f t="shared" si="23"/>
        <v>529271884.56</v>
      </c>
      <c r="J518" s="619" t="s">
        <v>58</v>
      </c>
      <c r="K518" s="619" t="s">
        <v>2048</v>
      </c>
    </row>
    <row r="519" spans="2:11">
      <c r="B519" s="620" t="s">
        <v>3244</v>
      </c>
      <c r="C519" s="620" t="s">
        <v>3743</v>
      </c>
      <c r="D519" s="620" t="s">
        <v>3765</v>
      </c>
      <c r="E519" s="615">
        <v>35000</v>
      </c>
      <c r="F519" s="616">
        <f t="shared" si="22"/>
        <v>529306884.56</v>
      </c>
      <c r="G519" s="617">
        <f t="shared" ref="G519:G582" si="24">E519</f>
        <v>35000</v>
      </c>
      <c r="H519" s="618">
        <f t="shared" si="23"/>
        <v>529306884.56</v>
      </c>
      <c r="J519" s="619" t="s">
        <v>58</v>
      </c>
      <c r="K519" s="619" t="s">
        <v>2048</v>
      </c>
    </row>
    <row r="520" spans="2:11">
      <c r="B520" s="620" t="s">
        <v>3244</v>
      </c>
      <c r="C520" s="620" t="s">
        <v>3743</v>
      </c>
      <c r="D520" s="620" t="s">
        <v>3304</v>
      </c>
      <c r="E520" s="615">
        <v>750000</v>
      </c>
      <c r="F520" s="616">
        <f t="shared" ref="F520:F583" si="25">E520+F519</f>
        <v>530056884.56</v>
      </c>
      <c r="G520" s="617">
        <f t="shared" si="24"/>
        <v>750000</v>
      </c>
      <c r="H520" s="618">
        <f t="shared" ref="H520:H583" si="26">G520+H519</f>
        <v>530056884.56</v>
      </c>
      <c r="J520" s="619" t="s">
        <v>58</v>
      </c>
      <c r="K520" s="619" t="s">
        <v>2048</v>
      </c>
    </row>
    <row r="521" spans="2:11">
      <c r="B521" s="620" t="s">
        <v>3244</v>
      </c>
      <c r="C521" s="620" t="s">
        <v>3743</v>
      </c>
      <c r="D521" s="620" t="s">
        <v>3477</v>
      </c>
      <c r="E521" s="615">
        <v>596600</v>
      </c>
      <c r="F521" s="616">
        <f t="shared" si="25"/>
        <v>530653484.56</v>
      </c>
      <c r="G521" s="617">
        <f t="shared" si="24"/>
        <v>596600</v>
      </c>
      <c r="H521" s="618">
        <f t="shared" si="26"/>
        <v>530653484.56</v>
      </c>
      <c r="J521" s="619" t="s">
        <v>58</v>
      </c>
      <c r="K521" s="619" t="s">
        <v>2048</v>
      </c>
    </row>
    <row r="522" spans="2:11">
      <c r="B522" s="620" t="s">
        <v>3244</v>
      </c>
      <c r="C522" s="620" t="s">
        <v>3743</v>
      </c>
      <c r="D522" s="620" t="s">
        <v>3766</v>
      </c>
      <c r="E522" s="615">
        <v>122000</v>
      </c>
      <c r="F522" s="616">
        <f t="shared" si="25"/>
        <v>530775484.56</v>
      </c>
      <c r="G522" s="617">
        <f t="shared" si="24"/>
        <v>122000</v>
      </c>
      <c r="H522" s="618">
        <f t="shared" si="26"/>
        <v>530775484.56</v>
      </c>
      <c r="J522" s="619" t="s">
        <v>58</v>
      </c>
      <c r="K522" s="619" t="s">
        <v>2048</v>
      </c>
    </row>
    <row r="523" spans="2:11">
      <c r="B523" s="620" t="s">
        <v>3244</v>
      </c>
      <c r="C523" s="620" t="s">
        <v>3743</v>
      </c>
      <c r="D523" s="620" t="s">
        <v>3767</v>
      </c>
      <c r="E523" s="615">
        <v>729905</v>
      </c>
      <c r="F523" s="616">
        <f t="shared" si="25"/>
        <v>531505389.56</v>
      </c>
      <c r="G523" s="617">
        <f t="shared" si="24"/>
        <v>729905</v>
      </c>
      <c r="H523" s="618">
        <f t="shared" si="26"/>
        <v>531505389.56</v>
      </c>
      <c r="J523" s="619" t="s">
        <v>58</v>
      </c>
      <c r="K523" s="619" t="s">
        <v>2048</v>
      </c>
    </row>
    <row r="524" spans="2:11">
      <c r="B524" s="620" t="s">
        <v>3244</v>
      </c>
      <c r="C524" s="620" t="s">
        <v>3743</v>
      </c>
      <c r="D524" s="620" t="s">
        <v>3768</v>
      </c>
      <c r="E524" s="615">
        <v>828900</v>
      </c>
      <c r="F524" s="616">
        <f t="shared" si="25"/>
        <v>532334289.56</v>
      </c>
      <c r="G524" s="617">
        <f t="shared" si="24"/>
        <v>828900</v>
      </c>
      <c r="H524" s="618">
        <f t="shared" si="26"/>
        <v>532334289.56</v>
      </c>
      <c r="J524" s="619" t="s">
        <v>58</v>
      </c>
      <c r="K524" s="619" t="s">
        <v>2048</v>
      </c>
    </row>
    <row r="525" spans="2:11">
      <c r="B525" s="620" t="s">
        <v>3244</v>
      </c>
      <c r="C525" s="620" t="s">
        <v>3743</v>
      </c>
      <c r="D525" s="620" t="s">
        <v>3769</v>
      </c>
      <c r="E525" s="615">
        <v>2606000</v>
      </c>
      <c r="F525" s="616">
        <f t="shared" si="25"/>
        <v>534940289.56</v>
      </c>
      <c r="G525" s="617">
        <f t="shared" si="24"/>
        <v>2606000</v>
      </c>
      <c r="H525" s="618">
        <f t="shared" si="26"/>
        <v>534940289.56</v>
      </c>
      <c r="J525" s="619" t="s">
        <v>58</v>
      </c>
      <c r="K525" s="619" t="s">
        <v>2048</v>
      </c>
    </row>
    <row r="526" spans="2:11">
      <c r="B526" s="620" t="s">
        <v>3244</v>
      </c>
      <c r="C526" s="620" t="s">
        <v>3743</v>
      </c>
      <c r="D526" s="620" t="s">
        <v>3770</v>
      </c>
      <c r="E526" s="615">
        <v>452000</v>
      </c>
      <c r="F526" s="616">
        <f t="shared" si="25"/>
        <v>535392289.56</v>
      </c>
      <c r="G526" s="617">
        <f t="shared" si="24"/>
        <v>452000</v>
      </c>
      <c r="H526" s="618">
        <f t="shared" si="26"/>
        <v>535392289.56</v>
      </c>
      <c r="J526" s="619" t="s">
        <v>58</v>
      </c>
      <c r="K526" s="619" t="s">
        <v>2048</v>
      </c>
    </row>
    <row r="527" spans="2:11">
      <c r="B527" s="620" t="s">
        <v>3244</v>
      </c>
      <c r="C527" s="620" t="s">
        <v>3743</v>
      </c>
      <c r="D527" s="620" t="s">
        <v>3771</v>
      </c>
      <c r="E527" s="615">
        <v>222000</v>
      </c>
      <c r="F527" s="616">
        <f t="shared" si="25"/>
        <v>535614289.56</v>
      </c>
      <c r="G527" s="617">
        <f t="shared" si="24"/>
        <v>222000</v>
      </c>
      <c r="H527" s="618">
        <f t="shared" si="26"/>
        <v>535614289.56</v>
      </c>
      <c r="J527" s="619" t="s">
        <v>58</v>
      </c>
      <c r="K527" s="619" t="s">
        <v>2048</v>
      </c>
    </row>
    <row r="528" spans="2:11">
      <c r="B528" s="620" t="s">
        <v>3244</v>
      </c>
      <c r="C528" s="620" t="s">
        <v>3743</v>
      </c>
      <c r="D528" s="620" t="s">
        <v>3772</v>
      </c>
      <c r="E528" s="615">
        <v>70000</v>
      </c>
      <c r="F528" s="616">
        <f t="shared" si="25"/>
        <v>535684289.56</v>
      </c>
      <c r="G528" s="617">
        <f t="shared" si="24"/>
        <v>70000</v>
      </c>
      <c r="H528" s="618">
        <f t="shared" si="26"/>
        <v>535684289.56</v>
      </c>
      <c r="J528" s="619" t="s">
        <v>58</v>
      </c>
      <c r="K528" s="619" t="s">
        <v>2048</v>
      </c>
    </row>
    <row r="529" spans="2:11">
      <c r="B529" s="620" t="s">
        <v>3244</v>
      </c>
      <c r="C529" s="620" t="s">
        <v>3743</v>
      </c>
      <c r="D529" s="620" t="s">
        <v>3773</v>
      </c>
      <c r="E529" s="615">
        <v>877000</v>
      </c>
      <c r="F529" s="616">
        <f t="shared" si="25"/>
        <v>536561289.56</v>
      </c>
      <c r="G529" s="617">
        <f t="shared" si="24"/>
        <v>877000</v>
      </c>
      <c r="H529" s="618">
        <f t="shared" si="26"/>
        <v>536561289.56</v>
      </c>
      <c r="J529" s="619" t="s">
        <v>58</v>
      </c>
      <c r="K529" s="619" t="s">
        <v>2048</v>
      </c>
    </row>
    <row r="530" spans="2:11">
      <c r="B530" s="620" t="s">
        <v>3244</v>
      </c>
      <c r="C530" s="620" t="s">
        <v>3774</v>
      </c>
      <c r="D530" s="620" t="s">
        <v>3775</v>
      </c>
      <c r="E530" s="615">
        <v>5000</v>
      </c>
      <c r="F530" s="616">
        <f t="shared" si="25"/>
        <v>536566289.56</v>
      </c>
      <c r="G530" s="617">
        <f t="shared" si="24"/>
        <v>5000</v>
      </c>
      <c r="H530" s="618">
        <f t="shared" si="26"/>
        <v>536566289.56</v>
      </c>
      <c r="J530" s="619" t="s">
        <v>58</v>
      </c>
      <c r="K530" s="619" t="s">
        <v>2168</v>
      </c>
    </row>
    <row r="531" spans="2:11">
      <c r="B531" s="620" t="s">
        <v>3244</v>
      </c>
      <c r="C531" s="620" t="s">
        <v>3776</v>
      </c>
      <c r="D531" s="620" t="s">
        <v>3777</v>
      </c>
      <c r="E531" s="615">
        <v>250000</v>
      </c>
      <c r="F531" s="616">
        <f t="shared" si="25"/>
        <v>536816289.56</v>
      </c>
      <c r="G531" s="617">
        <f t="shared" si="24"/>
        <v>250000</v>
      </c>
      <c r="H531" s="618">
        <f t="shared" si="26"/>
        <v>536816289.56</v>
      </c>
      <c r="J531" s="619" t="s">
        <v>58</v>
      </c>
      <c r="K531" s="619" t="s">
        <v>2168</v>
      </c>
    </row>
    <row r="532" spans="2:11">
      <c r="B532" s="620" t="s">
        <v>3244</v>
      </c>
      <c r="C532" s="620" t="s">
        <v>3776</v>
      </c>
      <c r="D532" s="620" t="s">
        <v>3555</v>
      </c>
      <c r="E532" s="615">
        <v>10000</v>
      </c>
      <c r="F532" s="616">
        <f t="shared" si="25"/>
        <v>536826289.56</v>
      </c>
      <c r="G532" s="617">
        <f t="shared" si="24"/>
        <v>10000</v>
      </c>
      <c r="H532" s="618">
        <f t="shared" si="26"/>
        <v>536826289.56</v>
      </c>
      <c r="J532" s="619" t="s">
        <v>58</v>
      </c>
      <c r="K532" s="619" t="s">
        <v>2168</v>
      </c>
    </row>
    <row r="533" spans="2:11">
      <c r="B533" s="620" t="s">
        <v>3244</v>
      </c>
      <c r="C533" s="620" t="s">
        <v>3776</v>
      </c>
      <c r="D533" s="620" t="s">
        <v>3778</v>
      </c>
      <c r="E533" s="615">
        <v>5000</v>
      </c>
      <c r="F533" s="616">
        <f t="shared" si="25"/>
        <v>536831289.56</v>
      </c>
      <c r="G533" s="617">
        <f t="shared" si="24"/>
        <v>5000</v>
      </c>
      <c r="H533" s="618">
        <f t="shared" si="26"/>
        <v>536831289.56</v>
      </c>
      <c r="J533" s="619" t="s">
        <v>58</v>
      </c>
      <c r="K533" s="619" t="s">
        <v>2168</v>
      </c>
    </row>
    <row r="534" spans="2:11">
      <c r="B534" s="620" t="s">
        <v>3244</v>
      </c>
      <c r="C534" s="620" t="s">
        <v>3776</v>
      </c>
      <c r="D534" s="620" t="s">
        <v>3779</v>
      </c>
      <c r="E534" s="615">
        <v>50000</v>
      </c>
      <c r="F534" s="616">
        <f t="shared" si="25"/>
        <v>536881289.55999994</v>
      </c>
      <c r="G534" s="617">
        <f t="shared" si="24"/>
        <v>50000</v>
      </c>
      <c r="H534" s="618">
        <f t="shared" si="26"/>
        <v>536881289.55999994</v>
      </c>
      <c r="J534" s="619" t="s">
        <v>58</v>
      </c>
      <c r="K534" s="619" t="s">
        <v>2168</v>
      </c>
    </row>
    <row r="535" spans="2:11">
      <c r="B535" s="620" t="s">
        <v>3244</v>
      </c>
      <c r="C535" s="620" t="s">
        <v>3776</v>
      </c>
      <c r="D535" s="620" t="s">
        <v>3780</v>
      </c>
      <c r="E535" s="615">
        <v>10000</v>
      </c>
      <c r="F535" s="616">
        <f t="shared" si="25"/>
        <v>536891289.55999994</v>
      </c>
      <c r="G535" s="617">
        <f t="shared" si="24"/>
        <v>10000</v>
      </c>
      <c r="H535" s="618">
        <f t="shared" si="26"/>
        <v>536891289.55999994</v>
      </c>
      <c r="J535" s="619" t="s">
        <v>58</v>
      </c>
      <c r="K535" s="619" t="s">
        <v>2168</v>
      </c>
    </row>
    <row r="536" spans="2:11">
      <c r="B536" s="620" t="s">
        <v>3244</v>
      </c>
      <c r="C536" s="620" t="s">
        <v>3776</v>
      </c>
      <c r="D536" s="620" t="s">
        <v>3781</v>
      </c>
      <c r="E536" s="615">
        <v>140000</v>
      </c>
      <c r="F536" s="616">
        <f t="shared" si="25"/>
        <v>537031289.55999994</v>
      </c>
      <c r="G536" s="617">
        <f t="shared" si="24"/>
        <v>140000</v>
      </c>
      <c r="H536" s="618">
        <f t="shared" si="26"/>
        <v>537031289.55999994</v>
      </c>
      <c r="J536" s="619" t="s">
        <v>58</v>
      </c>
      <c r="K536" s="619" t="s">
        <v>2168</v>
      </c>
    </row>
    <row r="537" spans="2:11">
      <c r="B537" s="620" t="s">
        <v>3244</v>
      </c>
      <c r="C537" s="620" t="s">
        <v>3782</v>
      </c>
      <c r="D537" s="620" t="s">
        <v>3783</v>
      </c>
      <c r="E537" s="615">
        <v>85000</v>
      </c>
      <c r="F537" s="616">
        <f t="shared" si="25"/>
        <v>537116289.55999994</v>
      </c>
      <c r="G537" s="617">
        <f t="shared" si="24"/>
        <v>85000</v>
      </c>
      <c r="H537" s="618">
        <f t="shared" si="26"/>
        <v>537116289.55999994</v>
      </c>
      <c r="J537" s="619" t="s">
        <v>58</v>
      </c>
      <c r="K537" s="619" t="s">
        <v>2048</v>
      </c>
    </row>
    <row r="538" spans="2:11">
      <c r="B538" s="620" t="s">
        <v>3244</v>
      </c>
      <c r="C538" s="620" t="s">
        <v>3782</v>
      </c>
      <c r="D538" s="620" t="s">
        <v>3784</v>
      </c>
      <c r="E538" s="615">
        <v>55000</v>
      </c>
      <c r="F538" s="616">
        <f t="shared" si="25"/>
        <v>537171289.55999994</v>
      </c>
      <c r="G538" s="617">
        <f t="shared" si="24"/>
        <v>55000</v>
      </c>
      <c r="H538" s="618">
        <f t="shared" si="26"/>
        <v>537171289.55999994</v>
      </c>
      <c r="J538" s="619" t="s">
        <v>58</v>
      </c>
      <c r="K538" s="619" t="s">
        <v>2048</v>
      </c>
    </row>
    <row r="539" spans="2:11">
      <c r="B539" s="620" t="s">
        <v>3244</v>
      </c>
      <c r="C539" s="620" t="s">
        <v>3782</v>
      </c>
      <c r="D539" s="620" t="s">
        <v>3785</v>
      </c>
      <c r="E539" s="615">
        <v>160000</v>
      </c>
      <c r="F539" s="616">
        <f t="shared" si="25"/>
        <v>537331289.55999994</v>
      </c>
      <c r="G539" s="617">
        <f t="shared" si="24"/>
        <v>160000</v>
      </c>
      <c r="H539" s="618">
        <f t="shared" si="26"/>
        <v>537331289.55999994</v>
      </c>
      <c r="J539" s="619" t="s">
        <v>58</v>
      </c>
      <c r="K539" s="619" t="s">
        <v>2048</v>
      </c>
    </row>
    <row r="540" spans="2:11">
      <c r="B540" s="620" t="s">
        <v>3244</v>
      </c>
      <c r="C540" s="620" t="s">
        <v>6175</v>
      </c>
      <c r="D540" s="620" t="s">
        <v>3795</v>
      </c>
      <c r="E540" s="615">
        <v>200000</v>
      </c>
      <c r="F540" s="616">
        <f t="shared" si="25"/>
        <v>537531289.55999994</v>
      </c>
      <c r="G540" s="617">
        <f t="shared" si="24"/>
        <v>200000</v>
      </c>
      <c r="H540" s="618">
        <f t="shared" si="26"/>
        <v>537531289.55999994</v>
      </c>
      <c r="J540" s="619" t="s">
        <v>58</v>
      </c>
      <c r="K540" s="619" t="s">
        <v>2048</v>
      </c>
    </row>
    <row r="541" spans="2:11">
      <c r="B541" s="620" t="s">
        <v>3244</v>
      </c>
      <c r="C541" s="620" t="s">
        <v>3802</v>
      </c>
      <c r="D541" s="620" t="s">
        <v>3803</v>
      </c>
      <c r="E541" s="615">
        <v>85000</v>
      </c>
      <c r="F541" s="616">
        <f t="shared" si="25"/>
        <v>537616289.55999994</v>
      </c>
      <c r="G541" s="617">
        <f t="shared" si="24"/>
        <v>85000</v>
      </c>
      <c r="H541" s="618">
        <f t="shared" si="26"/>
        <v>537616289.55999994</v>
      </c>
      <c r="J541" s="619" t="s">
        <v>58</v>
      </c>
      <c r="K541" s="619" t="s">
        <v>2048</v>
      </c>
    </row>
    <row r="542" spans="2:11">
      <c r="B542" s="620" t="s">
        <v>3244</v>
      </c>
      <c r="C542" s="620" t="s">
        <v>3802</v>
      </c>
      <c r="D542" s="620" t="s">
        <v>3804</v>
      </c>
      <c r="E542" s="615">
        <v>95000</v>
      </c>
      <c r="F542" s="616">
        <f t="shared" si="25"/>
        <v>537711289.55999994</v>
      </c>
      <c r="G542" s="617">
        <f t="shared" si="24"/>
        <v>95000</v>
      </c>
      <c r="H542" s="618">
        <f t="shared" si="26"/>
        <v>537711289.55999994</v>
      </c>
      <c r="J542" s="619" t="s">
        <v>58</v>
      </c>
      <c r="K542" s="619" t="s">
        <v>2048</v>
      </c>
    </row>
    <row r="543" spans="2:11">
      <c r="B543" s="620" t="s">
        <v>3244</v>
      </c>
      <c r="C543" s="620" t="s">
        <v>3802</v>
      </c>
      <c r="D543" s="620" t="s">
        <v>3805</v>
      </c>
      <c r="E543" s="615">
        <v>85000</v>
      </c>
      <c r="F543" s="616">
        <f t="shared" si="25"/>
        <v>537796289.55999994</v>
      </c>
      <c r="G543" s="617">
        <f t="shared" si="24"/>
        <v>85000</v>
      </c>
      <c r="H543" s="618">
        <f t="shared" si="26"/>
        <v>537796289.55999994</v>
      </c>
      <c r="J543" s="619" t="s">
        <v>58</v>
      </c>
      <c r="K543" s="619" t="s">
        <v>2048</v>
      </c>
    </row>
    <row r="544" spans="2:11">
      <c r="B544" s="620" t="s">
        <v>3244</v>
      </c>
      <c r="C544" s="620" t="s">
        <v>3802</v>
      </c>
      <c r="D544" s="620" t="s">
        <v>3806</v>
      </c>
      <c r="E544" s="615">
        <v>100000</v>
      </c>
      <c r="F544" s="616">
        <f t="shared" si="25"/>
        <v>537896289.55999994</v>
      </c>
      <c r="G544" s="617">
        <f t="shared" si="24"/>
        <v>100000</v>
      </c>
      <c r="H544" s="618">
        <f t="shared" si="26"/>
        <v>537896289.55999994</v>
      </c>
      <c r="J544" s="619" t="s">
        <v>58</v>
      </c>
      <c r="K544" s="619" t="s">
        <v>2048</v>
      </c>
    </row>
    <row r="545" spans="2:11">
      <c r="B545" s="620" t="s">
        <v>3244</v>
      </c>
      <c r="C545" s="620" t="s">
        <v>3802</v>
      </c>
      <c r="D545" s="620" t="s">
        <v>3807</v>
      </c>
      <c r="E545" s="615">
        <v>160000</v>
      </c>
      <c r="F545" s="616">
        <f t="shared" si="25"/>
        <v>538056289.55999994</v>
      </c>
      <c r="G545" s="617">
        <f t="shared" si="24"/>
        <v>160000</v>
      </c>
      <c r="H545" s="618">
        <f t="shared" si="26"/>
        <v>538056289.55999994</v>
      </c>
      <c r="J545" s="619" t="s">
        <v>58</v>
      </c>
      <c r="K545" s="619" t="s">
        <v>2048</v>
      </c>
    </row>
    <row r="546" spans="2:11">
      <c r="B546" s="620" t="s">
        <v>3244</v>
      </c>
      <c r="C546" s="620" t="s">
        <v>3802</v>
      </c>
      <c r="D546" s="620" t="s">
        <v>3808</v>
      </c>
      <c r="E546" s="615">
        <v>385000</v>
      </c>
      <c r="F546" s="616">
        <f t="shared" si="25"/>
        <v>538441289.55999994</v>
      </c>
      <c r="G546" s="617">
        <f t="shared" si="24"/>
        <v>385000</v>
      </c>
      <c r="H546" s="618">
        <f t="shared" si="26"/>
        <v>538441289.55999994</v>
      </c>
      <c r="J546" s="619" t="s">
        <v>58</v>
      </c>
      <c r="K546" s="619" t="s">
        <v>2048</v>
      </c>
    </row>
    <row r="547" spans="2:11">
      <c r="B547" s="620" t="s">
        <v>3244</v>
      </c>
      <c r="C547" s="620" t="s">
        <v>3802</v>
      </c>
      <c r="D547" s="620" t="s">
        <v>2922</v>
      </c>
      <c r="E547" s="615">
        <v>408000</v>
      </c>
      <c r="F547" s="616">
        <f t="shared" si="25"/>
        <v>538849289.55999994</v>
      </c>
      <c r="G547" s="617">
        <f t="shared" si="24"/>
        <v>408000</v>
      </c>
      <c r="H547" s="618">
        <f t="shared" si="26"/>
        <v>538849289.55999994</v>
      </c>
      <c r="J547" s="619" t="s">
        <v>58</v>
      </c>
      <c r="K547" s="619" t="s">
        <v>2048</v>
      </c>
    </row>
    <row r="548" spans="2:11">
      <c r="B548" s="620" t="s">
        <v>3244</v>
      </c>
      <c r="C548" s="620" t="s">
        <v>3802</v>
      </c>
      <c r="D548" s="620" t="s">
        <v>3809</v>
      </c>
      <c r="E548" s="615">
        <v>1200000</v>
      </c>
      <c r="F548" s="616">
        <f t="shared" si="25"/>
        <v>540049289.55999994</v>
      </c>
      <c r="G548" s="617">
        <f t="shared" si="24"/>
        <v>1200000</v>
      </c>
      <c r="H548" s="618">
        <f t="shared" si="26"/>
        <v>540049289.55999994</v>
      </c>
      <c r="J548" s="619" t="s">
        <v>58</v>
      </c>
      <c r="K548" s="619" t="s">
        <v>2048</v>
      </c>
    </row>
    <row r="549" spans="2:11">
      <c r="B549" s="620" t="s">
        <v>3244</v>
      </c>
      <c r="C549" s="620" t="s">
        <v>3802</v>
      </c>
      <c r="D549" s="620" t="s">
        <v>6174</v>
      </c>
      <c r="E549" s="615">
        <v>250000</v>
      </c>
      <c r="F549" s="616">
        <f t="shared" si="25"/>
        <v>540299289.55999994</v>
      </c>
      <c r="G549" s="617">
        <f t="shared" si="24"/>
        <v>250000</v>
      </c>
      <c r="H549" s="618">
        <f t="shared" si="26"/>
        <v>540299289.55999994</v>
      </c>
      <c r="J549" s="619" t="s">
        <v>58</v>
      </c>
      <c r="K549" s="619" t="s">
        <v>2048</v>
      </c>
    </row>
    <row r="550" spans="2:11">
      <c r="B550" s="620" t="s">
        <v>3244</v>
      </c>
      <c r="C550" s="620" t="s">
        <v>3812</v>
      </c>
      <c r="D550" s="620" t="s">
        <v>3813</v>
      </c>
      <c r="E550" s="615">
        <v>235000</v>
      </c>
      <c r="F550" s="616">
        <f t="shared" si="25"/>
        <v>540534289.55999994</v>
      </c>
      <c r="G550" s="617">
        <f t="shared" si="24"/>
        <v>235000</v>
      </c>
      <c r="H550" s="618">
        <f t="shared" si="26"/>
        <v>540534289.55999994</v>
      </c>
      <c r="J550" s="619" t="s">
        <v>58</v>
      </c>
      <c r="K550" s="619" t="s">
        <v>2048</v>
      </c>
    </row>
    <row r="551" spans="2:11">
      <c r="B551" s="620" t="s">
        <v>3244</v>
      </c>
      <c r="C551" s="620" t="s">
        <v>3812</v>
      </c>
      <c r="D551" s="620" t="s">
        <v>3311</v>
      </c>
      <c r="E551" s="615">
        <v>500000</v>
      </c>
      <c r="F551" s="616">
        <f t="shared" si="25"/>
        <v>541034289.55999994</v>
      </c>
      <c r="G551" s="617">
        <f t="shared" si="24"/>
        <v>500000</v>
      </c>
      <c r="H551" s="618">
        <f t="shared" si="26"/>
        <v>541034289.55999994</v>
      </c>
      <c r="J551" s="619" t="s">
        <v>58</v>
      </c>
      <c r="K551" s="619" t="s">
        <v>2048</v>
      </c>
    </row>
    <row r="552" spans="2:11">
      <c r="B552" s="620" t="s">
        <v>3244</v>
      </c>
      <c r="C552" s="620" t="s">
        <v>3812</v>
      </c>
      <c r="D552" s="620" t="s">
        <v>3814</v>
      </c>
      <c r="E552" s="615">
        <v>10000</v>
      </c>
      <c r="F552" s="616">
        <f t="shared" si="25"/>
        <v>541044289.55999994</v>
      </c>
      <c r="G552" s="617">
        <f t="shared" si="24"/>
        <v>10000</v>
      </c>
      <c r="H552" s="618">
        <f t="shared" si="26"/>
        <v>541044289.55999994</v>
      </c>
      <c r="J552" s="619" t="s">
        <v>58</v>
      </c>
      <c r="K552" s="619" t="s">
        <v>2048</v>
      </c>
    </row>
    <row r="553" spans="2:11">
      <c r="B553" s="620" t="s">
        <v>3244</v>
      </c>
      <c r="C553" s="620" t="s">
        <v>3812</v>
      </c>
      <c r="D553" s="620" t="s">
        <v>6173</v>
      </c>
      <c r="E553" s="615">
        <v>1500000</v>
      </c>
      <c r="F553" s="616">
        <f t="shared" si="25"/>
        <v>542544289.55999994</v>
      </c>
      <c r="G553" s="617">
        <f t="shared" si="24"/>
        <v>1500000</v>
      </c>
      <c r="H553" s="618">
        <f t="shared" si="26"/>
        <v>542544289.55999994</v>
      </c>
      <c r="J553" s="619" t="s">
        <v>58</v>
      </c>
      <c r="K553" s="619" t="s">
        <v>2048</v>
      </c>
    </row>
    <row r="554" spans="2:11">
      <c r="B554" s="620" t="s">
        <v>3244</v>
      </c>
      <c r="C554" s="620" t="s">
        <v>3812</v>
      </c>
      <c r="D554" s="620" t="s">
        <v>3815</v>
      </c>
      <c r="E554" s="615">
        <v>10000</v>
      </c>
      <c r="F554" s="616">
        <f t="shared" si="25"/>
        <v>542554289.55999994</v>
      </c>
      <c r="G554" s="617">
        <f t="shared" si="24"/>
        <v>10000</v>
      </c>
      <c r="H554" s="618">
        <f t="shared" si="26"/>
        <v>542554289.55999994</v>
      </c>
      <c r="J554" s="619" t="s">
        <v>58</v>
      </c>
      <c r="K554" s="619" t="s">
        <v>2048</v>
      </c>
    </row>
    <row r="555" spans="2:11">
      <c r="B555" s="620" t="s">
        <v>3244</v>
      </c>
      <c r="C555" s="620" t="s">
        <v>3812</v>
      </c>
      <c r="D555" s="620" t="s">
        <v>3816</v>
      </c>
      <c r="E555" s="615">
        <v>325000</v>
      </c>
      <c r="F555" s="616">
        <f t="shared" si="25"/>
        <v>542879289.55999994</v>
      </c>
      <c r="G555" s="617">
        <f t="shared" si="24"/>
        <v>325000</v>
      </c>
      <c r="H555" s="618">
        <f t="shared" si="26"/>
        <v>542879289.55999994</v>
      </c>
      <c r="J555" s="619" t="s">
        <v>58</v>
      </c>
      <c r="K555" s="619" t="s">
        <v>2048</v>
      </c>
    </row>
    <row r="556" spans="2:11">
      <c r="B556" s="620" t="s">
        <v>3244</v>
      </c>
      <c r="C556" s="620" t="s">
        <v>3812</v>
      </c>
      <c r="D556" s="620" t="s">
        <v>3316</v>
      </c>
      <c r="E556" s="615">
        <v>450000</v>
      </c>
      <c r="F556" s="616">
        <f t="shared" si="25"/>
        <v>543329289.55999994</v>
      </c>
      <c r="G556" s="617">
        <f t="shared" si="24"/>
        <v>450000</v>
      </c>
      <c r="H556" s="618">
        <f t="shared" si="26"/>
        <v>543329289.55999994</v>
      </c>
      <c r="J556" s="619" t="s">
        <v>58</v>
      </c>
      <c r="K556" s="619" t="s">
        <v>2048</v>
      </c>
    </row>
    <row r="557" spans="2:11">
      <c r="B557" s="620" t="s">
        <v>3244</v>
      </c>
      <c r="C557" s="620" t="s">
        <v>3812</v>
      </c>
      <c r="D557" s="620" t="s">
        <v>3317</v>
      </c>
      <c r="E557" s="615">
        <v>81000</v>
      </c>
      <c r="F557" s="616">
        <f t="shared" si="25"/>
        <v>543410289.55999994</v>
      </c>
      <c r="G557" s="617">
        <f t="shared" si="24"/>
        <v>81000</v>
      </c>
      <c r="H557" s="618">
        <f t="shared" si="26"/>
        <v>543410289.55999994</v>
      </c>
      <c r="J557" s="619" t="s">
        <v>58</v>
      </c>
      <c r="K557" s="619" t="s">
        <v>2048</v>
      </c>
    </row>
    <row r="558" spans="2:11">
      <c r="B558" s="620" t="s">
        <v>3244</v>
      </c>
      <c r="C558" s="620" t="s">
        <v>3812</v>
      </c>
      <c r="D558" s="620" t="s">
        <v>3817</v>
      </c>
      <c r="E558" s="615">
        <v>670000</v>
      </c>
      <c r="F558" s="616">
        <f t="shared" si="25"/>
        <v>544080289.55999994</v>
      </c>
      <c r="G558" s="617">
        <f t="shared" si="24"/>
        <v>670000</v>
      </c>
      <c r="H558" s="618">
        <f t="shared" si="26"/>
        <v>544080289.55999994</v>
      </c>
      <c r="J558" s="619" t="s">
        <v>58</v>
      </c>
      <c r="K558" s="619" t="s">
        <v>2048</v>
      </c>
    </row>
    <row r="559" spans="2:11">
      <c r="B559" s="620" t="s">
        <v>3244</v>
      </c>
      <c r="C559" s="620" t="s">
        <v>3819</v>
      </c>
      <c r="D559" s="620" t="s">
        <v>3711</v>
      </c>
      <c r="E559" s="615">
        <v>434967.70999999996</v>
      </c>
      <c r="F559" s="616">
        <f t="shared" si="25"/>
        <v>544515257.26999998</v>
      </c>
      <c r="G559" s="617">
        <f t="shared" si="24"/>
        <v>434967.70999999996</v>
      </c>
      <c r="H559" s="618">
        <f t="shared" si="26"/>
        <v>544515257.26999998</v>
      </c>
      <c r="J559" s="619" t="s">
        <v>58</v>
      </c>
      <c r="K559" s="619" t="s">
        <v>2048</v>
      </c>
    </row>
    <row r="560" spans="2:11">
      <c r="B560" s="620" t="s">
        <v>3244</v>
      </c>
      <c r="C560" s="620" t="s">
        <v>3820</v>
      </c>
      <c r="D560" s="620" t="s">
        <v>3821</v>
      </c>
      <c r="E560" s="615">
        <v>1200000</v>
      </c>
      <c r="F560" s="616">
        <f t="shared" si="25"/>
        <v>545715257.26999998</v>
      </c>
      <c r="G560" s="617">
        <f t="shared" si="24"/>
        <v>1200000</v>
      </c>
      <c r="H560" s="618">
        <f t="shared" si="26"/>
        <v>545715257.26999998</v>
      </c>
      <c r="J560" s="619" t="s">
        <v>58</v>
      </c>
      <c r="K560" s="619" t="s">
        <v>2048</v>
      </c>
    </row>
    <row r="561" spans="2:11">
      <c r="B561" s="620" t="s">
        <v>3244</v>
      </c>
      <c r="C561" s="620" t="s">
        <v>3820</v>
      </c>
      <c r="D561" s="620" t="s">
        <v>3822</v>
      </c>
      <c r="E561" s="615">
        <v>85000</v>
      </c>
      <c r="F561" s="616">
        <f t="shared" si="25"/>
        <v>545800257.26999998</v>
      </c>
      <c r="G561" s="617">
        <f t="shared" si="24"/>
        <v>85000</v>
      </c>
      <c r="H561" s="618">
        <f t="shared" si="26"/>
        <v>545800257.26999998</v>
      </c>
      <c r="J561" s="619" t="s">
        <v>58</v>
      </c>
      <c r="K561" s="619" t="s">
        <v>2048</v>
      </c>
    </row>
    <row r="562" spans="2:11">
      <c r="B562" s="620" t="s">
        <v>3244</v>
      </c>
      <c r="C562" s="620" t="s">
        <v>3820</v>
      </c>
      <c r="D562" s="620" t="s">
        <v>3804</v>
      </c>
      <c r="E562" s="615">
        <v>95000</v>
      </c>
      <c r="F562" s="616">
        <f t="shared" si="25"/>
        <v>545895257.26999998</v>
      </c>
      <c r="G562" s="617">
        <f t="shared" si="24"/>
        <v>95000</v>
      </c>
      <c r="H562" s="618">
        <f t="shared" si="26"/>
        <v>545895257.26999998</v>
      </c>
      <c r="J562" s="619" t="s">
        <v>58</v>
      </c>
      <c r="K562" s="619" t="s">
        <v>2048</v>
      </c>
    </row>
    <row r="563" spans="2:11">
      <c r="B563" s="620" t="s">
        <v>3244</v>
      </c>
      <c r="C563" s="620" t="s">
        <v>3820</v>
      </c>
      <c r="D563" s="620" t="s">
        <v>3805</v>
      </c>
      <c r="E563" s="615">
        <v>85000</v>
      </c>
      <c r="F563" s="616">
        <f t="shared" si="25"/>
        <v>545980257.26999998</v>
      </c>
      <c r="G563" s="617">
        <f t="shared" si="24"/>
        <v>85000</v>
      </c>
      <c r="H563" s="618">
        <f t="shared" si="26"/>
        <v>545980257.26999998</v>
      </c>
      <c r="J563" s="619" t="s">
        <v>58</v>
      </c>
      <c r="K563" s="619" t="s">
        <v>2048</v>
      </c>
    </row>
    <row r="564" spans="2:11">
      <c r="B564" s="620" t="s">
        <v>3244</v>
      </c>
      <c r="C564" s="620" t="s">
        <v>3820</v>
      </c>
      <c r="D564" s="620" t="s">
        <v>3806</v>
      </c>
      <c r="E564" s="615">
        <v>100000</v>
      </c>
      <c r="F564" s="616">
        <f t="shared" si="25"/>
        <v>546080257.26999998</v>
      </c>
      <c r="G564" s="617">
        <f t="shared" si="24"/>
        <v>100000</v>
      </c>
      <c r="H564" s="618">
        <f t="shared" si="26"/>
        <v>546080257.26999998</v>
      </c>
      <c r="J564" s="619" t="s">
        <v>58</v>
      </c>
      <c r="K564" s="619" t="s">
        <v>2048</v>
      </c>
    </row>
    <row r="565" spans="2:11">
      <c r="B565" s="620" t="s">
        <v>3244</v>
      </c>
      <c r="C565" s="620" t="s">
        <v>3820</v>
      </c>
      <c r="D565" s="620" t="s">
        <v>3807</v>
      </c>
      <c r="E565" s="615">
        <v>110000</v>
      </c>
      <c r="F565" s="616">
        <f t="shared" si="25"/>
        <v>546190257.26999998</v>
      </c>
      <c r="G565" s="617">
        <f t="shared" si="24"/>
        <v>110000</v>
      </c>
      <c r="H565" s="618">
        <f t="shared" si="26"/>
        <v>546190257.26999998</v>
      </c>
      <c r="J565" s="619" t="s">
        <v>58</v>
      </c>
      <c r="K565" s="619" t="s">
        <v>2048</v>
      </c>
    </row>
    <row r="566" spans="2:11">
      <c r="B566" s="620" t="s">
        <v>3244</v>
      </c>
      <c r="C566" s="620" t="s">
        <v>3820</v>
      </c>
      <c r="D566" s="620" t="s">
        <v>2922</v>
      </c>
      <c r="E566" s="615">
        <v>408000</v>
      </c>
      <c r="F566" s="616">
        <f t="shared" si="25"/>
        <v>546598257.26999998</v>
      </c>
      <c r="G566" s="617">
        <f t="shared" si="24"/>
        <v>408000</v>
      </c>
      <c r="H566" s="618">
        <f t="shared" si="26"/>
        <v>546598257.26999998</v>
      </c>
      <c r="J566" s="619" t="s">
        <v>58</v>
      </c>
      <c r="K566" s="619" t="s">
        <v>2048</v>
      </c>
    </row>
    <row r="567" spans="2:11">
      <c r="B567" s="620" t="s">
        <v>3244</v>
      </c>
      <c r="C567" s="620" t="s">
        <v>3820</v>
      </c>
      <c r="D567" s="620" t="s">
        <v>3823</v>
      </c>
      <c r="E567" s="615">
        <v>165000</v>
      </c>
      <c r="F567" s="616">
        <f t="shared" si="25"/>
        <v>546763257.26999998</v>
      </c>
      <c r="G567" s="617">
        <f t="shared" si="24"/>
        <v>165000</v>
      </c>
      <c r="H567" s="618">
        <f t="shared" si="26"/>
        <v>546763257.26999998</v>
      </c>
      <c r="J567" s="619" t="s">
        <v>58</v>
      </c>
      <c r="K567" s="619" t="s">
        <v>2048</v>
      </c>
    </row>
    <row r="568" spans="2:11">
      <c r="B568" s="620" t="s">
        <v>3244</v>
      </c>
      <c r="C568" s="620" t="s">
        <v>3820</v>
      </c>
      <c r="D568" s="620" t="s">
        <v>3824</v>
      </c>
      <c r="E568" s="615">
        <v>2500000</v>
      </c>
      <c r="F568" s="616">
        <f t="shared" si="25"/>
        <v>549263257.26999998</v>
      </c>
      <c r="G568" s="617">
        <f t="shared" si="24"/>
        <v>2500000</v>
      </c>
      <c r="H568" s="618">
        <f t="shared" si="26"/>
        <v>549263257.26999998</v>
      </c>
      <c r="J568" s="619" t="s">
        <v>58</v>
      </c>
      <c r="K568" s="619" t="s">
        <v>2048</v>
      </c>
    </row>
    <row r="569" spans="2:11">
      <c r="B569" s="620" t="s">
        <v>3244</v>
      </c>
      <c r="C569" s="620" t="s">
        <v>6172</v>
      </c>
      <c r="D569" s="620" t="s">
        <v>3825</v>
      </c>
      <c r="E569" s="615">
        <v>171000</v>
      </c>
      <c r="F569" s="616">
        <f t="shared" si="25"/>
        <v>549434257.26999998</v>
      </c>
      <c r="G569" s="617">
        <f t="shared" si="24"/>
        <v>171000</v>
      </c>
      <c r="H569" s="618">
        <f t="shared" si="26"/>
        <v>549434257.26999998</v>
      </c>
      <c r="J569" s="619" t="s">
        <v>58</v>
      </c>
      <c r="K569" s="619" t="s">
        <v>2048</v>
      </c>
    </row>
    <row r="570" spans="2:11">
      <c r="B570" s="620" t="s">
        <v>3244</v>
      </c>
      <c r="C570" s="620" t="s">
        <v>6172</v>
      </c>
      <c r="D570" s="620" t="s">
        <v>3373</v>
      </c>
      <c r="E570" s="615">
        <v>137772</v>
      </c>
      <c r="F570" s="616">
        <f t="shared" si="25"/>
        <v>549572029.26999998</v>
      </c>
      <c r="G570" s="617">
        <f t="shared" si="24"/>
        <v>137772</v>
      </c>
      <c r="H570" s="618">
        <f t="shared" si="26"/>
        <v>549572029.26999998</v>
      </c>
      <c r="J570" s="619" t="s">
        <v>58</v>
      </c>
      <c r="K570" s="619" t="s">
        <v>2048</v>
      </c>
    </row>
    <row r="571" spans="2:11">
      <c r="B571" s="620" t="s">
        <v>3244</v>
      </c>
      <c r="C571" s="620" t="s">
        <v>6172</v>
      </c>
      <c r="D571" s="620" t="s">
        <v>3826</v>
      </c>
      <c r="E571" s="615">
        <v>12000</v>
      </c>
      <c r="F571" s="616">
        <f t="shared" si="25"/>
        <v>549584029.26999998</v>
      </c>
      <c r="G571" s="617">
        <f t="shared" si="24"/>
        <v>12000</v>
      </c>
      <c r="H571" s="618">
        <f t="shared" si="26"/>
        <v>549584029.26999998</v>
      </c>
      <c r="J571" s="619" t="s">
        <v>58</v>
      </c>
      <c r="K571" s="619" t="s">
        <v>2048</v>
      </c>
    </row>
    <row r="572" spans="2:11">
      <c r="B572" s="620" t="s">
        <v>3244</v>
      </c>
      <c r="C572" s="620" t="s">
        <v>6172</v>
      </c>
      <c r="D572" s="620" t="s">
        <v>3827</v>
      </c>
      <c r="E572" s="615">
        <v>60000</v>
      </c>
      <c r="F572" s="616">
        <f t="shared" si="25"/>
        <v>549644029.26999998</v>
      </c>
      <c r="G572" s="617">
        <f t="shared" si="24"/>
        <v>60000</v>
      </c>
      <c r="H572" s="618">
        <f t="shared" si="26"/>
        <v>549644029.26999998</v>
      </c>
      <c r="J572" s="619" t="s">
        <v>58</v>
      </c>
      <c r="K572" s="619" t="s">
        <v>2048</v>
      </c>
    </row>
    <row r="573" spans="2:11">
      <c r="B573" s="620" t="s">
        <v>3244</v>
      </c>
      <c r="C573" s="620" t="s">
        <v>6172</v>
      </c>
      <c r="D573" s="620" t="s">
        <v>3828</v>
      </c>
      <c r="E573" s="615">
        <v>51000</v>
      </c>
      <c r="F573" s="616">
        <f t="shared" si="25"/>
        <v>549695029.26999998</v>
      </c>
      <c r="G573" s="617">
        <f t="shared" si="24"/>
        <v>51000</v>
      </c>
      <c r="H573" s="618">
        <f t="shared" si="26"/>
        <v>549695029.26999998</v>
      </c>
      <c r="J573" s="619" t="s">
        <v>58</v>
      </c>
      <c r="K573" s="619" t="s">
        <v>2048</v>
      </c>
    </row>
    <row r="574" spans="2:11">
      <c r="B574" s="620" t="s">
        <v>3244</v>
      </c>
      <c r="C574" s="620" t="s">
        <v>6172</v>
      </c>
      <c r="D574" s="620" t="s">
        <v>3378</v>
      </c>
      <c r="E574" s="615">
        <v>45000</v>
      </c>
      <c r="F574" s="616">
        <f t="shared" si="25"/>
        <v>549740029.26999998</v>
      </c>
      <c r="G574" s="617">
        <f t="shared" si="24"/>
        <v>45000</v>
      </c>
      <c r="H574" s="618">
        <f t="shared" si="26"/>
        <v>549740029.26999998</v>
      </c>
      <c r="J574" s="619" t="s">
        <v>58</v>
      </c>
      <c r="K574" s="619" t="s">
        <v>2048</v>
      </c>
    </row>
    <row r="575" spans="2:11">
      <c r="B575" s="620" t="s">
        <v>3244</v>
      </c>
      <c r="C575" s="620" t="s">
        <v>6172</v>
      </c>
      <c r="D575" s="620" t="s">
        <v>3829</v>
      </c>
      <c r="E575" s="615">
        <v>15000</v>
      </c>
      <c r="F575" s="616">
        <f t="shared" si="25"/>
        <v>549755029.26999998</v>
      </c>
      <c r="G575" s="617">
        <f t="shared" si="24"/>
        <v>15000</v>
      </c>
      <c r="H575" s="618">
        <f t="shared" si="26"/>
        <v>549755029.26999998</v>
      </c>
      <c r="J575" s="619" t="s">
        <v>58</v>
      </c>
      <c r="K575" s="619" t="s">
        <v>2048</v>
      </c>
    </row>
    <row r="576" spans="2:11">
      <c r="B576" s="620" t="s">
        <v>3244</v>
      </c>
      <c r="C576" s="620" t="s">
        <v>6172</v>
      </c>
      <c r="D576" s="620" t="s">
        <v>3380</v>
      </c>
      <c r="E576" s="615">
        <v>6000</v>
      </c>
      <c r="F576" s="616">
        <f t="shared" si="25"/>
        <v>549761029.26999998</v>
      </c>
      <c r="G576" s="617">
        <f t="shared" si="24"/>
        <v>6000</v>
      </c>
      <c r="H576" s="618">
        <f t="shared" si="26"/>
        <v>549761029.26999998</v>
      </c>
      <c r="J576" s="619" t="s">
        <v>58</v>
      </c>
      <c r="K576" s="619" t="s">
        <v>2048</v>
      </c>
    </row>
    <row r="577" spans="2:11">
      <c r="B577" s="620" t="s">
        <v>3244</v>
      </c>
      <c r="C577" s="620" t="s">
        <v>6172</v>
      </c>
      <c r="D577" s="620" t="s">
        <v>3830</v>
      </c>
      <c r="E577" s="615">
        <v>24000</v>
      </c>
      <c r="F577" s="616">
        <f t="shared" si="25"/>
        <v>549785029.26999998</v>
      </c>
      <c r="G577" s="617">
        <f t="shared" si="24"/>
        <v>24000</v>
      </c>
      <c r="H577" s="618">
        <f t="shared" si="26"/>
        <v>549785029.26999998</v>
      </c>
      <c r="J577" s="619" t="s">
        <v>58</v>
      </c>
      <c r="K577" s="619" t="s">
        <v>2048</v>
      </c>
    </row>
    <row r="578" spans="2:11">
      <c r="B578" s="620" t="s">
        <v>3244</v>
      </c>
      <c r="C578" s="620" t="s">
        <v>6172</v>
      </c>
      <c r="D578" s="620" t="s">
        <v>3831</v>
      </c>
      <c r="E578" s="615">
        <v>40000</v>
      </c>
      <c r="F578" s="616">
        <f t="shared" si="25"/>
        <v>549825029.26999998</v>
      </c>
      <c r="G578" s="617">
        <f t="shared" si="24"/>
        <v>40000</v>
      </c>
      <c r="H578" s="618">
        <f t="shared" si="26"/>
        <v>549825029.26999998</v>
      </c>
      <c r="J578" s="619" t="s">
        <v>58</v>
      </c>
      <c r="K578" s="619" t="s">
        <v>2048</v>
      </c>
    </row>
    <row r="579" spans="2:11">
      <c r="B579" s="620" t="s">
        <v>3244</v>
      </c>
      <c r="C579" s="620" t="s">
        <v>6172</v>
      </c>
      <c r="D579" s="620" t="s">
        <v>3832</v>
      </c>
      <c r="E579" s="615">
        <v>8000</v>
      </c>
      <c r="F579" s="616">
        <f t="shared" si="25"/>
        <v>549833029.26999998</v>
      </c>
      <c r="G579" s="617">
        <f t="shared" si="24"/>
        <v>8000</v>
      </c>
      <c r="H579" s="618">
        <f t="shared" si="26"/>
        <v>549833029.26999998</v>
      </c>
      <c r="J579" s="619" t="s">
        <v>58</v>
      </c>
      <c r="K579" s="619" t="s">
        <v>2048</v>
      </c>
    </row>
    <row r="580" spans="2:11">
      <c r="B580" s="620" t="s">
        <v>3244</v>
      </c>
      <c r="C580" s="620" t="s">
        <v>6172</v>
      </c>
      <c r="D580" s="620" t="s">
        <v>3381</v>
      </c>
      <c r="E580" s="615">
        <v>140000</v>
      </c>
      <c r="F580" s="616">
        <f t="shared" si="25"/>
        <v>549973029.26999998</v>
      </c>
      <c r="G580" s="617">
        <f t="shared" si="24"/>
        <v>140000</v>
      </c>
      <c r="H580" s="618">
        <f t="shared" si="26"/>
        <v>549973029.26999998</v>
      </c>
      <c r="J580" s="619" t="s">
        <v>58</v>
      </c>
      <c r="K580" s="619" t="s">
        <v>2048</v>
      </c>
    </row>
    <row r="581" spans="2:11">
      <c r="B581" s="620" t="s">
        <v>3244</v>
      </c>
      <c r="C581" s="620" t="s">
        <v>6172</v>
      </c>
      <c r="D581" s="620" t="s">
        <v>3833</v>
      </c>
      <c r="E581" s="615">
        <v>9000</v>
      </c>
      <c r="F581" s="616">
        <f t="shared" si="25"/>
        <v>549982029.26999998</v>
      </c>
      <c r="G581" s="617">
        <f t="shared" si="24"/>
        <v>9000</v>
      </c>
      <c r="H581" s="618">
        <f t="shared" si="26"/>
        <v>549982029.26999998</v>
      </c>
      <c r="J581" s="619" t="s">
        <v>58</v>
      </c>
      <c r="K581" s="619" t="s">
        <v>2048</v>
      </c>
    </row>
    <row r="582" spans="2:11">
      <c r="B582" s="620" t="s">
        <v>3244</v>
      </c>
      <c r="C582" s="620" t="s">
        <v>6172</v>
      </c>
      <c r="D582" s="620" t="s">
        <v>3834</v>
      </c>
      <c r="E582" s="615">
        <v>20000</v>
      </c>
      <c r="F582" s="616">
        <f t="shared" si="25"/>
        <v>550002029.26999998</v>
      </c>
      <c r="G582" s="617">
        <f t="shared" si="24"/>
        <v>20000</v>
      </c>
      <c r="H582" s="618">
        <f t="shared" si="26"/>
        <v>550002029.26999998</v>
      </c>
      <c r="J582" s="619" t="s">
        <v>58</v>
      </c>
      <c r="K582" s="619" t="s">
        <v>2048</v>
      </c>
    </row>
    <row r="583" spans="2:11">
      <c r="B583" s="620" t="s">
        <v>3244</v>
      </c>
      <c r="C583" s="620" t="s">
        <v>6172</v>
      </c>
      <c r="D583" s="620" t="s">
        <v>3835</v>
      </c>
      <c r="E583" s="615">
        <v>12000</v>
      </c>
      <c r="F583" s="616">
        <f t="shared" si="25"/>
        <v>550014029.26999998</v>
      </c>
      <c r="G583" s="617">
        <f t="shared" ref="G583:G646" si="27">E583</f>
        <v>12000</v>
      </c>
      <c r="H583" s="618">
        <f t="shared" si="26"/>
        <v>550014029.26999998</v>
      </c>
      <c r="J583" s="619" t="s">
        <v>58</v>
      </c>
      <c r="K583" s="619" t="s">
        <v>2048</v>
      </c>
    </row>
    <row r="584" spans="2:11">
      <c r="B584" s="620" t="s">
        <v>3244</v>
      </c>
      <c r="C584" s="620" t="s">
        <v>6172</v>
      </c>
      <c r="D584" s="620" t="s">
        <v>3836</v>
      </c>
      <c r="E584" s="615">
        <v>14000</v>
      </c>
      <c r="F584" s="616">
        <f t="shared" ref="F584:F647" si="28">E584+F583</f>
        <v>550028029.26999998</v>
      </c>
      <c r="G584" s="617">
        <f t="shared" si="27"/>
        <v>14000</v>
      </c>
      <c r="H584" s="618">
        <f t="shared" ref="H584:H647" si="29">G584+H583</f>
        <v>550028029.26999998</v>
      </c>
      <c r="J584" s="619" t="s">
        <v>58</v>
      </c>
      <c r="K584" s="619" t="s">
        <v>2048</v>
      </c>
    </row>
    <row r="585" spans="2:11">
      <c r="B585" s="620" t="s">
        <v>3244</v>
      </c>
      <c r="C585" s="620" t="s">
        <v>6172</v>
      </c>
      <c r="D585" s="620" t="s">
        <v>3837</v>
      </c>
      <c r="E585" s="615">
        <v>23000</v>
      </c>
      <c r="F585" s="616">
        <f t="shared" si="28"/>
        <v>550051029.26999998</v>
      </c>
      <c r="G585" s="617">
        <f t="shared" si="27"/>
        <v>23000</v>
      </c>
      <c r="H585" s="618">
        <f t="shared" si="29"/>
        <v>550051029.26999998</v>
      </c>
      <c r="J585" s="619" t="s">
        <v>58</v>
      </c>
      <c r="K585" s="619" t="s">
        <v>2048</v>
      </c>
    </row>
    <row r="586" spans="2:11">
      <c r="B586" s="620" t="s">
        <v>3244</v>
      </c>
      <c r="C586" s="620" t="s">
        <v>6171</v>
      </c>
      <c r="D586" s="620" t="s">
        <v>3825</v>
      </c>
      <c r="E586" s="615">
        <v>171000</v>
      </c>
      <c r="F586" s="616">
        <f t="shared" si="28"/>
        <v>550222029.26999998</v>
      </c>
      <c r="G586" s="617">
        <f t="shared" si="27"/>
        <v>171000</v>
      </c>
      <c r="H586" s="618">
        <f t="shared" si="29"/>
        <v>550222029.26999998</v>
      </c>
      <c r="J586" s="619" t="s">
        <v>58</v>
      </c>
      <c r="K586" s="619" t="s">
        <v>2048</v>
      </c>
    </row>
    <row r="587" spans="2:11">
      <c r="B587" s="620" t="s">
        <v>3244</v>
      </c>
      <c r="C587" s="620" t="s">
        <v>6171</v>
      </c>
      <c r="D587" s="620" t="s">
        <v>3373</v>
      </c>
      <c r="E587" s="615">
        <v>137772</v>
      </c>
      <c r="F587" s="616">
        <f t="shared" si="28"/>
        <v>550359801.26999998</v>
      </c>
      <c r="G587" s="617">
        <f t="shared" si="27"/>
        <v>137772</v>
      </c>
      <c r="H587" s="618">
        <f t="shared" si="29"/>
        <v>550359801.26999998</v>
      </c>
      <c r="J587" s="619" t="s">
        <v>58</v>
      </c>
      <c r="K587" s="619" t="s">
        <v>2048</v>
      </c>
    </row>
    <row r="588" spans="2:11">
      <c r="B588" s="620" t="s">
        <v>3244</v>
      </c>
      <c r="C588" s="620" t="s">
        <v>6171</v>
      </c>
      <c r="D588" s="620" t="s">
        <v>3826</v>
      </c>
      <c r="E588" s="615">
        <v>12000</v>
      </c>
      <c r="F588" s="616">
        <f t="shared" si="28"/>
        <v>550371801.26999998</v>
      </c>
      <c r="G588" s="617">
        <f t="shared" si="27"/>
        <v>12000</v>
      </c>
      <c r="H588" s="618">
        <f t="shared" si="29"/>
        <v>550371801.26999998</v>
      </c>
      <c r="J588" s="619" t="s">
        <v>58</v>
      </c>
      <c r="K588" s="619" t="s">
        <v>2048</v>
      </c>
    </row>
    <row r="589" spans="2:11">
      <c r="B589" s="620" t="s">
        <v>3244</v>
      </c>
      <c r="C589" s="620" t="s">
        <v>6171</v>
      </c>
      <c r="D589" s="620" t="s">
        <v>3838</v>
      </c>
      <c r="E589" s="615">
        <v>40000</v>
      </c>
      <c r="F589" s="616">
        <f t="shared" si="28"/>
        <v>550411801.26999998</v>
      </c>
      <c r="G589" s="617">
        <f t="shared" si="27"/>
        <v>40000</v>
      </c>
      <c r="H589" s="618">
        <f t="shared" si="29"/>
        <v>550411801.26999998</v>
      </c>
      <c r="J589" s="619" t="s">
        <v>58</v>
      </c>
      <c r="K589" s="619" t="s">
        <v>2048</v>
      </c>
    </row>
    <row r="590" spans="2:11">
      <c r="B590" s="620" t="s">
        <v>3244</v>
      </c>
      <c r="C590" s="620" t="s">
        <v>6171</v>
      </c>
      <c r="D590" s="620" t="s">
        <v>3839</v>
      </c>
      <c r="E590" s="615">
        <v>34000</v>
      </c>
      <c r="F590" s="616">
        <f t="shared" si="28"/>
        <v>550445801.26999998</v>
      </c>
      <c r="G590" s="617">
        <f t="shared" si="27"/>
        <v>34000</v>
      </c>
      <c r="H590" s="618">
        <f t="shared" si="29"/>
        <v>550445801.26999998</v>
      </c>
      <c r="J590" s="619" t="s">
        <v>58</v>
      </c>
      <c r="K590" s="619" t="s">
        <v>2048</v>
      </c>
    </row>
    <row r="591" spans="2:11">
      <c r="B591" s="620" t="s">
        <v>3244</v>
      </c>
      <c r="C591" s="620" t="s">
        <v>6171</v>
      </c>
      <c r="D591" s="620" t="s">
        <v>3378</v>
      </c>
      <c r="E591" s="615">
        <v>45000</v>
      </c>
      <c r="F591" s="616">
        <f t="shared" si="28"/>
        <v>550490801.26999998</v>
      </c>
      <c r="G591" s="617">
        <f t="shared" si="27"/>
        <v>45000</v>
      </c>
      <c r="H591" s="618">
        <f t="shared" si="29"/>
        <v>550490801.26999998</v>
      </c>
      <c r="J591" s="619" t="s">
        <v>58</v>
      </c>
      <c r="K591" s="619" t="s">
        <v>2048</v>
      </c>
    </row>
    <row r="592" spans="2:11">
      <c r="B592" s="620" t="s">
        <v>3244</v>
      </c>
      <c r="C592" s="620" t="s">
        <v>6171</v>
      </c>
      <c r="D592" s="620" t="s">
        <v>3840</v>
      </c>
      <c r="E592" s="615">
        <v>20000</v>
      </c>
      <c r="F592" s="616">
        <f t="shared" si="28"/>
        <v>550510801.26999998</v>
      </c>
      <c r="G592" s="617">
        <f t="shared" si="27"/>
        <v>20000</v>
      </c>
      <c r="H592" s="618">
        <f t="shared" si="29"/>
        <v>550510801.26999998</v>
      </c>
      <c r="J592" s="619" t="s">
        <v>58</v>
      </c>
      <c r="K592" s="619" t="s">
        <v>2048</v>
      </c>
    </row>
    <row r="593" spans="2:11">
      <c r="B593" s="620" t="s">
        <v>3244</v>
      </c>
      <c r="C593" s="620" t="s">
        <v>6171</v>
      </c>
      <c r="D593" s="620" t="s">
        <v>3380</v>
      </c>
      <c r="E593" s="615">
        <v>6000</v>
      </c>
      <c r="F593" s="616">
        <f t="shared" si="28"/>
        <v>550516801.26999998</v>
      </c>
      <c r="G593" s="617">
        <f t="shared" si="27"/>
        <v>6000</v>
      </c>
      <c r="H593" s="618">
        <f t="shared" si="29"/>
        <v>550516801.26999998</v>
      </c>
      <c r="J593" s="619" t="s">
        <v>58</v>
      </c>
      <c r="K593" s="619" t="s">
        <v>2048</v>
      </c>
    </row>
    <row r="594" spans="2:11">
      <c r="B594" s="620" t="s">
        <v>3244</v>
      </c>
      <c r="C594" s="620" t="s">
        <v>6171</v>
      </c>
      <c r="D594" s="620" t="s">
        <v>3841</v>
      </c>
      <c r="E594" s="615">
        <v>16000</v>
      </c>
      <c r="F594" s="616">
        <f t="shared" si="28"/>
        <v>550532801.26999998</v>
      </c>
      <c r="G594" s="617">
        <f t="shared" si="27"/>
        <v>16000</v>
      </c>
      <c r="H594" s="618">
        <f t="shared" si="29"/>
        <v>550532801.26999998</v>
      </c>
      <c r="J594" s="619" t="s">
        <v>58</v>
      </c>
      <c r="K594" s="619" t="s">
        <v>2048</v>
      </c>
    </row>
    <row r="595" spans="2:11">
      <c r="B595" s="620" t="s">
        <v>3244</v>
      </c>
      <c r="C595" s="620" t="s">
        <v>6171</v>
      </c>
      <c r="D595" s="620" t="s">
        <v>3831</v>
      </c>
      <c r="E595" s="615">
        <v>40000</v>
      </c>
      <c r="F595" s="616">
        <f t="shared" si="28"/>
        <v>550572801.26999998</v>
      </c>
      <c r="G595" s="617">
        <f t="shared" si="27"/>
        <v>40000</v>
      </c>
      <c r="H595" s="618">
        <f t="shared" si="29"/>
        <v>550572801.26999998</v>
      </c>
      <c r="J595" s="619" t="s">
        <v>58</v>
      </c>
      <c r="K595" s="619" t="s">
        <v>2048</v>
      </c>
    </row>
    <row r="596" spans="2:11">
      <c r="B596" s="620" t="s">
        <v>3244</v>
      </c>
      <c r="C596" s="620" t="s">
        <v>6171</v>
      </c>
      <c r="D596" s="620" t="s">
        <v>3832</v>
      </c>
      <c r="E596" s="615">
        <v>8000</v>
      </c>
      <c r="F596" s="616">
        <f t="shared" si="28"/>
        <v>550580801.26999998</v>
      </c>
      <c r="G596" s="617">
        <f t="shared" si="27"/>
        <v>8000</v>
      </c>
      <c r="H596" s="618">
        <f t="shared" si="29"/>
        <v>550580801.26999998</v>
      </c>
      <c r="J596" s="619" t="s">
        <v>58</v>
      </c>
      <c r="K596" s="619" t="s">
        <v>2048</v>
      </c>
    </row>
    <row r="597" spans="2:11">
      <c r="B597" s="620" t="s">
        <v>3244</v>
      </c>
      <c r="C597" s="620" t="s">
        <v>6171</v>
      </c>
      <c r="D597" s="620" t="s">
        <v>3381</v>
      </c>
      <c r="E597" s="615">
        <v>140000</v>
      </c>
      <c r="F597" s="616">
        <f t="shared" si="28"/>
        <v>550720801.26999998</v>
      </c>
      <c r="G597" s="617">
        <f t="shared" si="27"/>
        <v>140000</v>
      </c>
      <c r="H597" s="618">
        <f t="shared" si="29"/>
        <v>550720801.26999998</v>
      </c>
      <c r="J597" s="619" t="s">
        <v>58</v>
      </c>
      <c r="K597" s="619" t="s">
        <v>2048</v>
      </c>
    </row>
    <row r="598" spans="2:11">
      <c r="B598" s="620" t="s">
        <v>3244</v>
      </c>
      <c r="C598" s="620" t="s">
        <v>6171</v>
      </c>
      <c r="D598" s="620" t="s">
        <v>3833</v>
      </c>
      <c r="E598" s="615">
        <v>9000</v>
      </c>
      <c r="F598" s="616">
        <f t="shared" si="28"/>
        <v>550729801.26999998</v>
      </c>
      <c r="G598" s="617">
        <f t="shared" si="27"/>
        <v>9000</v>
      </c>
      <c r="H598" s="618">
        <f t="shared" si="29"/>
        <v>550729801.26999998</v>
      </c>
      <c r="J598" s="619" t="s">
        <v>58</v>
      </c>
      <c r="K598" s="619" t="s">
        <v>2048</v>
      </c>
    </row>
    <row r="599" spans="2:11">
      <c r="B599" s="620" t="s">
        <v>3244</v>
      </c>
      <c r="C599" s="620" t="s">
        <v>6171</v>
      </c>
      <c r="D599" s="620" t="s">
        <v>3834</v>
      </c>
      <c r="E599" s="615">
        <v>20000</v>
      </c>
      <c r="F599" s="616">
        <f t="shared" si="28"/>
        <v>550749801.26999998</v>
      </c>
      <c r="G599" s="617">
        <f t="shared" si="27"/>
        <v>20000</v>
      </c>
      <c r="H599" s="618">
        <f t="shared" si="29"/>
        <v>550749801.26999998</v>
      </c>
      <c r="J599" s="619" t="s">
        <v>58</v>
      </c>
      <c r="K599" s="619" t="s">
        <v>2048</v>
      </c>
    </row>
    <row r="600" spans="2:11">
      <c r="B600" s="620" t="s">
        <v>3244</v>
      </c>
      <c r="C600" s="620" t="s">
        <v>6171</v>
      </c>
      <c r="D600" s="620" t="s">
        <v>3835</v>
      </c>
      <c r="E600" s="615">
        <v>12000</v>
      </c>
      <c r="F600" s="616">
        <f t="shared" si="28"/>
        <v>550761801.26999998</v>
      </c>
      <c r="G600" s="617">
        <f t="shared" si="27"/>
        <v>12000</v>
      </c>
      <c r="H600" s="618">
        <f t="shared" si="29"/>
        <v>550761801.26999998</v>
      </c>
      <c r="J600" s="619" t="s">
        <v>58</v>
      </c>
      <c r="K600" s="619" t="s">
        <v>2048</v>
      </c>
    </row>
    <row r="601" spans="2:11">
      <c r="B601" s="620" t="s">
        <v>3244</v>
      </c>
      <c r="C601" s="620" t="s">
        <v>6171</v>
      </c>
      <c r="D601" s="620" t="s">
        <v>3836</v>
      </c>
      <c r="E601" s="615">
        <v>140000</v>
      </c>
      <c r="F601" s="616">
        <f t="shared" si="28"/>
        <v>550901801.26999998</v>
      </c>
      <c r="G601" s="617">
        <f t="shared" si="27"/>
        <v>140000</v>
      </c>
      <c r="H601" s="618">
        <f t="shared" si="29"/>
        <v>550901801.26999998</v>
      </c>
      <c r="J601" s="619" t="s">
        <v>58</v>
      </c>
      <c r="K601" s="619" t="s">
        <v>2048</v>
      </c>
    </row>
    <row r="602" spans="2:11">
      <c r="B602" s="620" t="s">
        <v>3244</v>
      </c>
      <c r="C602" s="620" t="s">
        <v>6171</v>
      </c>
      <c r="D602" s="620" t="s">
        <v>3837</v>
      </c>
      <c r="E602" s="615">
        <v>43000</v>
      </c>
      <c r="F602" s="616">
        <f t="shared" si="28"/>
        <v>550944801.26999998</v>
      </c>
      <c r="G602" s="617">
        <f t="shared" si="27"/>
        <v>43000</v>
      </c>
      <c r="H602" s="618">
        <f t="shared" si="29"/>
        <v>550944801.26999998</v>
      </c>
      <c r="J602" s="619" t="s">
        <v>58</v>
      </c>
      <c r="K602" s="619" t="s">
        <v>2048</v>
      </c>
    </row>
    <row r="603" spans="2:11">
      <c r="B603" s="620" t="s">
        <v>3244</v>
      </c>
      <c r="C603" s="620" t="s">
        <v>6170</v>
      </c>
      <c r="D603" s="620" t="s">
        <v>3825</v>
      </c>
      <c r="E603" s="615">
        <v>171000</v>
      </c>
      <c r="F603" s="616">
        <f t="shared" si="28"/>
        <v>551115801.26999998</v>
      </c>
      <c r="G603" s="617">
        <f t="shared" si="27"/>
        <v>171000</v>
      </c>
      <c r="H603" s="618">
        <f t="shared" si="29"/>
        <v>551115801.26999998</v>
      </c>
      <c r="J603" s="619" t="s">
        <v>58</v>
      </c>
      <c r="K603" s="619" t="s">
        <v>2048</v>
      </c>
    </row>
    <row r="604" spans="2:11">
      <c r="B604" s="620" t="s">
        <v>3244</v>
      </c>
      <c r="C604" s="620" t="s">
        <v>6170</v>
      </c>
      <c r="D604" s="620" t="s">
        <v>3373</v>
      </c>
      <c r="E604" s="615">
        <v>137772</v>
      </c>
      <c r="F604" s="616">
        <f t="shared" si="28"/>
        <v>551253573.26999998</v>
      </c>
      <c r="G604" s="617">
        <f t="shared" si="27"/>
        <v>137772</v>
      </c>
      <c r="H604" s="618">
        <f t="shared" si="29"/>
        <v>551253573.26999998</v>
      </c>
      <c r="J604" s="619" t="s">
        <v>58</v>
      </c>
      <c r="K604" s="619" t="s">
        <v>2048</v>
      </c>
    </row>
    <row r="605" spans="2:11">
      <c r="B605" s="620" t="s">
        <v>3244</v>
      </c>
      <c r="C605" s="620" t="s">
        <v>6170</v>
      </c>
      <c r="D605" s="620" t="s">
        <v>3826</v>
      </c>
      <c r="E605" s="615">
        <v>12000</v>
      </c>
      <c r="F605" s="616">
        <f t="shared" si="28"/>
        <v>551265573.26999998</v>
      </c>
      <c r="G605" s="617">
        <f t="shared" si="27"/>
        <v>12000</v>
      </c>
      <c r="H605" s="618">
        <f t="shared" si="29"/>
        <v>551265573.26999998</v>
      </c>
      <c r="J605" s="619" t="s">
        <v>58</v>
      </c>
      <c r="K605" s="619" t="s">
        <v>2048</v>
      </c>
    </row>
    <row r="606" spans="2:11">
      <c r="B606" s="620" t="s">
        <v>3244</v>
      </c>
      <c r="C606" s="620" t="s">
        <v>6170</v>
      </c>
      <c r="D606" s="620" t="s">
        <v>3838</v>
      </c>
      <c r="E606" s="615">
        <v>40000</v>
      </c>
      <c r="F606" s="616">
        <f t="shared" si="28"/>
        <v>551305573.26999998</v>
      </c>
      <c r="G606" s="617">
        <f t="shared" si="27"/>
        <v>40000</v>
      </c>
      <c r="H606" s="618">
        <f t="shared" si="29"/>
        <v>551305573.26999998</v>
      </c>
      <c r="J606" s="619" t="s">
        <v>58</v>
      </c>
      <c r="K606" s="619" t="s">
        <v>2048</v>
      </c>
    </row>
    <row r="607" spans="2:11">
      <c r="B607" s="620" t="s">
        <v>3244</v>
      </c>
      <c r="C607" s="620" t="s">
        <v>6170</v>
      </c>
      <c r="D607" s="620" t="s">
        <v>3839</v>
      </c>
      <c r="E607" s="615">
        <v>34000</v>
      </c>
      <c r="F607" s="616">
        <f t="shared" si="28"/>
        <v>551339573.26999998</v>
      </c>
      <c r="G607" s="617">
        <f t="shared" si="27"/>
        <v>34000</v>
      </c>
      <c r="H607" s="618">
        <f t="shared" si="29"/>
        <v>551339573.26999998</v>
      </c>
      <c r="J607" s="619" t="s">
        <v>58</v>
      </c>
      <c r="K607" s="619" t="s">
        <v>2048</v>
      </c>
    </row>
    <row r="608" spans="2:11">
      <c r="B608" s="620" t="s">
        <v>3244</v>
      </c>
      <c r="C608" s="620" t="s">
        <v>6170</v>
      </c>
      <c r="D608" s="620" t="s">
        <v>3378</v>
      </c>
      <c r="E608" s="615">
        <v>45000</v>
      </c>
      <c r="F608" s="616">
        <f t="shared" si="28"/>
        <v>551384573.26999998</v>
      </c>
      <c r="G608" s="617">
        <f t="shared" si="27"/>
        <v>45000</v>
      </c>
      <c r="H608" s="618">
        <f t="shared" si="29"/>
        <v>551384573.26999998</v>
      </c>
      <c r="J608" s="619" t="s">
        <v>58</v>
      </c>
      <c r="K608" s="619" t="s">
        <v>2048</v>
      </c>
    </row>
    <row r="609" spans="2:11">
      <c r="B609" s="620" t="s">
        <v>3244</v>
      </c>
      <c r="C609" s="620" t="s">
        <v>6170</v>
      </c>
      <c r="D609" s="620" t="s">
        <v>3840</v>
      </c>
      <c r="E609" s="615">
        <v>20000</v>
      </c>
      <c r="F609" s="616">
        <f t="shared" si="28"/>
        <v>551404573.26999998</v>
      </c>
      <c r="G609" s="617">
        <f t="shared" si="27"/>
        <v>20000</v>
      </c>
      <c r="H609" s="618">
        <f t="shared" si="29"/>
        <v>551404573.26999998</v>
      </c>
      <c r="J609" s="619" t="s">
        <v>58</v>
      </c>
      <c r="K609" s="619" t="s">
        <v>2048</v>
      </c>
    </row>
    <row r="610" spans="2:11">
      <c r="B610" s="620" t="s">
        <v>3244</v>
      </c>
      <c r="C610" s="620" t="s">
        <v>6170</v>
      </c>
      <c r="D610" s="620" t="s">
        <v>3380</v>
      </c>
      <c r="E610" s="615">
        <v>6000</v>
      </c>
      <c r="F610" s="616">
        <f t="shared" si="28"/>
        <v>551410573.26999998</v>
      </c>
      <c r="G610" s="617">
        <f t="shared" si="27"/>
        <v>6000</v>
      </c>
      <c r="H610" s="618">
        <f t="shared" si="29"/>
        <v>551410573.26999998</v>
      </c>
      <c r="J610" s="619" t="s">
        <v>58</v>
      </c>
      <c r="K610" s="619" t="s">
        <v>2048</v>
      </c>
    </row>
    <row r="611" spans="2:11">
      <c r="B611" s="620" t="s">
        <v>3244</v>
      </c>
      <c r="C611" s="620" t="s">
        <v>6170</v>
      </c>
      <c r="D611" s="620" t="s">
        <v>3841</v>
      </c>
      <c r="E611" s="615">
        <v>16000</v>
      </c>
      <c r="F611" s="616">
        <f t="shared" si="28"/>
        <v>551426573.26999998</v>
      </c>
      <c r="G611" s="617">
        <f t="shared" si="27"/>
        <v>16000</v>
      </c>
      <c r="H611" s="618">
        <f t="shared" si="29"/>
        <v>551426573.26999998</v>
      </c>
      <c r="J611" s="619" t="s">
        <v>58</v>
      </c>
      <c r="K611" s="619" t="s">
        <v>2048</v>
      </c>
    </row>
    <row r="612" spans="2:11">
      <c r="B612" s="620" t="s">
        <v>3244</v>
      </c>
      <c r="C612" s="620" t="s">
        <v>6170</v>
      </c>
      <c r="D612" s="620" t="s">
        <v>3831</v>
      </c>
      <c r="E612" s="615">
        <v>40000</v>
      </c>
      <c r="F612" s="616">
        <f t="shared" si="28"/>
        <v>551466573.26999998</v>
      </c>
      <c r="G612" s="617">
        <f t="shared" si="27"/>
        <v>40000</v>
      </c>
      <c r="H612" s="618">
        <f t="shared" si="29"/>
        <v>551466573.26999998</v>
      </c>
      <c r="J612" s="619" t="s">
        <v>58</v>
      </c>
      <c r="K612" s="619" t="s">
        <v>2048</v>
      </c>
    </row>
    <row r="613" spans="2:11">
      <c r="B613" s="620" t="s">
        <v>3244</v>
      </c>
      <c r="C613" s="620" t="s">
        <v>6170</v>
      </c>
      <c r="D613" s="620" t="s">
        <v>3832</v>
      </c>
      <c r="E613" s="615">
        <v>8000</v>
      </c>
      <c r="F613" s="616">
        <f t="shared" si="28"/>
        <v>551474573.26999998</v>
      </c>
      <c r="G613" s="617">
        <f t="shared" si="27"/>
        <v>8000</v>
      </c>
      <c r="H613" s="618">
        <f t="shared" si="29"/>
        <v>551474573.26999998</v>
      </c>
      <c r="J613" s="619" t="s">
        <v>58</v>
      </c>
      <c r="K613" s="619" t="s">
        <v>2048</v>
      </c>
    </row>
    <row r="614" spans="2:11">
      <c r="B614" s="620" t="s">
        <v>3244</v>
      </c>
      <c r="C614" s="620" t="s">
        <v>6170</v>
      </c>
      <c r="D614" s="620" t="s">
        <v>3381</v>
      </c>
      <c r="E614" s="615">
        <v>140000</v>
      </c>
      <c r="F614" s="616">
        <f t="shared" si="28"/>
        <v>551614573.26999998</v>
      </c>
      <c r="G614" s="617">
        <f t="shared" si="27"/>
        <v>140000</v>
      </c>
      <c r="H614" s="618">
        <f t="shared" si="29"/>
        <v>551614573.26999998</v>
      </c>
      <c r="J614" s="619" t="s">
        <v>58</v>
      </c>
      <c r="K614" s="619" t="s">
        <v>2048</v>
      </c>
    </row>
    <row r="615" spans="2:11">
      <c r="B615" s="620" t="s">
        <v>3244</v>
      </c>
      <c r="C615" s="620" t="s">
        <v>6170</v>
      </c>
      <c r="D615" s="620" t="s">
        <v>3833</v>
      </c>
      <c r="E615" s="615">
        <v>9000</v>
      </c>
      <c r="F615" s="616">
        <f t="shared" si="28"/>
        <v>551623573.26999998</v>
      </c>
      <c r="G615" s="617">
        <f t="shared" si="27"/>
        <v>9000</v>
      </c>
      <c r="H615" s="618">
        <f t="shared" si="29"/>
        <v>551623573.26999998</v>
      </c>
      <c r="J615" s="619" t="s">
        <v>58</v>
      </c>
      <c r="K615" s="619" t="s">
        <v>2048</v>
      </c>
    </row>
    <row r="616" spans="2:11">
      <c r="B616" s="620" t="s">
        <v>3244</v>
      </c>
      <c r="C616" s="620" t="s">
        <v>6170</v>
      </c>
      <c r="D616" s="620" t="s">
        <v>3834</v>
      </c>
      <c r="E616" s="615">
        <v>20000</v>
      </c>
      <c r="F616" s="616">
        <f t="shared" si="28"/>
        <v>551643573.26999998</v>
      </c>
      <c r="G616" s="617">
        <f t="shared" si="27"/>
        <v>20000</v>
      </c>
      <c r="H616" s="618">
        <f t="shared" si="29"/>
        <v>551643573.26999998</v>
      </c>
      <c r="J616" s="619" t="s">
        <v>58</v>
      </c>
      <c r="K616" s="619" t="s">
        <v>2048</v>
      </c>
    </row>
    <row r="617" spans="2:11">
      <c r="B617" s="620" t="s">
        <v>3244</v>
      </c>
      <c r="C617" s="620" t="s">
        <v>6170</v>
      </c>
      <c r="D617" s="620" t="s">
        <v>3835</v>
      </c>
      <c r="E617" s="615">
        <v>12000</v>
      </c>
      <c r="F617" s="616">
        <f t="shared" si="28"/>
        <v>551655573.26999998</v>
      </c>
      <c r="G617" s="617">
        <f t="shared" si="27"/>
        <v>12000</v>
      </c>
      <c r="H617" s="618">
        <f t="shared" si="29"/>
        <v>551655573.26999998</v>
      </c>
      <c r="J617" s="619" t="s">
        <v>58</v>
      </c>
      <c r="K617" s="619" t="s">
        <v>2048</v>
      </c>
    </row>
    <row r="618" spans="2:11">
      <c r="B618" s="620" t="s">
        <v>3244</v>
      </c>
      <c r="C618" s="620" t="s">
        <v>6170</v>
      </c>
      <c r="D618" s="620" t="s">
        <v>3836</v>
      </c>
      <c r="E618" s="615">
        <v>140000</v>
      </c>
      <c r="F618" s="616">
        <f t="shared" si="28"/>
        <v>551795573.26999998</v>
      </c>
      <c r="G618" s="617">
        <f t="shared" si="27"/>
        <v>140000</v>
      </c>
      <c r="H618" s="618">
        <f t="shared" si="29"/>
        <v>551795573.26999998</v>
      </c>
      <c r="J618" s="619" t="s">
        <v>58</v>
      </c>
      <c r="K618" s="619" t="s">
        <v>2048</v>
      </c>
    </row>
    <row r="619" spans="2:11">
      <c r="B619" s="620" t="s">
        <v>3244</v>
      </c>
      <c r="C619" s="620" t="s">
        <v>6170</v>
      </c>
      <c r="D619" s="620" t="s">
        <v>3837</v>
      </c>
      <c r="E619" s="615">
        <v>43000</v>
      </c>
      <c r="F619" s="616">
        <f t="shared" si="28"/>
        <v>551838573.26999998</v>
      </c>
      <c r="G619" s="617">
        <f t="shared" si="27"/>
        <v>43000</v>
      </c>
      <c r="H619" s="618">
        <f t="shared" si="29"/>
        <v>551838573.26999998</v>
      </c>
      <c r="J619" s="619" t="s">
        <v>58</v>
      </c>
      <c r="K619" s="619" t="s">
        <v>2048</v>
      </c>
    </row>
    <row r="620" spans="2:11">
      <c r="B620" s="620" t="s">
        <v>3244</v>
      </c>
      <c r="C620" s="620" t="s">
        <v>6169</v>
      </c>
      <c r="D620" s="620" t="s">
        <v>3825</v>
      </c>
      <c r="E620" s="615">
        <v>171000</v>
      </c>
      <c r="F620" s="616">
        <f t="shared" si="28"/>
        <v>552009573.26999998</v>
      </c>
      <c r="G620" s="617">
        <f t="shared" si="27"/>
        <v>171000</v>
      </c>
      <c r="H620" s="618">
        <f t="shared" si="29"/>
        <v>552009573.26999998</v>
      </c>
      <c r="J620" s="619" t="s">
        <v>58</v>
      </c>
      <c r="K620" s="619" t="s">
        <v>2048</v>
      </c>
    </row>
    <row r="621" spans="2:11">
      <c r="B621" s="620" t="s">
        <v>3244</v>
      </c>
      <c r="C621" s="620" t="s">
        <v>6169</v>
      </c>
      <c r="D621" s="620" t="s">
        <v>3373</v>
      </c>
      <c r="E621" s="615">
        <v>137772</v>
      </c>
      <c r="F621" s="616">
        <f t="shared" si="28"/>
        <v>552147345.26999998</v>
      </c>
      <c r="G621" s="617">
        <f t="shared" si="27"/>
        <v>137772</v>
      </c>
      <c r="H621" s="618">
        <f t="shared" si="29"/>
        <v>552147345.26999998</v>
      </c>
      <c r="J621" s="619" t="s">
        <v>58</v>
      </c>
      <c r="K621" s="619" t="s">
        <v>2048</v>
      </c>
    </row>
    <row r="622" spans="2:11">
      <c r="B622" s="620" t="s">
        <v>3244</v>
      </c>
      <c r="C622" s="620" t="s">
        <v>6169</v>
      </c>
      <c r="D622" s="620" t="s">
        <v>3826</v>
      </c>
      <c r="E622" s="615">
        <v>12000</v>
      </c>
      <c r="F622" s="616">
        <f t="shared" si="28"/>
        <v>552159345.26999998</v>
      </c>
      <c r="G622" s="617">
        <f t="shared" si="27"/>
        <v>12000</v>
      </c>
      <c r="H622" s="618">
        <f t="shared" si="29"/>
        <v>552159345.26999998</v>
      </c>
      <c r="J622" s="619" t="s">
        <v>58</v>
      </c>
      <c r="K622" s="619" t="s">
        <v>2048</v>
      </c>
    </row>
    <row r="623" spans="2:11">
      <c r="B623" s="620" t="s">
        <v>3244</v>
      </c>
      <c r="C623" s="620" t="s">
        <v>6169</v>
      </c>
      <c r="D623" s="620" t="s">
        <v>3838</v>
      </c>
      <c r="E623" s="615">
        <v>40000</v>
      </c>
      <c r="F623" s="616">
        <f t="shared" si="28"/>
        <v>552199345.26999998</v>
      </c>
      <c r="G623" s="617">
        <f t="shared" si="27"/>
        <v>40000</v>
      </c>
      <c r="H623" s="618">
        <f t="shared" si="29"/>
        <v>552199345.26999998</v>
      </c>
      <c r="J623" s="619" t="s">
        <v>58</v>
      </c>
      <c r="K623" s="619" t="s">
        <v>2048</v>
      </c>
    </row>
    <row r="624" spans="2:11">
      <c r="B624" s="620" t="s">
        <v>3244</v>
      </c>
      <c r="C624" s="620" t="s">
        <v>6169</v>
      </c>
      <c r="D624" s="620" t="s">
        <v>3839</v>
      </c>
      <c r="E624" s="615">
        <v>34000</v>
      </c>
      <c r="F624" s="616">
        <f t="shared" si="28"/>
        <v>552233345.26999998</v>
      </c>
      <c r="G624" s="617">
        <f t="shared" si="27"/>
        <v>34000</v>
      </c>
      <c r="H624" s="618">
        <f t="shared" si="29"/>
        <v>552233345.26999998</v>
      </c>
      <c r="J624" s="619" t="s">
        <v>58</v>
      </c>
      <c r="K624" s="619" t="s">
        <v>2048</v>
      </c>
    </row>
    <row r="625" spans="2:11">
      <c r="B625" s="620" t="s">
        <v>3244</v>
      </c>
      <c r="C625" s="620" t="s">
        <v>6169</v>
      </c>
      <c r="D625" s="620" t="s">
        <v>3378</v>
      </c>
      <c r="E625" s="615">
        <v>45000</v>
      </c>
      <c r="F625" s="616">
        <f t="shared" si="28"/>
        <v>552278345.26999998</v>
      </c>
      <c r="G625" s="617">
        <f t="shared" si="27"/>
        <v>45000</v>
      </c>
      <c r="H625" s="618">
        <f t="shared" si="29"/>
        <v>552278345.26999998</v>
      </c>
      <c r="J625" s="619" t="s">
        <v>58</v>
      </c>
      <c r="K625" s="619" t="s">
        <v>2048</v>
      </c>
    </row>
    <row r="626" spans="2:11">
      <c r="B626" s="620" t="s">
        <v>3244</v>
      </c>
      <c r="C626" s="620" t="s">
        <v>6169</v>
      </c>
      <c r="D626" s="620" t="s">
        <v>3840</v>
      </c>
      <c r="E626" s="615">
        <v>20000</v>
      </c>
      <c r="F626" s="616">
        <f t="shared" si="28"/>
        <v>552298345.26999998</v>
      </c>
      <c r="G626" s="617">
        <f t="shared" si="27"/>
        <v>20000</v>
      </c>
      <c r="H626" s="618">
        <f t="shared" si="29"/>
        <v>552298345.26999998</v>
      </c>
      <c r="J626" s="619" t="s">
        <v>58</v>
      </c>
      <c r="K626" s="619" t="s">
        <v>2048</v>
      </c>
    </row>
    <row r="627" spans="2:11">
      <c r="B627" s="620" t="s">
        <v>3244</v>
      </c>
      <c r="C627" s="620" t="s">
        <v>6169</v>
      </c>
      <c r="D627" s="620" t="s">
        <v>3380</v>
      </c>
      <c r="E627" s="615">
        <v>6000</v>
      </c>
      <c r="F627" s="616">
        <f t="shared" si="28"/>
        <v>552304345.26999998</v>
      </c>
      <c r="G627" s="617">
        <f t="shared" si="27"/>
        <v>6000</v>
      </c>
      <c r="H627" s="618">
        <f t="shared" si="29"/>
        <v>552304345.26999998</v>
      </c>
      <c r="J627" s="619" t="s">
        <v>58</v>
      </c>
      <c r="K627" s="619" t="s">
        <v>2048</v>
      </c>
    </row>
    <row r="628" spans="2:11">
      <c r="B628" s="620" t="s">
        <v>3244</v>
      </c>
      <c r="C628" s="620" t="s">
        <v>6169</v>
      </c>
      <c r="D628" s="620" t="s">
        <v>3841</v>
      </c>
      <c r="E628" s="615">
        <v>16000</v>
      </c>
      <c r="F628" s="616">
        <f t="shared" si="28"/>
        <v>552320345.26999998</v>
      </c>
      <c r="G628" s="617">
        <f t="shared" si="27"/>
        <v>16000</v>
      </c>
      <c r="H628" s="618">
        <f t="shared" si="29"/>
        <v>552320345.26999998</v>
      </c>
      <c r="J628" s="619" t="s">
        <v>58</v>
      </c>
      <c r="K628" s="619" t="s">
        <v>2048</v>
      </c>
    </row>
    <row r="629" spans="2:11">
      <c r="B629" s="620" t="s">
        <v>3244</v>
      </c>
      <c r="C629" s="620" t="s">
        <v>6169</v>
      </c>
      <c r="D629" s="620" t="s">
        <v>3831</v>
      </c>
      <c r="E629" s="615">
        <v>40000</v>
      </c>
      <c r="F629" s="616">
        <f t="shared" si="28"/>
        <v>552360345.26999998</v>
      </c>
      <c r="G629" s="617">
        <f t="shared" si="27"/>
        <v>40000</v>
      </c>
      <c r="H629" s="618">
        <f t="shared" si="29"/>
        <v>552360345.26999998</v>
      </c>
      <c r="J629" s="619" t="s">
        <v>58</v>
      </c>
      <c r="K629" s="619" t="s">
        <v>2048</v>
      </c>
    </row>
    <row r="630" spans="2:11">
      <c r="B630" s="620" t="s">
        <v>3244</v>
      </c>
      <c r="C630" s="620" t="s">
        <v>6169</v>
      </c>
      <c r="D630" s="620" t="s">
        <v>3832</v>
      </c>
      <c r="E630" s="615">
        <v>8000</v>
      </c>
      <c r="F630" s="616">
        <f t="shared" si="28"/>
        <v>552368345.26999998</v>
      </c>
      <c r="G630" s="617">
        <f t="shared" si="27"/>
        <v>8000</v>
      </c>
      <c r="H630" s="618">
        <f t="shared" si="29"/>
        <v>552368345.26999998</v>
      </c>
      <c r="J630" s="619" t="s">
        <v>58</v>
      </c>
      <c r="K630" s="619" t="s">
        <v>2048</v>
      </c>
    </row>
    <row r="631" spans="2:11">
      <c r="B631" s="620" t="s">
        <v>3244</v>
      </c>
      <c r="C631" s="620" t="s">
        <v>6169</v>
      </c>
      <c r="D631" s="620" t="s">
        <v>3381</v>
      </c>
      <c r="E631" s="615">
        <v>140000</v>
      </c>
      <c r="F631" s="616">
        <f t="shared" si="28"/>
        <v>552508345.26999998</v>
      </c>
      <c r="G631" s="617">
        <f t="shared" si="27"/>
        <v>140000</v>
      </c>
      <c r="H631" s="618">
        <f t="shared" si="29"/>
        <v>552508345.26999998</v>
      </c>
      <c r="J631" s="619" t="s">
        <v>58</v>
      </c>
      <c r="K631" s="619" t="s">
        <v>2048</v>
      </c>
    </row>
    <row r="632" spans="2:11">
      <c r="B632" s="620" t="s">
        <v>3244</v>
      </c>
      <c r="C632" s="620" t="s">
        <v>6169</v>
      </c>
      <c r="D632" s="620" t="s">
        <v>3833</v>
      </c>
      <c r="E632" s="615">
        <v>9000</v>
      </c>
      <c r="F632" s="616">
        <f t="shared" si="28"/>
        <v>552517345.26999998</v>
      </c>
      <c r="G632" s="617">
        <f t="shared" si="27"/>
        <v>9000</v>
      </c>
      <c r="H632" s="618">
        <f t="shared" si="29"/>
        <v>552517345.26999998</v>
      </c>
      <c r="J632" s="619" t="s">
        <v>58</v>
      </c>
      <c r="K632" s="619" t="s">
        <v>2048</v>
      </c>
    </row>
    <row r="633" spans="2:11">
      <c r="B633" s="620" t="s">
        <v>3244</v>
      </c>
      <c r="C633" s="620" t="s">
        <v>6169</v>
      </c>
      <c r="D633" s="620" t="s">
        <v>3834</v>
      </c>
      <c r="E633" s="615">
        <v>20000</v>
      </c>
      <c r="F633" s="616">
        <f t="shared" si="28"/>
        <v>552537345.26999998</v>
      </c>
      <c r="G633" s="617">
        <f t="shared" si="27"/>
        <v>20000</v>
      </c>
      <c r="H633" s="618">
        <f t="shared" si="29"/>
        <v>552537345.26999998</v>
      </c>
      <c r="J633" s="619" t="s">
        <v>58</v>
      </c>
      <c r="K633" s="619" t="s">
        <v>2048</v>
      </c>
    </row>
    <row r="634" spans="2:11">
      <c r="B634" s="620" t="s">
        <v>3244</v>
      </c>
      <c r="C634" s="620" t="s">
        <v>6169</v>
      </c>
      <c r="D634" s="620" t="s">
        <v>3835</v>
      </c>
      <c r="E634" s="615">
        <v>12000</v>
      </c>
      <c r="F634" s="616">
        <f t="shared" si="28"/>
        <v>552549345.26999998</v>
      </c>
      <c r="G634" s="617">
        <f t="shared" si="27"/>
        <v>12000</v>
      </c>
      <c r="H634" s="618">
        <f t="shared" si="29"/>
        <v>552549345.26999998</v>
      </c>
      <c r="J634" s="619" t="s">
        <v>58</v>
      </c>
      <c r="K634" s="619" t="s">
        <v>2048</v>
      </c>
    </row>
    <row r="635" spans="2:11">
      <c r="B635" s="620" t="s">
        <v>3244</v>
      </c>
      <c r="C635" s="620" t="s">
        <v>6169</v>
      </c>
      <c r="D635" s="620" t="s">
        <v>3836</v>
      </c>
      <c r="E635" s="615">
        <v>140000</v>
      </c>
      <c r="F635" s="616">
        <f t="shared" si="28"/>
        <v>552689345.26999998</v>
      </c>
      <c r="G635" s="617">
        <f t="shared" si="27"/>
        <v>140000</v>
      </c>
      <c r="H635" s="618">
        <f t="shared" si="29"/>
        <v>552689345.26999998</v>
      </c>
      <c r="J635" s="619" t="s">
        <v>58</v>
      </c>
      <c r="K635" s="619" t="s">
        <v>2048</v>
      </c>
    </row>
    <row r="636" spans="2:11">
      <c r="B636" s="620" t="s">
        <v>3244</v>
      </c>
      <c r="C636" s="620" t="s">
        <v>6169</v>
      </c>
      <c r="D636" s="620" t="s">
        <v>3837</v>
      </c>
      <c r="E636" s="615">
        <v>43000</v>
      </c>
      <c r="F636" s="616">
        <f t="shared" si="28"/>
        <v>552732345.26999998</v>
      </c>
      <c r="G636" s="617">
        <f t="shared" si="27"/>
        <v>43000</v>
      </c>
      <c r="H636" s="618">
        <f t="shared" si="29"/>
        <v>552732345.26999998</v>
      </c>
      <c r="J636" s="619" t="s">
        <v>58</v>
      </c>
      <c r="K636" s="619" t="s">
        <v>2048</v>
      </c>
    </row>
    <row r="637" spans="2:11">
      <c r="B637" s="620" t="s">
        <v>3244</v>
      </c>
      <c r="C637" s="620" t="s">
        <v>6168</v>
      </c>
      <c r="D637" s="620" t="s">
        <v>3825</v>
      </c>
      <c r="E637" s="615">
        <v>171000</v>
      </c>
      <c r="F637" s="616">
        <f t="shared" si="28"/>
        <v>552903345.26999998</v>
      </c>
      <c r="G637" s="617">
        <f t="shared" si="27"/>
        <v>171000</v>
      </c>
      <c r="H637" s="618">
        <f t="shared" si="29"/>
        <v>552903345.26999998</v>
      </c>
      <c r="J637" s="619" t="s">
        <v>58</v>
      </c>
      <c r="K637" s="619" t="s">
        <v>2048</v>
      </c>
    </row>
    <row r="638" spans="2:11">
      <c r="B638" s="620" t="s">
        <v>3244</v>
      </c>
      <c r="C638" s="620" t="s">
        <v>6168</v>
      </c>
      <c r="D638" s="620" t="s">
        <v>3373</v>
      </c>
      <c r="E638" s="615">
        <v>137772</v>
      </c>
      <c r="F638" s="616">
        <f t="shared" si="28"/>
        <v>553041117.26999998</v>
      </c>
      <c r="G638" s="617">
        <f t="shared" si="27"/>
        <v>137772</v>
      </c>
      <c r="H638" s="618">
        <f t="shared" si="29"/>
        <v>553041117.26999998</v>
      </c>
      <c r="J638" s="619" t="s">
        <v>58</v>
      </c>
      <c r="K638" s="619" t="s">
        <v>2048</v>
      </c>
    </row>
    <row r="639" spans="2:11">
      <c r="B639" s="620" t="s">
        <v>3244</v>
      </c>
      <c r="C639" s="620" t="s">
        <v>6168</v>
      </c>
      <c r="D639" s="620" t="s">
        <v>3826</v>
      </c>
      <c r="E639" s="615">
        <v>12000</v>
      </c>
      <c r="F639" s="616">
        <f t="shared" si="28"/>
        <v>553053117.26999998</v>
      </c>
      <c r="G639" s="617">
        <f t="shared" si="27"/>
        <v>12000</v>
      </c>
      <c r="H639" s="618">
        <f t="shared" si="29"/>
        <v>553053117.26999998</v>
      </c>
      <c r="J639" s="619" t="s">
        <v>58</v>
      </c>
      <c r="K639" s="619" t="s">
        <v>2048</v>
      </c>
    </row>
    <row r="640" spans="2:11">
      <c r="B640" s="620" t="s">
        <v>3244</v>
      </c>
      <c r="C640" s="620" t="s">
        <v>6168</v>
      </c>
      <c r="D640" s="620" t="s">
        <v>3838</v>
      </c>
      <c r="E640" s="615">
        <v>40000</v>
      </c>
      <c r="F640" s="616">
        <f t="shared" si="28"/>
        <v>553093117.26999998</v>
      </c>
      <c r="G640" s="617">
        <f t="shared" si="27"/>
        <v>40000</v>
      </c>
      <c r="H640" s="618">
        <f t="shared" si="29"/>
        <v>553093117.26999998</v>
      </c>
      <c r="J640" s="619" t="s">
        <v>58</v>
      </c>
      <c r="K640" s="619" t="s">
        <v>2048</v>
      </c>
    </row>
    <row r="641" spans="2:11">
      <c r="B641" s="620" t="s">
        <v>3244</v>
      </c>
      <c r="C641" s="620" t="s">
        <v>6168</v>
      </c>
      <c r="D641" s="620" t="s">
        <v>3839</v>
      </c>
      <c r="E641" s="615">
        <v>34000</v>
      </c>
      <c r="F641" s="616">
        <f t="shared" si="28"/>
        <v>553127117.26999998</v>
      </c>
      <c r="G641" s="617">
        <f t="shared" si="27"/>
        <v>34000</v>
      </c>
      <c r="H641" s="618">
        <f t="shared" si="29"/>
        <v>553127117.26999998</v>
      </c>
      <c r="J641" s="619" t="s">
        <v>58</v>
      </c>
      <c r="K641" s="619" t="s">
        <v>2048</v>
      </c>
    </row>
    <row r="642" spans="2:11">
      <c r="B642" s="620" t="s">
        <v>3244</v>
      </c>
      <c r="C642" s="620" t="s">
        <v>6168</v>
      </c>
      <c r="D642" s="620" t="s">
        <v>3378</v>
      </c>
      <c r="E642" s="615">
        <v>45000</v>
      </c>
      <c r="F642" s="616">
        <f t="shared" si="28"/>
        <v>553172117.26999998</v>
      </c>
      <c r="G642" s="617">
        <f t="shared" si="27"/>
        <v>45000</v>
      </c>
      <c r="H642" s="618">
        <f t="shared" si="29"/>
        <v>553172117.26999998</v>
      </c>
      <c r="J642" s="619" t="s">
        <v>58</v>
      </c>
      <c r="K642" s="619" t="s">
        <v>2048</v>
      </c>
    </row>
    <row r="643" spans="2:11">
      <c r="B643" s="620" t="s">
        <v>3244</v>
      </c>
      <c r="C643" s="620" t="s">
        <v>6168</v>
      </c>
      <c r="D643" s="620" t="s">
        <v>3840</v>
      </c>
      <c r="E643" s="615">
        <v>20000</v>
      </c>
      <c r="F643" s="616">
        <f t="shared" si="28"/>
        <v>553192117.26999998</v>
      </c>
      <c r="G643" s="617">
        <f t="shared" si="27"/>
        <v>20000</v>
      </c>
      <c r="H643" s="618">
        <f t="shared" si="29"/>
        <v>553192117.26999998</v>
      </c>
      <c r="J643" s="619" t="s">
        <v>58</v>
      </c>
      <c r="K643" s="619" t="s">
        <v>2048</v>
      </c>
    </row>
    <row r="644" spans="2:11">
      <c r="B644" s="620" t="s">
        <v>3244</v>
      </c>
      <c r="C644" s="620" t="s">
        <v>6168</v>
      </c>
      <c r="D644" s="620" t="s">
        <v>3380</v>
      </c>
      <c r="E644" s="615">
        <v>6000</v>
      </c>
      <c r="F644" s="616">
        <f t="shared" si="28"/>
        <v>553198117.26999998</v>
      </c>
      <c r="G644" s="617">
        <f t="shared" si="27"/>
        <v>6000</v>
      </c>
      <c r="H644" s="618">
        <f t="shared" si="29"/>
        <v>553198117.26999998</v>
      </c>
      <c r="J644" s="619" t="s">
        <v>58</v>
      </c>
      <c r="K644" s="619" t="s">
        <v>2048</v>
      </c>
    </row>
    <row r="645" spans="2:11">
      <c r="B645" s="620" t="s">
        <v>3244</v>
      </c>
      <c r="C645" s="620" t="s">
        <v>6168</v>
      </c>
      <c r="D645" s="620" t="s">
        <v>3841</v>
      </c>
      <c r="E645" s="615">
        <v>16000</v>
      </c>
      <c r="F645" s="616">
        <f t="shared" si="28"/>
        <v>553214117.26999998</v>
      </c>
      <c r="G645" s="617">
        <f t="shared" si="27"/>
        <v>16000</v>
      </c>
      <c r="H645" s="618">
        <f t="shared" si="29"/>
        <v>553214117.26999998</v>
      </c>
      <c r="J645" s="619" t="s">
        <v>58</v>
      </c>
      <c r="K645" s="619" t="s">
        <v>2048</v>
      </c>
    </row>
    <row r="646" spans="2:11">
      <c r="B646" s="620" t="s">
        <v>3244</v>
      </c>
      <c r="C646" s="620" t="s">
        <v>6168</v>
      </c>
      <c r="D646" s="620" t="s">
        <v>3831</v>
      </c>
      <c r="E646" s="615">
        <v>40000</v>
      </c>
      <c r="F646" s="616">
        <f t="shared" si="28"/>
        <v>553254117.26999998</v>
      </c>
      <c r="G646" s="617">
        <f t="shared" si="27"/>
        <v>40000</v>
      </c>
      <c r="H646" s="618">
        <f t="shared" si="29"/>
        <v>553254117.26999998</v>
      </c>
      <c r="J646" s="619" t="s">
        <v>58</v>
      </c>
      <c r="K646" s="619" t="s">
        <v>2048</v>
      </c>
    </row>
    <row r="647" spans="2:11">
      <c r="B647" s="620" t="s">
        <v>3244</v>
      </c>
      <c r="C647" s="620" t="s">
        <v>6168</v>
      </c>
      <c r="D647" s="620" t="s">
        <v>3832</v>
      </c>
      <c r="E647" s="615">
        <v>8000</v>
      </c>
      <c r="F647" s="616">
        <f t="shared" si="28"/>
        <v>553262117.26999998</v>
      </c>
      <c r="G647" s="617">
        <f t="shared" ref="G647:G710" si="30">E647</f>
        <v>8000</v>
      </c>
      <c r="H647" s="618">
        <f t="shared" si="29"/>
        <v>553262117.26999998</v>
      </c>
      <c r="J647" s="619" t="s">
        <v>58</v>
      </c>
      <c r="K647" s="619" t="s">
        <v>2048</v>
      </c>
    </row>
    <row r="648" spans="2:11">
      <c r="B648" s="620" t="s">
        <v>3244</v>
      </c>
      <c r="C648" s="620" t="s">
        <v>6168</v>
      </c>
      <c r="D648" s="620" t="s">
        <v>3381</v>
      </c>
      <c r="E648" s="615">
        <v>140000</v>
      </c>
      <c r="F648" s="616">
        <f t="shared" ref="F648:F711" si="31">E648+F647</f>
        <v>553402117.26999998</v>
      </c>
      <c r="G648" s="617">
        <f t="shared" si="30"/>
        <v>140000</v>
      </c>
      <c r="H648" s="618">
        <f t="shared" ref="H648:H711" si="32">G648+H647</f>
        <v>553402117.26999998</v>
      </c>
      <c r="J648" s="619" t="s">
        <v>58</v>
      </c>
      <c r="K648" s="619" t="s">
        <v>2048</v>
      </c>
    </row>
    <row r="649" spans="2:11">
      <c r="B649" s="620" t="s">
        <v>3244</v>
      </c>
      <c r="C649" s="620" t="s">
        <v>6168</v>
      </c>
      <c r="D649" s="620" t="s">
        <v>3833</v>
      </c>
      <c r="E649" s="615">
        <v>9000</v>
      </c>
      <c r="F649" s="616">
        <f t="shared" si="31"/>
        <v>553411117.26999998</v>
      </c>
      <c r="G649" s="617">
        <f t="shared" si="30"/>
        <v>9000</v>
      </c>
      <c r="H649" s="618">
        <f t="shared" si="32"/>
        <v>553411117.26999998</v>
      </c>
      <c r="J649" s="619" t="s">
        <v>58</v>
      </c>
      <c r="K649" s="619" t="s">
        <v>2048</v>
      </c>
    </row>
    <row r="650" spans="2:11">
      <c r="B650" s="620" t="s">
        <v>3244</v>
      </c>
      <c r="C650" s="620" t="s">
        <v>6168</v>
      </c>
      <c r="D650" s="620" t="s">
        <v>3834</v>
      </c>
      <c r="E650" s="615">
        <v>20000</v>
      </c>
      <c r="F650" s="616">
        <f t="shared" si="31"/>
        <v>553431117.26999998</v>
      </c>
      <c r="G650" s="617">
        <f t="shared" si="30"/>
        <v>20000</v>
      </c>
      <c r="H650" s="618">
        <f t="shared" si="32"/>
        <v>553431117.26999998</v>
      </c>
      <c r="J650" s="619" t="s">
        <v>58</v>
      </c>
      <c r="K650" s="619" t="s">
        <v>2048</v>
      </c>
    </row>
    <row r="651" spans="2:11">
      <c r="B651" s="620" t="s">
        <v>3244</v>
      </c>
      <c r="C651" s="620" t="s">
        <v>6168</v>
      </c>
      <c r="D651" s="620" t="s">
        <v>3835</v>
      </c>
      <c r="E651" s="615">
        <v>12000</v>
      </c>
      <c r="F651" s="616">
        <f t="shared" si="31"/>
        <v>553443117.26999998</v>
      </c>
      <c r="G651" s="617">
        <f t="shared" si="30"/>
        <v>12000</v>
      </c>
      <c r="H651" s="618">
        <f t="shared" si="32"/>
        <v>553443117.26999998</v>
      </c>
      <c r="J651" s="619" t="s">
        <v>58</v>
      </c>
      <c r="K651" s="619" t="s">
        <v>2048</v>
      </c>
    </row>
    <row r="652" spans="2:11">
      <c r="B652" s="620" t="s">
        <v>3244</v>
      </c>
      <c r="C652" s="620" t="s">
        <v>6168</v>
      </c>
      <c r="D652" s="620" t="s">
        <v>3837</v>
      </c>
      <c r="E652" s="615">
        <v>43000</v>
      </c>
      <c r="F652" s="616">
        <f t="shared" si="31"/>
        <v>553486117.26999998</v>
      </c>
      <c r="G652" s="617">
        <f t="shared" si="30"/>
        <v>43000</v>
      </c>
      <c r="H652" s="618">
        <f t="shared" si="32"/>
        <v>553486117.26999998</v>
      </c>
      <c r="J652" s="619" t="s">
        <v>58</v>
      </c>
      <c r="K652" s="619" t="s">
        <v>2048</v>
      </c>
    </row>
    <row r="653" spans="2:11">
      <c r="B653" s="620" t="s">
        <v>3244</v>
      </c>
      <c r="C653" s="620" t="s">
        <v>6167</v>
      </c>
      <c r="D653" s="620" t="s">
        <v>3825</v>
      </c>
      <c r="E653" s="615">
        <v>171000</v>
      </c>
      <c r="F653" s="616">
        <f t="shared" si="31"/>
        <v>553657117.26999998</v>
      </c>
      <c r="G653" s="617">
        <f t="shared" si="30"/>
        <v>171000</v>
      </c>
      <c r="H653" s="618">
        <f t="shared" si="32"/>
        <v>553657117.26999998</v>
      </c>
      <c r="J653" s="619" t="s">
        <v>58</v>
      </c>
      <c r="K653" s="619" t="s">
        <v>2048</v>
      </c>
    </row>
    <row r="654" spans="2:11">
      <c r="B654" s="620" t="s">
        <v>3244</v>
      </c>
      <c r="C654" s="620" t="s">
        <v>6167</v>
      </c>
      <c r="D654" s="620" t="s">
        <v>3373</v>
      </c>
      <c r="E654" s="615">
        <v>137772</v>
      </c>
      <c r="F654" s="616">
        <f t="shared" si="31"/>
        <v>553794889.26999998</v>
      </c>
      <c r="G654" s="617">
        <f t="shared" si="30"/>
        <v>137772</v>
      </c>
      <c r="H654" s="618">
        <f t="shared" si="32"/>
        <v>553794889.26999998</v>
      </c>
      <c r="J654" s="619" t="s">
        <v>58</v>
      </c>
      <c r="K654" s="619" t="s">
        <v>2048</v>
      </c>
    </row>
    <row r="655" spans="2:11">
      <c r="B655" s="620" t="s">
        <v>3244</v>
      </c>
      <c r="C655" s="620" t="s">
        <v>6167</v>
      </c>
      <c r="D655" s="620" t="s">
        <v>3842</v>
      </c>
      <c r="E655" s="615">
        <v>12000</v>
      </c>
      <c r="F655" s="616">
        <f t="shared" si="31"/>
        <v>553806889.26999998</v>
      </c>
      <c r="G655" s="617">
        <f t="shared" si="30"/>
        <v>12000</v>
      </c>
      <c r="H655" s="618">
        <f t="shared" si="32"/>
        <v>553806889.26999998</v>
      </c>
      <c r="J655" s="619" t="s">
        <v>58</v>
      </c>
      <c r="K655" s="619" t="s">
        <v>2048</v>
      </c>
    </row>
    <row r="656" spans="2:11">
      <c r="B656" s="620" t="s">
        <v>3244</v>
      </c>
      <c r="C656" s="620" t="s">
        <v>6167</v>
      </c>
      <c r="D656" s="620" t="s">
        <v>3827</v>
      </c>
      <c r="E656" s="615">
        <v>60000</v>
      </c>
      <c r="F656" s="616">
        <f t="shared" si="31"/>
        <v>553866889.26999998</v>
      </c>
      <c r="G656" s="617">
        <f t="shared" si="30"/>
        <v>60000</v>
      </c>
      <c r="H656" s="618">
        <f t="shared" si="32"/>
        <v>553866889.26999998</v>
      </c>
      <c r="J656" s="619" t="s">
        <v>58</v>
      </c>
      <c r="K656" s="619" t="s">
        <v>2048</v>
      </c>
    </row>
    <row r="657" spans="2:11">
      <c r="B657" s="620" t="s">
        <v>3244</v>
      </c>
      <c r="C657" s="620" t="s">
        <v>6167</v>
      </c>
      <c r="D657" s="620" t="s">
        <v>3828</v>
      </c>
      <c r="E657" s="615">
        <v>51000</v>
      </c>
      <c r="F657" s="616">
        <f t="shared" si="31"/>
        <v>553917889.26999998</v>
      </c>
      <c r="G657" s="617">
        <f t="shared" si="30"/>
        <v>51000</v>
      </c>
      <c r="H657" s="618">
        <f t="shared" si="32"/>
        <v>553917889.26999998</v>
      </c>
      <c r="J657" s="619" t="s">
        <v>58</v>
      </c>
      <c r="K657" s="619" t="s">
        <v>2048</v>
      </c>
    </row>
    <row r="658" spans="2:11">
      <c r="B658" s="620" t="s">
        <v>3244</v>
      </c>
      <c r="C658" s="620" t="s">
        <v>6167</v>
      </c>
      <c r="D658" s="620" t="s">
        <v>3378</v>
      </c>
      <c r="E658" s="615">
        <v>45000</v>
      </c>
      <c r="F658" s="616">
        <f t="shared" si="31"/>
        <v>553962889.26999998</v>
      </c>
      <c r="G658" s="617">
        <f t="shared" si="30"/>
        <v>45000</v>
      </c>
      <c r="H658" s="618">
        <f t="shared" si="32"/>
        <v>553962889.26999998</v>
      </c>
      <c r="J658" s="619" t="s">
        <v>58</v>
      </c>
      <c r="K658" s="619" t="s">
        <v>2048</v>
      </c>
    </row>
    <row r="659" spans="2:11">
      <c r="B659" s="620" t="s">
        <v>3244</v>
      </c>
      <c r="C659" s="620" t="s">
        <v>6167</v>
      </c>
      <c r="D659" s="620" t="s">
        <v>3829</v>
      </c>
      <c r="E659" s="615">
        <v>15000</v>
      </c>
      <c r="F659" s="616">
        <f t="shared" si="31"/>
        <v>553977889.26999998</v>
      </c>
      <c r="G659" s="617">
        <f t="shared" si="30"/>
        <v>15000</v>
      </c>
      <c r="H659" s="618">
        <f t="shared" si="32"/>
        <v>553977889.26999998</v>
      </c>
      <c r="J659" s="619" t="s">
        <v>58</v>
      </c>
      <c r="K659" s="619" t="s">
        <v>2048</v>
      </c>
    </row>
    <row r="660" spans="2:11">
      <c r="B660" s="620" t="s">
        <v>3244</v>
      </c>
      <c r="C660" s="620" t="s">
        <v>6167</v>
      </c>
      <c r="D660" s="620" t="s">
        <v>3380</v>
      </c>
      <c r="E660" s="615">
        <v>6000</v>
      </c>
      <c r="F660" s="616">
        <f t="shared" si="31"/>
        <v>553983889.26999998</v>
      </c>
      <c r="G660" s="617">
        <f t="shared" si="30"/>
        <v>6000</v>
      </c>
      <c r="H660" s="618">
        <f t="shared" si="32"/>
        <v>553983889.26999998</v>
      </c>
      <c r="J660" s="619" t="s">
        <v>58</v>
      </c>
      <c r="K660" s="619" t="s">
        <v>2048</v>
      </c>
    </row>
    <row r="661" spans="2:11">
      <c r="B661" s="620" t="s">
        <v>3244</v>
      </c>
      <c r="C661" s="620" t="s">
        <v>6167</v>
      </c>
      <c r="D661" s="620" t="s">
        <v>3830</v>
      </c>
      <c r="E661" s="615">
        <v>24000</v>
      </c>
      <c r="F661" s="616">
        <f t="shared" si="31"/>
        <v>554007889.26999998</v>
      </c>
      <c r="G661" s="617">
        <f t="shared" si="30"/>
        <v>24000</v>
      </c>
      <c r="H661" s="618">
        <f t="shared" si="32"/>
        <v>554007889.26999998</v>
      </c>
      <c r="J661" s="619" t="s">
        <v>58</v>
      </c>
      <c r="K661" s="619" t="s">
        <v>2048</v>
      </c>
    </row>
    <row r="662" spans="2:11">
      <c r="B662" s="620" t="s">
        <v>3244</v>
      </c>
      <c r="C662" s="620" t="s">
        <v>6167</v>
      </c>
      <c r="D662" s="620" t="s">
        <v>3831</v>
      </c>
      <c r="E662" s="615">
        <v>40000</v>
      </c>
      <c r="F662" s="616">
        <f t="shared" si="31"/>
        <v>554047889.26999998</v>
      </c>
      <c r="G662" s="617">
        <f t="shared" si="30"/>
        <v>40000</v>
      </c>
      <c r="H662" s="618">
        <f t="shared" si="32"/>
        <v>554047889.26999998</v>
      </c>
      <c r="J662" s="619" t="s">
        <v>58</v>
      </c>
      <c r="K662" s="619" t="s">
        <v>2048</v>
      </c>
    </row>
    <row r="663" spans="2:11">
      <c r="B663" s="620" t="s">
        <v>3244</v>
      </c>
      <c r="C663" s="620" t="s">
        <v>6167</v>
      </c>
      <c r="D663" s="620" t="s">
        <v>3832</v>
      </c>
      <c r="E663" s="615">
        <v>8000</v>
      </c>
      <c r="F663" s="616">
        <f t="shared" si="31"/>
        <v>554055889.26999998</v>
      </c>
      <c r="G663" s="617">
        <f t="shared" si="30"/>
        <v>8000</v>
      </c>
      <c r="H663" s="618">
        <f t="shared" si="32"/>
        <v>554055889.26999998</v>
      </c>
      <c r="J663" s="619" t="s">
        <v>58</v>
      </c>
      <c r="K663" s="619" t="s">
        <v>2048</v>
      </c>
    </row>
    <row r="664" spans="2:11">
      <c r="B664" s="620" t="s">
        <v>3244</v>
      </c>
      <c r="C664" s="620" t="s">
        <v>6167</v>
      </c>
      <c r="D664" s="620" t="s">
        <v>3381</v>
      </c>
      <c r="E664" s="615">
        <v>140000</v>
      </c>
      <c r="F664" s="616">
        <f t="shared" si="31"/>
        <v>554195889.26999998</v>
      </c>
      <c r="G664" s="617">
        <f t="shared" si="30"/>
        <v>140000</v>
      </c>
      <c r="H664" s="618">
        <f t="shared" si="32"/>
        <v>554195889.26999998</v>
      </c>
      <c r="J664" s="619" t="s">
        <v>58</v>
      </c>
      <c r="K664" s="619" t="s">
        <v>2048</v>
      </c>
    </row>
    <row r="665" spans="2:11">
      <c r="B665" s="620" t="s">
        <v>3244</v>
      </c>
      <c r="C665" s="620" t="s">
        <v>6167</v>
      </c>
      <c r="D665" s="620" t="s">
        <v>3833</v>
      </c>
      <c r="E665" s="615">
        <v>9000</v>
      </c>
      <c r="F665" s="616">
        <f t="shared" si="31"/>
        <v>554204889.26999998</v>
      </c>
      <c r="G665" s="617">
        <f t="shared" si="30"/>
        <v>9000</v>
      </c>
      <c r="H665" s="618">
        <f t="shared" si="32"/>
        <v>554204889.26999998</v>
      </c>
      <c r="J665" s="619" t="s">
        <v>58</v>
      </c>
      <c r="K665" s="619" t="s">
        <v>2048</v>
      </c>
    </row>
    <row r="666" spans="2:11">
      <c r="B666" s="620" t="s">
        <v>3244</v>
      </c>
      <c r="C666" s="620" t="s">
        <v>6167</v>
      </c>
      <c r="D666" s="620" t="s">
        <v>3834</v>
      </c>
      <c r="E666" s="615">
        <v>20000</v>
      </c>
      <c r="F666" s="616">
        <f t="shared" si="31"/>
        <v>554224889.26999998</v>
      </c>
      <c r="G666" s="617">
        <f t="shared" si="30"/>
        <v>20000</v>
      </c>
      <c r="H666" s="618">
        <f t="shared" si="32"/>
        <v>554224889.26999998</v>
      </c>
      <c r="J666" s="619" t="s">
        <v>58</v>
      </c>
      <c r="K666" s="619" t="s">
        <v>2048</v>
      </c>
    </row>
    <row r="667" spans="2:11">
      <c r="B667" s="620" t="s">
        <v>3244</v>
      </c>
      <c r="C667" s="620" t="s">
        <v>6167</v>
      </c>
      <c r="D667" s="620" t="s">
        <v>3835</v>
      </c>
      <c r="E667" s="615">
        <v>12000</v>
      </c>
      <c r="F667" s="616">
        <f t="shared" si="31"/>
        <v>554236889.26999998</v>
      </c>
      <c r="G667" s="617">
        <f t="shared" si="30"/>
        <v>12000</v>
      </c>
      <c r="H667" s="618">
        <f t="shared" si="32"/>
        <v>554236889.26999998</v>
      </c>
      <c r="J667" s="619" t="s">
        <v>58</v>
      </c>
      <c r="K667" s="619" t="s">
        <v>2048</v>
      </c>
    </row>
    <row r="668" spans="2:11">
      <c r="B668" s="620" t="s">
        <v>3244</v>
      </c>
      <c r="C668" s="620" t="s">
        <v>6167</v>
      </c>
      <c r="D668" s="620" t="s">
        <v>3837</v>
      </c>
      <c r="E668" s="615">
        <v>23000</v>
      </c>
      <c r="F668" s="616">
        <f t="shared" si="31"/>
        <v>554259889.26999998</v>
      </c>
      <c r="G668" s="617">
        <f t="shared" si="30"/>
        <v>23000</v>
      </c>
      <c r="H668" s="618">
        <f t="shared" si="32"/>
        <v>554259889.26999998</v>
      </c>
      <c r="J668" s="619" t="s">
        <v>58</v>
      </c>
      <c r="K668" s="619" t="s">
        <v>2048</v>
      </c>
    </row>
    <row r="669" spans="2:11">
      <c r="B669" s="620" t="s">
        <v>3244</v>
      </c>
      <c r="C669" s="620" t="s">
        <v>6166</v>
      </c>
      <c r="D669" s="620" t="s">
        <v>3825</v>
      </c>
      <c r="E669" s="615">
        <v>171000</v>
      </c>
      <c r="F669" s="616">
        <f t="shared" si="31"/>
        <v>554430889.26999998</v>
      </c>
      <c r="G669" s="617">
        <f t="shared" si="30"/>
        <v>171000</v>
      </c>
      <c r="H669" s="618">
        <f t="shared" si="32"/>
        <v>554430889.26999998</v>
      </c>
      <c r="J669" s="619" t="s">
        <v>58</v>
      </c>
      <c r="K669" s="619" t="s">
        <v>2048</v>
      </c>
    </row>
    <row r="670" spans="2:11">
      <c r="B670" s="620" t="s">
        <v>3244</v>
      </c>
      <c r="C670" s="620" t="s">
        <v>6166</v>
      </c>
      <c r="D670" s="620" t="s">
        <v>3373</v>
      </c>
      <c r="E670" s="615">
        <v>137772</v>
      </c>
      <c r="F670" s="616">
        <f t="shared" si="31"/>
        <v>554568661.26999998</v>
      </c>
      <c r="G670" s="617">
        <f t="shared" si="30"/>
        <v>137772</v>
      </c>
      <c r="H670" s="618">
        <f t="shared" si="32"/>
        <v>554568661.26999998</v>
      </c>
      <c r="J670" s="619" t="s">
        <v>58</v>
      </c>
      <c r="K670" s="619" t="s">
        <v>2048</v>
      </c>
    </row>
    <row r="671" spans="2:11">
      <c r="B671" s="620" t="s">
        <v>3244</v>
      </c>
      <c r="C671" s="620" t="s">
        <v>6166</v>
      </c>
      <c r="D671" s="620" t="s">
        <v>3826</v>
      </c>
      <c r="E671" s="615">
        <v>12000</v>
      </c>
      <c r="F671" s="616">
        <f t="shared" si="31"/>
        <v>554580661.26999998</v>
      </c>
      <c r="G671" s="617">
        <f t="shared" si="30"/>
        <v>12000</v>
      </c>
      <c r="H671" s="618">
        <f t="shared" si="32"/>
        <v>554580661.26999998</v>
      </c>
      <c r="J671" s="619" t="s">
        <v>58</v>
      </c>
      <c r="K671" s="619" t="s">
        <v>2048</v>
      </c>
    </row>
    <row r="672" spans="2:11">
      <c r="B672" s="620" t="s">
        <v>3244</v>
      </c>
      <c r="C672" s="620" t="s">
        <v>6166</v>
      </c>
      <c r="D672" s="620" t="s">
        <v>3838</v>
      </c>
      <c r="E672" s="615">
        <v>40000</v>
      </c>
      <c r="F672" s="616">
        <f t="shared" si="31"/>
        <v>554620661.26999998</v>
      </c>
      <c r="G672" s="617">
        <f t="shared" si="30"/>
        <v>40000</v>
      </c>
      <c r="H672" s="618">
        <f t="shared" si="32"/>
        <v>554620661.26999998</v>
      </c>
      <c r="J672" s="619" t="s">
        <v>58</v>
      </c>
      <c r="K672" s="619" t="s">
        <v>2048</v>
      </c>
    </row>
    <row r="673" spans="2:11">
      <c r="B673" s="620" t="s">
        <v>3244</v>
      </c>
      <c r="C673" s="620" t="s">
        <v>6166</v>
      </c>
      <c r="D673" s="620" t="s">
        <v>3839</v>
      </c>
      <c r="E673" s="615">
        <v>34000</v>
      </c>
      <c r="F673" s="616">
        <f t="shared" si="31"/>
        <v>554654661.26999998</v>
      </c>
      <c r="G673" s="617">
        <f t="shared" si="30"/>
        <v>34000</v>
      </c>
      <c r="H673" s="618">
        <f t="shared" si="32"/>
        <v>554654661.26999998</v>
      </c>
      <c r="J673" s="619" t="s">
        <v>58</v>
      </c>
      <c r="K673" s="619" t="s">
        <v>2048</v>
      </c>
    </row>
    <row r="674" spans="2:11">
      <c r="B674" s="620" t="s">
        <v>3244</v>
      </c>
      <c r="C674" s="620" t="s">
        <v>6166</v>
      </c>
      <c r="D674" s="620" t="s">
        <v>3378</v>
      </c>
      <c r="E674" s="615">
        <v>45000</v>
      </c>
      <c r="F674" s="616">
        <f t="shared" si="31"/>
        <v>554699661.26999998</v>
      </c>
      <c r="G674" s="617">
        <f t="shared" si="30"/>
        <v>45000</v>
      </c>
      <c r="H674" s="618">
        <f t="shared" si="32"/>
        <v>554699661.26999998</v>
      </c>
      <c r="J674" s="619" t="s">
        <v>58</v>
      </c>
      <c r="K674" s="619" t="s">
        <v>2048</v>
      </c>
    </row>
    <row r="675" spans="2:11">
      <c r="B675" s="620" t="s">
        <v>3244</v>
      </c>
      <c r="C675" s="620" t="s">
        <v>6166</v>
      </c>
      <c r="D675" s="620" t="s">
        <v>3840</v>
      </c>
      <c r="E675" s="615">
        <v>20000</v>
      </c>
      <c r="F675" s="616">
        <f t="shared" si="31"/>
        <v>554719661.26999998</v>
      </c>
      <c r="G675" s="617">
        <f t="shared" si="30"/>
        <v>20000</v>
      </c>
      <c r="H675" s="618">
        <f t="shared" si="32"/>
        <v>554719661.26999998</v>
      </c>
      <c r="J675" s="619" t="s">
        <v>58</v>
      </c>
      <c r="K675" s="619" t="s">
        <v>2048</v>
      </c>
    </row>
    <row r="676" spans="2:11">
      <c r="B676" s="620" t="s">
        <v>3244</v>
      </c>
      <c r="C676" s="620" t="s">
        <v>6166</v>
      </c>
      <c r="D676" s="620" t="s">
        <v>3380</v>
      </c>
      <c r="E676" s="615">
        <v>6000</v>
      </c>
      <c r="F676" s="616">
        <f t="shared" si="31"/>
        <v>554725661.26999998</v>
      </c>
      <c r="G676" s="617">
        <f t="shared" si="30"/>
        <v>6000</v>
      </c>
      <c r="H676" s="618">
        <f t="shared" si="32"/>
        <v>554725661.26999998</v>
      </c>
      <c r="J676" s="619" t="s">
        <v>58</v>
      </c>
      <c r="K676" s="619" t="s">
        <v>2048</v>
      </c>
    </row>
    <row r="677" spans="2:11">
      <c r="B677" s="620" t="s">
        <v>3244</v>
      </c>
      <c r="C677" s="620" t="s">
        <v>6166</v>
      </c>
      <c r="D677" s="620" t="s">
        <v>3841</v>
      </c>
      <c r="E677" s="615">
        <v>16000</v>
      </c>
      <c r="F677" s="616">
        <f t="shared" si="31"/>
        <v>554741661.26999998</v>
      </c>
      <c r="G677" s="617">
        <f t="shared" si="30"/>
        <v>16000</v>
      </c>
      <c r="H677" s="618">
        <f t="shared" si="32"/>
        <v>554741661.26999998</v>
      </c>
      <c r="J677" s="619" t="s">
        <v>58</v>
      </c>
      <c r="K677" s="619" t="s">
        <v>2048</v>
      </c>
    </row>
    <row r="678" spans="2:11">
      <c r="B678" s="620" t="s">
        <v>3244</v>
      </c>
      <c r="C678" s="620" t="s">
        <v>6166</v>
      </c>
      <c r="D678" s="620" t="s">
        <v>3831</v>
      </c>
      <c r="E678" s="615">
        <v>40000</v>
      </c>
      <c r="F678" s="616">
        <f t="shared" si="31"/>
        <v>554781661.26999998</v>
      </c>
      <c r="G678" s="617">
        <f t="shared" si="30"/>
        <v>40000</v>
      </c>
      <c r="H678" s="618">
        <f t="shared" si="32"/>
        <v>554781661.26999998</v>
      </c>
      <c r="J678" s="619" t="s">
        <v>58</v>
      </c>
      <c r="K678" s="619" t="s">
        <v>2048</v>
      </c>
    </row>
    <row r="679" spans="2:11">
      <c r="B679" s="620" t="s">
        <v>3244</v>
      </c>
      <c r="C679" s="620" t="s">
        <v>6166</v>
      </c>
      <c r="D679" s="620" t="s">
        <v>3832</v>
      </c>
      <c r="E679" s="615">
        <v>8000</v>
      </c>
      <c r="F679" s="616">
        <f t="shared" si="31"/>
        <v>554789661.26999998</v>
      </c>
      <c r="G679" s="617">
        <f t="shared" si="30"/>
        <v>8000</v>
      </c>
      <c r="H679" s="618">
        <f t="shared" si="32"/>
        <v>554789661.26999998</v>
      </c>
      <c r="J679" s="619" t="s">
        <v>58</v>
      </c>
      <c r="K679" s="619" t="s">
        <v>2048</v>
      </c>
    </row>
    <row r="680" spans="2:11">
      <c r="B680" s="620" t="s">
        <v>3244</v>
      </c>
      <c r="C680" s="620" t="s">
        <v>6166</v>
      </c>
      <c r="D680" s="620" t="s">
        <v>3381</v>
      </c>
      <c r="E680" s="615">
        <v>140000</v>
      </c>
      <c r="F680" s="616">
        <f t="shared" si="31"/>
        <v>554929661.26999998</v>
      </c>
      <c r="G680" s="617">
        <f t="shared" si="30"/>
        <v>140000</v>
      </c>
      <c r="H680" s="618">
        <f t="shared" si="32"/>
        <v>554929661.26999998</v>
      </c>
      <c r="J680" s="619" t="s">
        <v>58</v>
      </c>
      <c r="K680" s="619" t="s">
        <v>2048</v>
      </c>
    </row>
    <row r="681" spans="2:11">
      <c r="B681" s="620" t="s">
        <v>3244</v>
      </c>
      <c r="C681" s="620" t="s">
        <v>6166</v>
      </c>
      <c r="D681" s="620" t="s">
        <v>3833</v>
      </c>
      <c r="E681" s="615">
        <v>9000</v>
      </c>
      <c r="F681" s="616">
        <f t="shared" si="31"/>
        <v>554938661.26999998</v>
      </c>
      <c r="G681" s="617">
        <f t="shared" si="30"/>
        <v>9000</v>
      </c>
      <c r="H681" s="618">
        <f t="shared" si="32"/>
        <v>554938661.26999998</v>
      </c>
      <c r="J681" s="619" t="s">
        <v>58</v>
      </c>
      <c r="K681" s="619" t="s">
        <v>2048</v>
      </c>
    </row>
    <row r="682" spans="2:11">
      <c r="B682" s="620" t="s">
        <v>3244</v>
      </c>
      <c r="C682" s="620" t="s">
        <v>6166</v>
      </c>
      <c r="D682" s="620" t="s">
        <v>3834</v>
      </c>
      <c r="E682" s="615">
        <v>20000</v>
      </c>
      <c r="F682" s="616">
        <f t="shared" si="31"/>
        <v>554958661.26999998</v>
      </c>
      <c r="G682" s="617">
        <f t="shared" si="30"/>
        <v>20000</v>
      </c>
      <c r="H682" s="618">
        <f t="shared" si="32"/>
        <v>554958661.26999998</v>
      </c>
      <c r="J682" s="619" t="s">
        <v>58</v>
      </c>
      <c r="K682" s="619" t="s">
        <v>2048</v>
      </c>
    </row>
    <row r="683" spans="2:11">
      <c r="B683" s="620" t="s">
        <v>3244</v>
      </c>
      <c r="C683" s="620" t="s">
        <v>6166</v>
      </c>
      <c r="D683" s="620" t="s">
        <v>3835</v>
      </c>
      <c r="E683" s="615">
        <v>12000</v>
      </c>
      <c r="F683" s="616">
        <f t="shared" si="31"/>
        <v>554970661.26999998</v>
      </c>
      <c r="G683" s="617">
        <f t="shared" si="30"/>
        <v>12000</v>
      </c>
      <c r="H683" s="618">
        <f t="shared" si="32"/>
        <v>554970661.26999998</v>
      </c>
      <c r="J683" s="619" t="s">
        <v>58</v>
      </c>
      <c r="K683" s="619" t="s">
        <v>2048</v>
      </c>
    </row>
    <row r="684" spans="2:11">
      <c r="B684" s="620" t="s">
        <v>3244</v>
      </c>
      <c r="C684" s="620" t="s">
        <v>6166</v>
      </c>
      <c r="D684" s="620" t="s">
        <v>3837</v>
      </c>
      <c r="E684" s="615">
        <v>43000</v>
      </c>
      <c r="F684" s="616">
        <f t="shared" si="31"/>
        <v>555013661.26999998</v>
      </c>
      <c r="G684" s="617">
        <f t="shared" si="30"/>
        <v>43000</v>
      </c>
      <c r="H684" s="618">
        <f t="shared" si="32"/>
        <v>555013661.26999998</v>
      </c>
      <c r="J684" s="619" t="s">
        <v>58</v>
      </c>
      <c r="K684" s="619" t="s">
        <v>2048</v>
      </c>
    </row>
    <row r="685" spans="2:11">
      <c r="B685" s="620" t="s">
        <v>3244</v>
      </c>
      <c r="C685" s="620" t="s">
        <v>6165</v>
      </c>
      <c r="D685" s="620" t="s">
        <v>3843</v>
      </c>
      <c r="E685" s="615">
        <v>6000</v>
      </c>
      <c r="F685" s="616">
        <f t="shared" si="31"/>
        <v>555019661.26999998</v>
      </c>
      <c r="G685" s="617">
        <f t="shared" si="30"/>
        <v>6000</v>
      </c>
      <c r="H685" s="618">
        <f t="shared" si="32"/>
        <v>555019661.26999998</v>
      </c>
      <c r="J685" s="619" t="s">
        <v>58</v>
      </c>
      <c r="K685" s="619" t="s">
        <v>2048</v>
      </c>
    </row>
    <row r="686" spans="2:11">
      <c r="B686" s="620" t="s">
        <v>3244</v>
      </c>
      <c r="C686" s="620" t="s">
        <v>6165</v>
      </c>
      <c r="D686" s="620" t="s">
        <v>3844</v>
      </c>
      <c r="E686" s="615">
        <v>153000</v>
      </c>
      <c r="F686" s="616">
        <f t="shared" si="31"/>
        <v>555172661.26999998</v>
      </c>
      <c r="G686" s="617">
        <f t="shared" si="30"/>
        <v>153000</v>
      </c>
      <c r="H686" s="618">
        <f t="shared" si="32"/>
        <v>555172661.26999998</v>
      </c>
      <c r="J686" s="619" t="s">
        <v>58</v>
      </c>
      <c r="K686" s="619" t="s">
        <v>2048</v>
      </c>
    </row>
    <row r="687" spans="2:11">
      <c r="B687" s="620" t="s">
        <v>3244</v>
      </c>
      <c r="C687" s="620" t="s">
        <v>6165</v>
      </c>
      <c r="D687" s="620" t="s">
        <v>3373</v>
      </c>
      <c r="E687" s="615">
        <v>137815</v>
      </c>
      <c r="F687" s="616">
        <f t="shared" si="31"/>
        <v>555310476.26999998</v>
      </c>
      <c r="G687" s="617">
        <f t="shared" si="30"/>
        <v>137815</v>
      </c>
      <c r="H687" s="618">
        <f t="shared" si="32"/>
        <v>555310476.26999998</v>
      </c>
      <c r="J687" s="619" t="s">
        <v>58</v>
      </c>
      <c r="K687" s="619" t="s">
        <v>2048</v>
      </c>
    </row>
    <row r="688" spans="2:11">
      <c r="B688" s="620" t="s">
        <v>3244</v>
      </c>
      <c r="C688" s="620" t="s">
        <v>6165</v>
      </c>
      <c r="D688" s="620" t="s">
        <v>3845</v>
      </c>
      <c r="E688" s="615">
        <v>6000</v>
      </c>
      <c r="F688" s="616">
        <f t="shared" si="31"/>
        <v>555316476.26999998</v>
      </c>
      <c r="G688" s="617">
        <f t="shared" si="30"/>
        <v>6000</v>
      </c>
      <c r="H688" s="618">
        <f t="shared" si="32"/>
        <v>555316476.26999998</v>
      </c>
      <c r="J688" s="619" t="s">
        <v>58</v>
      </c>
      <c r="K688" s="619" t="s">
        <v>2048</v>
      </c>
    </row>
    <row r="689" spans="2:11">
      <c r="B689" s="620" t="s">
        <v>3244</v>
      </c>
      <c r="C689" s="620" t="s">
        <v>6165</v>
      </c>
      <c r="D689" s="620" t="s">
        <v>3846</v>
      </c>
      <c r="E689" s="615">
        <v>31000</v>
      </c>
      <c r="F689" s="616">
        <f t="shared" si="31"/>
        <v>555347476.26999998</v>
      </c>
      <c r="G689" s="617">
        <f t="shared" si="30"/>
        <v>31000</v>
      </c>
      <c r="H689" s="618">
        <f t="shared" si="32"/>
        <v>555347476.26999998</v>
      </c>
      <c r="J689" s="619" t="s">
        <v>58</v>
      </c>
      <c r="K689" s="619" t="s">
        <v>2048</v>
      </c>
    </row>
    <row r="690" spans="2:11">
      <c r="B690" s="620" t="s">
        <v>3244</v>
      </c>
      <c r="C690" s="620" t="s">
        <v>6165</v>
      </c>
      <c r="D690" s="620" t="s">
        <v>3375</v>
      </c>
      <c r="E690" s="615">
        <v>55000</v>
      </c>
      <c r="F690" s="616">
        <f t="shared" si="31"/>
        <v>555402476.26999998</v>
      </c>
      <c r="G690" s="617">
        <f t="shared" si="30"/>
        <v>55000</v>
      </c>
      <c r="H690" s="618">
        <f t="shared" si="32"/>
        <v>555402476.26999998</v>
      </c>
      <c r="J690" s="619" t="s">
        <v>58</v>
      </c>
      <c r="K690" s="619" t="s">
        <v>2048</v>
      </c>
    </row>
    <row r="691" spans="2:11">
      <c r="B691" s="620" t="s">
        <v>3244</v>
      </c>
      <c r="C691" s="620" t="s">
        <v>6165</v>
      </c>
      <c r="D691" s="620" t="s">
        <v>3847</v>
      </c>
      <c r="E691" s="615">
        <v>18000</v>
      </c>
      <c r="F691" s="616">
        <f t="shared" si="31"/>
        <v>555420476.26999998</v>
      </c>
      <c r="G691" s="617">
        <f t="shared" si="30"/>
        <v>18000</v>
      </c>
      <c r="H691" s="618">
        <f t="shared" si="32"/>
        <v>555420476.26999998</v>
      </c>
      <c r="J691" s="619" t="s">
        <v>58</v>
      </c>
      <c r="K691" s="619" t="s">
        <v>2048</v>
      </c>
    </row>
    <row r="692" spans="2:11">
      <c r="B692" s="620" t="s">
        <v>3244</v>
      </c>
      <c r="C692" s="620" t="s">
        <v>6165</v>
      </c>
      <c r="D692" s="620" t="s">
        <v>3378</v>
      </c>
      <c r="E692" s="615">
        <v>86000</v>
      </c>
      <c r="F692" s="616">
        <f t="shared" si="31"/>
        <v>555506476.26999998</v>
      </c>
      <c r="G692" s="617">
        <f t="shared" si="30"/>
        <v>86000</v>
      </c>
      <c r="H692" s="618">
        <f t="shared" si="32"/>
        <v>555506476.26999998</v>
      </c>
      <c r="J692" s="619" t="s">
        <v>58</v>
      </c>
      <c r="K692" s="619" t="s">
        <v>2048</v>
      </c>
    </row>
    <row r="693" spans="2:11">
      <c r="B693" s="620" t="s">
        <v>3244</v>
      </c>
      <c r="C693" s="620" t="s">
        <v>6165</v>
      </c>
      <c r="D693" s="620" t="s">
        <v>3379</v>
      </c>
      <c r="E693" s="615">
        <v>55000</v>
      </c>
      <c r="F693" s="616">
        <f t="shared" si="31"/>
        <v>555561476.26999998</v>
      </c>
      <c r="G693" s="617">
        <f t="shared" si="30"/>
        <v>55000</v>
      </c>
      <c r="H693" s="618">
        <f t="shared" si="32"/>
        <v>555561476.26999998</v>
      </c>
      <c r="J693" s="619" t="s">
        <v>58</v>
      </c>
      <c r="K693" s="619" t="s">
        <v>2048</v>
      </c>
    </row>
    <row r="694" spans="2:11">
      <c r="B694" s="620" t="s">
        <v>3244</v>
      </c>
      <c r="C694" s="620" t="s">
        <v>6165</v>
      </c>
      <c r="D694" s="620" t="s">
        <v>3848</v>
      </c>
      <c r="E694" s="615">
        <v>12000</v>
      </c>
      <c r="F694" s="616">
        <f t="shared" si="31"/>
        <v>555573476.26999998</v>
      </c>
      <c r="G694" s="617">
        <f t="shared" si="30"/>
        <v>12000</v>
      </c>
      <c r="H694" s="618">
        <f t="shared" si="32"/>
        <v>555573476.26999998</v>
      </c>
      <c r="J694" s="619" t="s">
        <v>58</v>
      </c>
      <c r="K694" s="619" t="s">
        <v>2048</v>
      </c>
    </row>
    <row r="695" spans="2:11">
      <c r="B695" s="620" t="s">
        <v>3244</v>
      </c>
      <c r="C695" s="620" t="s">
        <v>6165</v>
      </c>
      <c r="D695" s="620" t="s">
        <v>3380</v>
      </c>
      <c r="E695" s="615">
        <v>6000</v>
      </c>
      <c r="F695" s="616">
        <f t="shared" si="31"/>
        <v>555579476.26999998</v>
      </c>
      <c r="G695" s="617">
        <f t="shared" si="30"/>
        <v>6000</v>
      </c>
      <c r="H695" s="618">
        <f t="shared" si="32"/>
        <v>555579476.26999998</v>
      </c>
      <c r="J695" s="619" t="s">
        <v>58</v>
      </c>
      <c r="K695" s="619" t="s">
        <v>2048</v>
      </c>
    </row>
    <row r="696" spans="2:11">
      <c r="B696" s="620" t="s">
        <v>3244</v>
      </c>
      <c r="C696" s="620" t="s">
        <v>6165</v>
      </c>
      <c r="D696" s="620" t="s">
        <v>5277</v>
      </c>
      <c r="E696" s="615">
        <v>24000</v>
      </c>
      <c r="F696" s="616">
        <f t="shared" si="31"/>
        <v>555603476.26999998</v>
      </c>
      <c r="G696" s="617">
        <f t="shared" si="30"/>
        <v>24000</v>
      </c>
      <c r="H696" s="618">
        <f t="shared" si="32"/>
        <v>555603476.26999998</v>
      </c>
      <c r="J696" s="619" t="s">
        <v>58</v>
      </c>
      <c r="K696" s="619" t="s">
        <v>2048</v>
      </c>
    </row>
    <row r="697" spans="2:11">
      <c r="B697" s="620" t="s">
        <v>3244</v>
      </c>
      <c r="C697" s="620" t="s">
        <v>6165</v>
      </c>
      <c r="D697" s="620" t="s">
        <v>3849</v>
      </c>
      <c r="E697" s="615">
        <v>6000</v>
      </c>
      <c r="F697" s="616">
        <f t="shared" si="31"/>
        <v>555609476.26999998</v>
      </c>
      <c r="G697" s="617">
        <f t="shared" si="30"/>
        <v>6000</v>
      </c>
      <c r="H697" s="618">
        <f t="shared" si="32"/>
        <v>555609476.26999998</v>
      </c>
      <c r="J697" s="619" t="s">
        <v>58</v>
      </c>
      <c r="K697" s="619" t="s">
        <v>2048</v>
      </c>
    </row>
    <row r="698" spans="2:11">
      <c r="B698" s="620" t="s">
        <v>3244</v>
      </c>
      <c r="C698" s="620" t="s">
        <v>6165</v>
      </c>
      <c r="D698" s="620" t="s">
        <v>3850</v>
      </c>
      <c r="E698" s="615">
        <v>9000</v>
      </c>
      <c r="F698" s="616">
        <f t="shared" si="31"/>
        <v>555618476.26999998</v>
      </c>
      <c r="G698" s="617">
        <f t="shared" si="30"/>
        <v>9000</v>
      </c>
      <c r="H698" s="618">
        <f t="shared" si="32"/>
        <v>555618476.26999998</v>
      </c>
      <c r="J698" s="619" t="s">
        <v>58</v>
      </c>
      <c r="K698" s="619" t="s">
        <v>2048</v>
      </c>
    </row>
    <row r="699" spans="2:11">
      <c r="B699" s="620" t="s">
        <v>3244</v>
      </c>
      <c r="C699" s="620" t="s">
        <v>6165</v>
      </c>
      <c r="D699" s="620" t="s">
        <v>3851</v>
      </c>
      <c r="E699" s="615">
        <v>31000</v>
      </c>
      <c r="F699" s="616">
        <f t="shared" si="31"/>
        <v>555649476.26999998</v>
      </c>
      <c r="G699" s="617">
        <f t="shared" si="30"/>
        <v>31000</v>
      </c>
      <c r="H699" s="618">
        <f t="shared" si="32"/>
        <v>555649476.26999998</v>
      </c>
      <c r="J699" s="619" t="s">
        <v>58</v>
      </c>
      <c r="K699" s="619" t="s">
        <v>2048</v>
      </c>
    </row>
    <row r="700" spans="2:11">
      <c r="B700" s="620" t="s">
        <v>3244</v>
      </c>
      <c r="C700" s="620" t="s">
        <v>6165</v>
      </c>
      <c r="D700" s="620" t="s">
        <v>3832</v>
      </c>
      <c r="E700" s="615">
        <v>8000</v>
      </c>
      <c r="F700" s="616">
        <f t="shared" si="31"/>
        <v>555657476.26999998</v>
      </c>
      <c r="G700" s="617">
        <f t="shared" si="30"/>
        <v>8000</v>
      </c>
      <c r="H700" s="618">
        <f t="shared" si="32"/>
        <v>555657476.26999998</v>
      </c>
      <c r="J700" s="619" t="s">
        <v>58</v>
      </c>
      <c r="K700" s="619" t="s">
        <v>2048</v>
      </c>
    </row>
    <row r="701" spans="2:11">
      <c r="B701" s="620" t="s">
        <v>3244</v>
      </c>
      <c r="C701" s="620" t="s">
        <v>6165</v>
      </c>
      <c r="D701" s="620" t="s">
        <v>3381</v>
      </c>
      <c r="E701" s="615">
        <v>89000</v>
      </c>
      <c r="F701" s="616">
        <f t="shared" si="31"/>
        <v>555746476.26999998</v>
      </c>
      <c r="G701" s="617">
        <f t="shared" si="30"/>
        <v>89000</v>
      </c>
      <c r="H701" s="618">
        <f t="shared" si="32"/>
        <v>555746476.26999998</v>
      </c>
      <c r="J701" s="619" t="s">
        <v>58</v>
      </c>
      <c r="K701" s="619" t="s">
        <v>2048</v>
      </c>
    </row>
    <row r="702" spans="2:11">
      <c r="B702" s="620" t="s">
        <v>3244</v>
      </c>
      <c r="C702" s="620" t="s">
        <v>6165</v>
      </c>
      <c r="D702" s="620" t="s">
        <v>3834</v>
      </c>
      <c r="E702" s="615">
        <v>40000</v>
      </c>
      <c r="F702" s="616">
        <f t="shared" si="31"/>
        <v>555786476.26999998</v>
      </c>
      <c r="G702" s="617">
        <f t="shared" si="30"/>
        <v>40000</v>
      </c>
      <c r="H702" s="618">
        <f t="shared" si="32"/>
        <v>555786476.26999998</v>
      </c>
      <c r="J702" s="619" t="s">
        <v>58</v>
      </c>
      <c r="K702" s="619" t="s">
        <v>2048</v>
      </c>
    </row>
    <row r="703" spans="2:11">
      <c r="B703" s="620" t="s">
        <v>3244</v>
      </c>
      <c r="C703" s="620" t="s">
        <v>6165</v>
      </c>
      <c r="D703" s="620" t="s">
        <v>3835</v>
      </c>
      <c r="E703" s="615">
        <v>12000</v>
      </c>
      <c r="F703" s="616">
        <f t="shared" si="31"/>
        <v>555798476.26999998</v>
      </c>
      <c r="G703" s="617">
        <f t="shared" si="30"/>
        <v>12000</v>
      </c>
      <c r="H703" s="618">
        <f t="shared" si="32"/>
        <v>555798476.26999998</v>
      </c>
      <c r="J703" s="619" t="s">
        <v>58</v>
      </c>
      <c r="K703" s="619" t="s">
        <v>2048</v>
      </c>
    </row>
    <row r="704" spans="2:11">
      <c r="B704" s="620" t="s">
        <v>3244</v>
      </c>
      <c r="C704" s="620" t="s">
        <v>6165</v>
      </c>
      <c r="D704" s="620" t="s">
        <v>3852</v>
      </c>
      <c r="E704" s="615">
        <v>49000</v>
      </c>
      <c r="F704" s="616">
        <f t="shared" si="31"/>
        <v>555847476.26999998</v>
      </c>
      <c r="G704" s="617">
        <f t="shared" si="30"/>
        <v>49000</v>
      </c>
      <c r="H704" s="618">
        <f t="shared" si="32"/>
        <v>555847476.26999998</v>
      </c>
      <c r="J704" s="619" t="s">
        <v>58</v>
      </c>
      <c r="K704" s="619" t="s">
        <v>2048</v>
      </c>
    </row>
    <row r="705" spans="2:11">
      <c r="B705" s="620" t="s">
        <v>3244</v>
      </c>
      <c r="C705" s="620" t="s">
        <v>6164</v>
      </c>
      <c r="D705" s="620" t="s">
        <v>3825</v>
      </c>
      <c r="E705" s="615">
        <v>171000</v>
      </c>
      <c r="F705" s="616">
        <f t="shared" si="31"/>
        <v>556018476.26999998</v>
      </c>
      <c r="G705" s="617">
        <f t="shared" si="30"/>
        <v>171000</v>
      </c>
      <c r="H705" s="618">
        <f t="shared" si="32"/>
        <v>556018476.26999998</v>
      </c>
      <c r="J705" s="619" t="s">
        <v>58</v>
      </c>
      <c r="K705" s="619" t="s">
        <v>2048</v>
      </c>
    </row>
    <row r="706" spans="2:11">
      <c r="B706" s="620" t="s">
        <v>3244</v>
      </c>
      <c r="C706" s="620" t="s">
        <v>6164</v>
      </c>
      <c r="D706" s="620" t="s">
        <v>3373</v>
      </c>
      <c r="E706" s="615">
        <v>137772</v>
      </c>
      <c r="F706" s="616">
        <f t="shared" si="31"/>
        <v>556156248.26999998</v>
      </c>
      <c r="G706" s="617">
        <f t="shared" si="30"/>
        <v>137772</v>
      </c>
      <c r="H706" s="618">
        <f t="shared" si="32"/>
        <v>556156248.26999998</v>
      </c>
      <c r="J706" s="619" t="s">
        <v>58</v>
      </c>
      <c r="K706" s="619" t="s">
        <v>2048</v>
      </c>
    </row>
    <row r="707" spans="2:11">
      <c r="B707" s="620" t="s">
        <v>3244</v>
      </c>
      <c r="C707" s="620" t="s">
        <v>6164</v>
      </c>
      <c r="D707" s="620" t="s">
        <v>3826</v>
      </c>
      <c r="E707" s="615">
        <v>12000</v>
      </c>
      <c r="F707" s="616">
        <f t="shared" si="31"/>
        <v>556168248.26999998</v>
      </c>
      <c r="G707" s="617">
        <f t="shared" si="30"/>
        <v>12000</v>
      </c>
      <c r="H707" s="618">
        <f t="shared" si="32"/>
        <v>556168248.26999998</v>
      </c>
      <c r="J707" s="619" t="s">
        <v>58</v>
      </c>
      <c r="K707" s="619" t="s">
        <v>2048</v>
      </c>
    </row>
    <row r="708" spans="2:11">
      <c r="B708" s="620" t="s">
        <v>3244</v>
      </c>
      <c r="C708" s="620" t="s">
        <v>6164</v>
      </c>
      <c r="D708" s="620" t="s">
        <v>3827</v>
      </c>
      <c r="E708" s="615">
        <v>60000</v>
      </c>
      <c r="F708" s="616">
        <f t="shared" si="31"/>
        <v>556228248.26999998</v>
      </c>
      <c r="G708" s="617">
        <f t="shared" si="30"/>
        <v>60000</v>
      </c>
      <c r="H708" s="618">
        <f t="shared" si="32"/>
        <v>556228248.26999998</v>
      </c>
      <c r="J708" s="619" t="s">
        <v>58</v>
      </c>
      <c r="K708" s="619" t="s">
        <v>2048</v>
      </c>
    </row>
    <row r="709" spans="2:11">
      <c r="B709" s="620" t="s">
        <v>3244</v>
      </c>
      <c r="C709" s="620" t="s">
        <v>6164</v>
      </c>
      <c r="D709" s="620" t="s">
        <v>3828</v>
      </c>
      <c r="E709" s="615">
        <v>51000</v>
      </c>
      <c r="F709" s="616">
        <f t="shared" si="31"/>
        <v>556279248.26999998</v>
      </c>
      <c r="G709" s="617">
        <f t="shared" si="30"/>
        <v>51000</v>
      </c>
      <c r="H709" s="618">
        <f t="shared" si="32"/>
        <v>556279248.26999998</v>
      </c>
      <c r="J709" s="619" t="s">
        <v>58</v>
      </c>
      <c r="K709" s="619" t="s">
        <v>2048</v>
      </c>
    </row>
    <row r="710" spans="2:11">
      <c r="B710" s="620" t="s">
        <v>3244</v>
      </c>
      <c r="C710" s="620" t="s">
        <v>6164</v>
      </c>
      <c r="D710" s="620" t="s">
        <v>3378</v>
      </c>
      <c r="E710" s="615">
        <v>45000</v>
      </c>
      <c r="F710" s="616">
        <f t="shared" si="31"/>
        <v>556324248.26999998</v>
      </c>
      <c r="G710" s="617">
        <f t="shared" si="30"/>
        <v>45000</v>
      </c>
      <c r="H710" s="618">
        <f t="shared" si="32"/>
        <v>556324248.26999998</v>
      </c>
      <c r="J710" s="619" t="s">
        <v>58</v>
      </c>
      <c r="K710" s="619" t="s">
        <v>2048</v>
      </c>
    </row>
    <row r="711" spans="2:11">
      <c r="B711" s="620" t="s">
        <v>3244</v>
      </c>
      <c r="C711" s="620" t="s">
        <v>6164</v>
      </c>
      <c r="D711" s="620" t="s">
        <v>3829</v>
      </c>
      <c r="E711" s="615">
        <v>15000</v>
      </c>
      <c r="F711" s="616">
        <f t="shared" si="31"/>
        <v>556339248.26999998</v>
      </c>
      <c r="G711" s="617">
        <f t="shared" ref="G711:G774" si="33">E711</f>
        <v>15000</v>
      </c>
      <c r="H711" s="618">
        <f t="shared" si="32"/>
        <v>556339248.26999998</v>
      </c>
      <c r="J711" s="619" t="s">
        <v>58</v>
      </c>
      <c r="K711" s="619" t="s">
        <v>2048</v>
      </c>
    </row>
    <row r="712" spans="2:11">
      <c r="B712" s="620" t="s">
        <v>3244</v>
      </c>
      <c r="C712" s="620" t="s">
        <v>6164</v>
      </c>
      <c r="D712" s="620" t="s">
        <v>3380</v>
      </c>
      <c r="E712" s="615">
        <v>6000</v>
      </c>
      <c r="F712" s="616">
        <f t="shared" ref="F712:F775" si="34">E712+F711</f>
        <v>556345248.26999998</v>
      </c>
      <c r="G712" s="617">
        <f t="shared" si="33"/>
        <v>6000</v>
      </c>
      <c r="H712" s="618">
        <f t="shared" ref="H712:H775" si="35">G712+H711</f>
        <v>556345248.26999998</v>
      </c>
      <c r="J712" s="619" t="s">
        <v>58</v>
      </c>
      <c r="K712" s="619" t="s">
        <v>2048</v>
      </c>
    </row>
    <row r="713" spans="2:11">
      <c r="B713" s="620" t="s">
        <v>3244</v>
      </c>
      <c r="C713" s="620" t="s">
        <v>6164</v>
      </c>
      <c r="D713" s="620" t="s">
        <v>3830</v>
      </c>
      <c r="E713" s="615">
        <v>24000</v>
      </c>
      <c r="F713" s="616">
        <f t="shared" si="34"/>
        <v>556369248.26999998</v>
      </c>
      <c r="G713" s="617">
        <f t="shared" si="33"/>
        <v>24000</v>
      </c>
      <c r="H713" s="618">
        <f t="shared" si="35"/>
        <v>556369248.26999998</v>
      </c>
      <c r="J713" s="619" t="s">
        <v>58</v>
      </c>
      <c r="K713" s="619" t="s">
        <v>2048</v>
      </c>
    </row>
    <row r="714" spans="2:11">
      <c r="B714" s="620" t="s">
        <v>3244</v>
      </c>
      <c r="C714" s="620" t="s">
        <v>6164</v>
      </c>
      <c r="D714" s="620" t="s">
        <v>3831</v>
      </c>
      <c r="E714" s="615">
        <v>40000</v>
      </c>
      <c r="F714" s="616">
        <f t="shared" si="34"/>
        <v>556409248.26999998</v>
      </c>
      <c r="G714" s="617">
        <f t="shared" si="33"/>
        <v>40000</v>
      </c>
      <c r="H714" s="618">
        <f t="shared" si="35"/>
        <v>556409248.26999998</v>
      </c>
      <c r="J714" s="619" t="s">
        <v>58</v>
      </c>
      <c r="K714" s="619" t="s">
        <v>2048</v>
      </c>
    </row>
    <row r="715" spans="2:11">
      <c r="B715" s="620" t="s">
        <v>3244</v>
      </c>
      <c r="C715" s="620" t="s">
        <v>6164</v>
      </c>
      <c r="D715" s="620" t="s">
        <v>3832</v>
      </c>
      <c r="E715" s="615">
        <v>8000</v>
      </c>
      <c r="F715" s="616">
        <f t="shared" si="34"/>
        <v>556417248.26999998</v>
      </c>
      <c r="G715" s="617">
        <f t="shared" si="33"/>
        <v>8000</v>
      </c>
      <c r="H715" s="618">
        <f t="shared" si="35"/>
        <v>556417248.26999998</v>
      </c>
      <c r="J715" s="619" t="s">
        <v>58</v>
      </c>
      <c r="K715" s="619" t="s">
        <v>2048</v>
      </c>
    </row>
    <row r="716" spans="2:11">
      <c r="B716" s="620" t="s">
        <v>3244</v>
      </c>
      <c r="C716" s="620" t="s">
        <v>6164</v>
      </c>
      <c r="D716" s="620" t="s">
        <v>3381</v>
      </c>
      <c r="E716" s="615">
        <v>140000</v>
      </c>
      <c r="F716" s="616">
        <f t="shared" si="34"/>
        <v>556557248.26999998</v>
      </c>
      <c r="G716" s="617">
        <f t="shared" si="33"/>
        <v>140000</v>
      </c>
      <c r="H716" s="618">
        <f t="shared" si="35"/>
        <v>556557248.26999998</v>
      </c>
      <c r="J716" s="619" t="s">
        <v>58</v>
      </c>
      <c r="K716" s="619" t="s">
        <v>2048</v>
      </c>
    </row>
    <row r="717" spans="2:11">
      <c r="B717" s="620" t="s">
        <v>3244</v>
      </c>
      <c r="C717" s="620" t="s">
        <v>6164</v>
      </c>
      <c r="D717" s="620" t="s">
        <v>3833</v>
      </c>
      <c r="E717" s="615">
        <v>9000</v>
      </c>
      <c r="F717" s="616">
        <f t="shared" si="34"/>
        <v>556566248.26999998</v>
      </c>
      <c r="G717" s="617">
        <f t="shared" si="33"/>
        <v>9000</v>
      </c>
      <c r="H717" s="618">
        <f t="shared" si="35"/>
        <v>556566248.26999998</v>
      </c>
      <c r="J717" s="619" t="s">
        <v>58</v>
      </c>
      <c r="K717" s="619" t="s">
        <v>2048</v>
      </c>
    </row>
    <row r="718" spans="2:11">
      <c r="B718" s="620" t="s">
        <v>3244</v>
      </c>
      <c r="C718" s="620" t="s">
        <v>6164</v>
      </c>
      <c r="D718" s="620" t="s">
        <v>3834</v>
      </c>
      <c r="E718" s="615">
        <v>20000</v>
      </c>
      <c r="F718" s="616">
        <f t="shared" si="34"/>
        <v>556586248.26999998</v>
      </c>
      <c r="G718" s="617">
        <f t="shared" si="33"/>
        <v>20000</v>
      </c>
      <c r="H718" s="618">
        <f t="shared" si="35"/>
        <v>556586248.26999998</v>
      </c>
      <c r="J718" s="619" t="s">
        <v>58</v>
      </c>
      <c r="K718" s="619" t="s">
        <v>2048</v>
      </c>
    </row>
    <row r="719" spans="2:11">
      <c r="B719" s="620" t="s">
        <v>3244</v>
      </c>
      <c r="C719" s="620" t="s">
        <v>6164</v>
      </c>
      <c r="D719" s="620" t="s">
        <v>3835</v>
      </c>
      <c r="E719" s="615">
        <v>12000</v>
      </c>
      <c r="F719" s="616">
        <f t="shared" si="34"/>
        <v>556598248.26999998</v>
      </c>
      <c r="G719" s="617">
        <f t="shared" si="33"/>
        <v>12000</v>
      </c>
      <c r="H719" s="618">
        <f t="shared" si="35"/>
        <v>556598248.26999998</v>
      </c>
      <c r="J719" s="619" t="s">
        <v>58</v>
      </c>
      <c r="K719" s="619" t="s">
        <v>2048</v>
      </c>
    </row>
    <row r="720" spans="2:11">
      <c r="B720" s="620" t="s">
        <v>3244</v>
      </c>
      <c r="C720" s="620" t="s">
        <v>6164</v>
      </c>
      <c r="D720" s="620" t="s">
        <v>3837</v>
      </c>
      <c r="E720" s="615">
        <v>23000</v>
      </c>
      <c r="F720" s="616">
        <f t="shared" si="34"/>
        <v>556621248.26999998</v>
      </c>
      <c r="G720" s="617">
        <f t="shared" si="33"/>
        <v>23000</v>
      </c>
      <c r="H720" s="618">
        <f t="shared" si="35"/>
        <v>556621248.26999998</v>
      </c>
      <c r="J720" s="619" t="s">
        <v>58</v>
      </c>
      <c r="K720" s="619" t="s">
        <v>2048</v>
      </c>
    </row>
    <row r="721" spans="2:11">
      <c r="B721" s="620" t="s">
        <v>3244</v>
      </c>
      <c r="C721" s="620" t="s">
        <v>3853</v>
      </c>
      <c r="D721" s="620" t="s">
        <v>3854</v>
      </c>
      <c r="E721" s="615">
        <v>20000</v>
      </c>
      <c r="F721" s="616">
        <f t="shared" si="34"/>
        <v>556641248.26999998</v>
      </c>
      <c r="G721" s="617">
        <f t="shared" si="33"/>
        <v>20000</v>
      </c>
      <c r="H721" s="618">
        <f t="shared" si="35"/>
        <v>556641248.26999998</v>
      </c>
      <c r="J721" s="619" t="s">
        <v>58</v>
      </c>
      <c r="K721" s="619" t="s">
        <v>2048</v>
      </c>
    </row>
    <row r="722" spans="2:11">
      <c r="B722" s="620" t="s">
        <v>3244</v>
      </c>
      <c r="C722" s="620" t="s">
        <v>3855</v>
      </c>
      <c r="D722" s="620" t="s">
        <v>3856</v>
      </c>
      <c r="E722" s="615">
        <v>300000</v>
      </c>
      <c r="F722" s="616">
        <f t="shared" si="34"/>
        <v>556941248.26999998</v>
      </c>
      <c r="G722" s="617">
        <f t="shared" si="33"/>
        <v>300000</v>
      </c>
      <c r="H722" s="618">
        <f t="shared" si="35"/>
        <v>556941248.26999998</v>
      </c>
      <c r="J722" s="619" t="s">
        <v>58</v>
      </c>
      <c r="K722" s="619" t="s">
        <v>2048</v>
      </c>
    </row>
    <row r="723" spans="2:11">
      <c r="B723" s="620" t="s">
        <v>3244</v>
      </c>
      <c r="C723" s="620" t="s">
        <v>3857</v>
      </c>
      <c r="D723" s="620" t="s">
        <v>3858</v>
      </c>
      <c r="E723" s="615">
        <v>238000</v>
      </c>
      <c r="F723" s="616">
        <f t="shared" si="34"/>
        <v>557179248.26999998</v>
      </c>
      <c r="G723" s="617">
        <f t="shared" si="33"/>
        <v>238000</v>
      </c>
      <c r="H723" s="618">
        <f t="shared" si="35"/>
        <v>557179248.26999998</v>
      </c>
      <c r="J723" s="619" t="s">
        <v>58</v>
      </c>
      <c r="K723" s="619" t="s">
        <v>2048</v>
      </c>
    </row>
    <row r="724" spans="2:11">
      <c r="B724" s="620" t="s">
        <v>3244</v>
      </c>
      <c r="C724" s="620" t="s">
        <v>3857</v>
      </c>
      <c r="D724" s="620" t="s">
        <v>3859</v>
      </c>
      <c r="E724" s="615">
        <v>109000</v>
      </c>
      <c r="F724" s="616">
        <f t="shared" si="34"/>
        <v>557288248.26999998</v>
      </c>
      <c r="G724" s="617">
        <f t="shared" si="33"/>
        <v>109000</v>
      </c>
      <c r="H724" s="618">
        <f t="shared" si="35"/>
        <v>557288248.26999998</v>
      </c>
      <c r="J724" s="619" t="s">
        <v>58</v>
      </c>
      <c r="K724" s="619" t="s">
        <v>2048</v>
      </c>
    </row>
    <row r="725" spans="2:11">
      <c r="B725" s="620" t="s">
        <v>3244</v>
      </c>
      <c r="C725" s="620" t="s">
        <v>3857</v>
      </c>
      <c r="D725" s="620" t="s">
        <v>1604</v>
      </c>
      <c r="E725" s="615">
        <v>937140</v>
      </c>
      <c r="F725" s="616">
        <f t="shared" si="34"/>
        <v>558225388.26999998</v>
      </c>
      <c r="G725" s="617">
        <f t="shared" si="33"/>
        <v>937140</v>
      </c>
      <c r="H725" s="618">
        <f t="shared" si="35"/>
        <v>558225388.26999998</v>
      </c>
      <c r="J725" s="619" t="s">
        <v>58</v>
      </c>
      <c r="K725" s="619" t="s">
        <v>2048</v>
      </c>
    </row>
    <row r="726" spans="2:11">
      <c r="B726" s="620" t="s">
        <v>3244</v>
      </c>
      <c r="C726" s="620" t="s">
        <v>3857</v>
      </c>
      <c r="D726" s="620" t="s">
        <v>3860</v>
      </c>
      <c r="E726" s="615">
        <v>700000</v>
      </c>
      <c r="F726" s="616">
        <f t="shared" si="34"/>
        <v>558925388.26999998</v>
      </c>
      <c r="G726" s="617">
        <f t="shared" si="33"/>
        <v>700000</v>
      </c>
      <c r="H726" s="618">
        <f t="shared" si="35"/>
        <v>558925388.26999998</v>
      </c>
      <c r="J726" s="619" t="s">
        <v>58</v>
      </c>
      <c r="K726" s="619" t="s">
        <v>2048</v>
      </c>
    </row>
    <row r="727" spans="2:11">
      <c r="B727" s="620" t="s">
        <v>3244</v>
      </c>
      <c r="C727" s="620" t="s">
        <v>3857</v>
      </c>
      <c r="D727" s="620" t="s">
        <v>3861</v>
      </c>
      <c r="E727" s="615">
        <v>800000</v>
      </c>
      <c r="F727" s="616">
        <f t="shared" si="34"/>
        <v>559725388.26999998</v>
      </c>
      <c r="G727" s="617">
        <f t="shared" si="33"/>
        <v>800000</v>
      </c>
      <c r="H727" s="618">
        <f t="shared" si="35"/>
        <v>559725388.26999998</v>
      </c>
      <c r="J727" s="619" t="s">
        <v>58</v>
      </c>
      <c r="K727" s="619" t="s">
        <v>2048</v>
      </c>
    </row>
    <row r="728" spans="2:11">
      <c r="B728" s="620" t="s">
        <v>3244</v>
      </c>
      <c r="C728" s="620" t="s">
        <v>3857</v>
      </c>
      <c r="D728" s="620" t="s">
        <v>3862</v>
      </c>
      <c r="E728" s="615">
        <v>674960</v>
      </c>
      <c r="F728" s="616">
        <f t="shared" si="34"/>
        <v>560400348.26999998</v>
      </c>
      <c r="G728" s="617">
        <f t="shared" si="33"/>
        <v>674960</v>
      </c>
      <c r="H728" s="618">
        <f t="shared" si="35"/>
        <v>560400348.26999998</v>
      </c>
      <c r="J728" s="619" t="s">
        <v>58</v>
      </c>
      <c r="K728" s="619" t="s">
        <v>2048</v>
      </c>
    </row>
    <row r="729" spans="2:11">
      <c r="B729" s="620" t="s">
        <v>3244</v>
      </c>
      <c r="C729" s="620" t="s">
        <v>3857</v>
      </c>
      <c r="D729" s="620" t="s">
        <v>3863</v>
      </c>
      <c r="E729" s="615">
        <v>361000</v>
      </c>
      <c r="F729" s="616">
        <f t="shared" si="34"/>
        <v>560761348.26999998</v>
      </c>
      <c r="G729" s="617">
        <f t="shared" si="33"/>
        <v>361000</v>
      </c>
      <c r="H729" s="618">
        <f t="shared" si="35"/>
        <v>560761348.26999998</v>
      </c>
      <c r="J729" s="619" t="s">
        <v>58</v>
      </c>
      <c r="K729" s="619" t="s">
        <v>2048</v>
      </c>
    </row>
    <row r="730" spans="2:11">
      <c r="B730" s="620" t="s">
        <v>3244</v>
      </c>
      <c r="C730" s="620" t="s">
        <v>3857</v>
      </c>
      <c r="D730" s="620" t="s">
        <v>3864</v>
      </c>
      <c r="E730" s="615">
        <v>813250</v>
      </c>
      <c r="F730" s="616">
        <f t="shared" si="34"/>
        <v>561574598.26999998</v>
      </c>
      <c r="G730" s="617">
        <f t="shared" si="33"/>
        <v>813250</v>
      </c>
      <c r="H730" s="618">
        <f t="shared" si="35"/>
        <v>561574598.26999998</v>
      </c>
      <c r="J730" s="619" t="s">
        <v>58</v>
      </c>
      <c r="K730" s="619" t="s">
        <v>2048</v>
      </c>
    </row>
    <row r="731" spans="2:11">
      <c r="B731" s="620" t="s">
        <v>3244</v>
      </c>
      <c r="C731" s="620" t="s">
        <v>3857</v>
      </c>
      <c r="D731" s="620" t="s">
        <v>3258</v>
      </c>
      <c r="E731" s="615">
        <v>1138000</v>
      </c>
      <c r="F731" s="616">
        <f t="shared" si="34"/>
        <v>562712598.26999998</v>
      </c>
      <c r="G731" s="617">
        <f t="shared" si="33"/>
        <v>1138000</v>
      </c>
      <c r="H731" s="618">
        <f t="shared" si="35"/>
        <v>562712598.26999998</v>
      </c>
      <c r="J731" s="619" t="s">
        <v>58</v>
      </c>
      <c r="K731" s="619" t="s">
        <v>2048</v>
      </c>
    </row>
    <row r="732" spans="2:11">
      <c r="B732" s="620" t="s">
        <v>3244</v>
      </c>
      <c r="C732" s="620" t="s">
        <v>3857</v>
      </c>
      <c r="D732" s="620" t="s">
        <v>3865</v>
      </c>
      <c r="E732" s="615">
        <v>792000</v>
      </c>
      <c r="F732" s="616">
        <f t="shared" si="34"/>
        <v>563504598.26999998</v>
      </c>
      <c r="G732" s="617">
        <f t="shared" si="33"/>
        <v>792000</v>
      </c>
      <c r="H732" s="618">
        <f t="shared" si="35"/>
        <v>563504598.26999998</v>
      </c>
      <c r="J732" s="619" t="s">
        <v>58</v>
      </c>
      <c r="K732" s="619" t="s">
        <v>2048</v>
      </c>
    </row>
    <row r="733" spans="2:11">
      <c r="B733" s="620" t="s">
        <v>3244</v>
      </c>
      <c r="C733" s="620" t="s">
        <v>3857</v>
      </c>
      <c r="D733" s="620" t="s">
        <v>3866</v>
      </c>
      <c r="E733" s="615">
        <v>2385000</v>
      </c>
      <c r="F733" s="616">
        <f t="shared" si="34"/>
        <v>565889598.26999998</v>
      </c>
      <c r="G733" s="617">
        <f t="shared" si="33"/>
        <v>2385000</v>
      </c>
      <c r="H733" s="618">
        <f t="shared" si="35"/>
        <v>565889598.26999998</v>
      </c>
      <c r="J733" s="619" t="s">
        <v>58</v>
      </c>
      <c r="K733" s="619" t="s">
        <v>2048</v>
      </c>
    </row>
    <row r="734" spans="2:11">
      <c r="B734" s="620" t="s">
        <v>3244</v>
      </c>
      <c r="C734" s="620" t="s">
        <v>3857</v>
      </c>
      <c r="D734" s="620" t="s">
        <v>3867</v>
      </c>
      <c r="E734" s="615">
        <v>10000</v>
      </c>
      <c r="F734" s="616">
        <f t="shared" si="34"/>
        <v>565899598.26999998</v>
      </c>
      <c r="G734" s="617">
        <f t="shared" si="33"/>
        <v>10000</v>
      </c>
      <c r="H734" s="618">
        <f t="shared" si="35"/>
        <v>565899598.26999998</v>
      </c>
      <c r="J734" s="619" t="s">
        <v>58</v>
      </c>
      <c r="K734" s="619" t="s">
        <v>2048</v>
      </c>
    </row>
    <row r="735" spans="2:11">
      <c r="B735" s="620" t="s">
        <v>3244</v>
      </c>
      <c r="C735" s="620" t="s">
        <v>3857</v>
      </c>
      <c r="D735" s="620" t="s">
        <v>3868</v>
      </c>
      <c r="E735" s="615">
        <v>172000</v>
      </c>
      <c r="F735" s="616">
        <f t="shared" si="34"/>
        <v>566071598.26999998</v>
      </c>
      <c r="G735" s="617">
        <f t="shared" si="33"/>
        <v>172000</v>
      </c>
      <c r="H735" s="618">
        <f t="shared" si="35"/>
        <v>566071598.26999998</v>
      </c>
      <c r="J735" s="619" t="s">
        <v>58</v>
      </c>
      <c r="K735" s="619" t="s">
        <v>2048</v>
      </c>
    </row>
    <row r="736" spans="2:11">
      <c r="B736" s="620" t="s">
        <v>3244</v>
      </c>
      <c r="C736" s="620" t="s">
        <v>3857</v>
      </c>
      <c r="D736" s="620" t="s">
        <v>3460</v>
      </c>
      <c r="E736" s="615">
        <v>1026740</v>
      </c>
      <c r="F736" s="616">
        <f t="shared" si="34"/>
        <v>567098338.26999998</v>
      </c>
      <c r="G736" s="617">
        <f t="shared" si="33"/>
        <v>1026740</v>
      </c>
      <c r="H736" s="618">
        <f t="shared" si="35"/>
        <v>567098338.26999998</v>
      </c>
      <c r="J736" s="619" t="s">
        <v>58</v>
      </c>
      <c r="K736" s="619" t="s">
        <v>2048</v>
      </c>
    </row>
    <row r="737" spans="2:11">
      <c r="B737" s="620" t="s">
        <v>3244</v>
      </c>
      <c r="C737" s="620" t="s">
        <v>3857</v>
      </c>
      <c r="D737" s="620" t="s">
        <v>3461</v>
      </c>
      <c r="E737" s="615">
        <v>612040</v>
      </c>
      <c r="F737" s="616">
        <f t="shared" si="34"/>
        <v>567710378.26999998</v>
      </c>
      <c r="G737" s="617">
        <f t="shared" si="33"/>
        <v>612040</v>
      </c>
      <c r="H737" s="618">
        <f t="shared" si="35"/>
        <v>567710378.26999998</v>
      </c>
      <c r="J737" s="619" t="s">
        <v>58</v>
      </c>
      <c r="K737" s="619" t="s">
        <v>2048</v>
      </c>
    </row>
    <row r="738" spans="2:11">
      <c r="B738" s="620" t="s">
        <v>3244</v>
      </c>
      <c r="C738" s="620" t="s">
        <v>3857</v>
      </c>
      <c r="D738" s="620" t="s">
        <v>3869</v>
      </c>
      <c r="E738" s="615">
        <v>982000</v>
      </c>
      <c r="F738" s="616">
        <f t="shared" si="34"/>
        <v>568692378.26999998</v>
      </c>
      <c r="G738" s="617">
        <f t="shared" si="33"/>
        <v>982000</v>
      </c>
      <c r="H738" s="618">
        <f t="shared" si="35"/>
        <v>568692378.26999998</v>
      </c>
      <c r="J738" s="619" t="s">
        <v>58</v>
      </c>
      <c r="K738" s="619" t="s">
        <v>2048</v>
      </c>
    </row>
    <row r="739" spans="2:11">
      <c r="B739" s="620" t="s">
        <v>3244</v>
      </c>
      <c r="C739" s="620" t="s">
        <v>3857</v>
      </c>
      <c r="D739" s="620" t="s">
        <v>3870</v>
      </c>
      <c r="E739" s="615">
        <v>10441000</v>
      </c>
      <c r="F739" s="616">
        <f t="shared" si="34"/>
        <v>579133378.26999998</v>
      </c>
      <c r="G739" s="617">
        <f t="shared" si="33"/>
        <v>10441000</v>
      </c>
      <c r="H739" s="618">
        <f t="shared" si="35"/>
        <v>579133378.26999998</v>
      </c>
      <c r="J739" s="619" t="s">
        <v>58</v>
      </c>
      <c r="K739" s="619" t="s">
        <v>2048</v>
      </c>
    </row>
    <row r="740" spans="2:11">
      <c r="B740" s="620" t="s">
        <v>3244</v>
      </c>
      <c r="C740" s="620" t="s">
        <v>3857</v>
      </c>
      <c r="D740" s="620" t="s">
        <v>3871</v>
      </c>
      <c r="E740" s="615">
        <v>972000</v>
      </c>
      <c r="F740" s="616">
        <f t="shared" si="34"/>
        <v>580105378.26999998</v>
      </c>
      <c r="G740" s="617">
        <f t="shared" si="33"/>
        <v>972000</v>
      </c>
      <c r="H740" s="618">
        <f t="shared" si="35"/>
        <v>580105378.26999998</v>
      </c>
      <c r="J740" s="619" t="s">
        <v>58</v>
      </c>
      <c r="K740" s="619" t="s">
        <v>2048</v>
      </c>
    </row>
    <row r="741" spans="2:11">
      <c r="B741" s="620" t="s">
        <v>3244</v>
      </c>
      <c r="C741" s="620" t="s">
        <v>3857</v>
      </c>
      <c r="D741" s="620" t="s">
        <v>3872</v>
      </c>
      <c r="E741" s="615">
        <v>617000</v>
      </c>
      <c r="F741" s="616">
        <f t="shared" si="34"/>
        <v>580722378.26999998</v>
      </c>
      <c r="G741" s="617">
        <f t="shared" si="33"/>
        <v>617000</v>
      </c>
      <c r="H741" s="618">
        <f t="shared" si="35"/>
        <v>580722378.26999998</v>
      </c>
      <c r="J741" s="619" t="s">
        <v>58</v>
      </c>
      <c r="K741" s="619" t="s">
        <v>2048</v>
      </c>
    </row>
    <row r="742" spans="2:11">
      <c r="B742" s="620" t="s">
        <v>3244</v>
      </c>
      <c r="C742" s="620" t="s">
        <v>3857</v>
      </c>
      <c r="D742" s="620" t="s">
        <v>3873</v>
      </c>
      <c r="E742" s="615">
        <v>350000</v>
      </c>
      <c r="F742" s="616">
        <f t="shared" si="34"/>
        <v>581072378.26999998</v>
      </c>
      <c r="G742" s="617">
        <f t="shared" si="33"/>
        <v>350000</v>
      </c>
      <c r="H742" s="618">
        <f t="shared" si="35"/>
        <v>581072378.26999998</v>
      </c>
      <c r="J742" s="619" t="s">
        <v>58</v>
      </c>
      <c r="K742" s="619" t="s">
        <v>2048</v>
      </c>
    </row>
    <row r="743" spans="2:11">
      <c r="B743" s="620" t="s">
        <v>3244</v>
      </c>
      <c r="C743" s="620" t="s">
        <v>3857</v>
      </c>
      <c r="D743" s="620" t="s">
        <v>3874</v>
      </c>
      <c r="E743" s="615">
        <v>2330000</v>
      </c>
      <c r="F743" s="616">
        <f t="shared" si="34"/>
        <v>583402378.26999998</v>
      </c>
      <c r="G743" s="617">
        <f t="shared" si="33"/>
        <v>2330000</v>
      </c>
      <c r="H743" s="618">
        <f t="shared" si="35"/>
        <v>583402378.26999998</v>
      </c>
      <c r="J743" s="619" t="s">
        <v>58</v>
      </c>
      <c r="K743" s="619" t="s">
        <v>2048</v>
      </c>
    </row>
    <row r="744" spans="2:11">
      <c r="B744" s="620" t="s">
        <v>3244</v>
      </c>
      <c r="C744" s="620" t="s">
        <v>3857</v>
      </c>
      <c r="D744" s="620" t="s">
        <v>3875</v>
      </c>
      <c r="E744" s="615">
        <v>1000000</v>
      </c>
      <c r="F744" s="616">
        <f t="shared" si="34"/>
        <v>584402378.26999998</v>
      </c>
      <c r="G744" s="617">
        <f t="shared" si="33"/>
        <v>1000000</v>
      </c>
      <c r="H744" s="618">
        <f t="shared" si="35"/>
        <v>584402378.26999998</v>
      </c>
      <c r="J744" s="619" t="s">
        <v>58</v>
      </c>
      <c r="K744" s="619" t="s">
        <v>2048</v>
      </c>
    </row>
    <row r="745" spans="2:11">
      <c r="B745" s="620" t="s">
        <v>3244</v>
      </c>
      <c r="C745" s="620" t="s">
        <v>3857</v>
      </c>
      <c r="D745" s="620" t="s">
        <v>3876</v>
      </c>
      <c r="E745" s="615">
        <v>2163000</v>
      </c>
      <c r="F745" s="616">
        <f t="shared" si="34"/>
        <v>586565378.26999998</v>
      </c>
      <c r="G745" s="617">
        <f t="shared" si="33"/>
        <v>2163000</v>
      </c>
      <c r="H745" s="618">
        <f t="shared" si="35"/>
        <v>586565378.26999998</v>
      </c>
      <c r="J745" s="619" t="s">
        <v>58</v>
      </c>
      <c r="K745" s="619" t="s">
        <v>2048</v>
      </c>
    </row>
    <row r="746" spans="2:11">
      <c r="B746" s="620" t="s">
        <v>3244</v>
      </c>
      <c r="C746" s="620" t="s">
        <v>3857</v>
      </c>
      <c r="D746" s="620" t="s">
        <v>3877</v>
      </c>
      <c r="E746" s="615">
        <v>550000</v>
      </c>
      <c r="F746" s="616">
        <f t="shared" si="34"/>
        <v>587115378.26999998</v>
      </c>
      <c r="G746" s="617">
        <f t="shared" si="33"/>
        <v>550000</v>
      </c>
      <c r="H746" s="618">
        <f t="shared" si="35"/>
        <v>587115378.26999998</v>
      </c>
      <c r="J746" s="619" t="s">
        <v>58</v>
      </c>
      <c r="K746" s="619" t="s">
        <v>2048</v>
      </c>
    </row>
    <row r="747" spans="2:11">
      <c r="B747" s="620" t="s">
        <v>3244</v>
      </c>
      <c r="C747" s="620" t="s">
        <v>3857</v>
      </c>
      <c r="D747" s="620" t="s">
        <v>3469</v>
      </c>
      <c r="E747" s="615">
        <v>2137995</v>
      </c>
      <c r="F747" s="616">
        <f t="shared" si="34"/>
        <v>589253373.26999998</v>
      </c>
      <c r="G747" s="617">
        <f t="shared" si="33"/>
        <v>2137995</v>
      </c>
      <c r="H747" s="618">
        <f t="shared" si="35"/>
        <v>589253373.26999998</v>
      </c>
      <c r="J747" s="619" t="s">
        <v>58</v>
      </c>
      <c r="K747" s="619" t="s">
        <v>2048</v>
      </c>
    </row>
    <row r="748" spans="2:11">
      <c r="B748" s="620" t="s">
        <v>3244</v>
      </c>
      <c r="C748" s="620" t="s">
        <v>3857</v>
      </c>
      <c r="D748" s="620" t="s">
        <v>3878</v>
      </c>
      <c r="E748" s="615">
        <v>1601600</v>
      </c>
      <c r="F748" s="616">
        <f t="shared" si="34"/>
        <v>590854973.26999998</v>
      </c>
      <c r="G748" s="617">
        <f t="shared" si="33"/>
        <v>1601600</v>
      </c>
      <c r="H748" s="618">
        <f t="shared" si="35"/>
        <v>590854973.26999998</v>
      </c>
      <c r="J748" s="619" t="s">
        <v>58</v>
      </c>
      <c r="K748" s="619" t="s">
        <v>2048</v>
      </c>
    </row>
    <row r="749" spans="2:11">
      <c r="B749" s="620" t="s">
        <v>3244</v>
      </c>
      <c r="C749" s="620" t="s">
        <v>3857</v>
      </c>
      <c r="D749" s="620" t="s">
        <v>3879</v>
      </c>
      <c r="E749" s="615">
        <v>161000</v>
      </c>
      <c r="F749" s="616">
        <f t="shared" si="34"/>
        <v>591015973.26999998</v>
      </c>
      <c r="G749" s="617">
        <f t="shared" si="33"/>
        <v>161000</v>
      </c>
      <c r="H749" s="618">
        <f t="shared" si="35"/>
        <v>591015973.26999998</v>
      </c>
      <c r="J749" s="619" t="s">
        <v>58</v>
      </c>
      <c r="K749" s="619" t="s">
        <v>2048</v>
      </c>
    </row>
    <row r="750" spans="2:11">
      <c r="B750" s="620" t="s">
        <v>3244</v>
      </c>
      <c r="C750" s="620" t="s">
        <v>3857</v>
      </c>
      <c r="D750" s="620" t="s">
        <v>3344</v>
      </c>
      <c r="E750" s="615">
        <v>214000</v>
      </c>
      <c r="F750" s="616">
        <f t="shared" si="34"/>
        <v>591229973.26999998</v>
      </c>
      <c r="G750" s="617">
        <f t="shared" si="33"/>
        <v>214000</v>
      </c>
      <c r="H750" s="618">
        <f t="shared" si="35"/>
        <v>591229973.26999998</v>
      </c>
      <c r="J750" s="619" t="s">
        <v>58</v>
      </c>
      <c r="K750" s="619" t="s">
        <v>2048</v>
      </c>
    </row>
    <row r="751" spans="2:11">
      <c r="B751" s="620" t="s">
        <v>3244</v>
      </c>
      <c r="C751" s="620" t="s">
        <v>3857</v>
      </c>
      <c r="D751" s="620" t="s">
        <v>3880</v>
      </c>
      <c r="E751" s="615">
        <v>3557000</v>
      </c>
      <c r="F751" s="616">
        <f t="shared" si="34"/>
        <v>594786973.26999998</v>
      </c>
      <c r="G751" s="617">
        <f t="shared" si="33"/>
        <v>3557000</v>
      </c>
      <c r="H751" s="618">
        <f t="shared" si="35"/>
        <v>594786973.26999998</v>
      </c>
      <c r="J751" s="619" t="s">
        <v>58</v>
      </c>
      <c r="K751" s="619" t="s">
        <v>2048</v>
      </c>
    </row>
    <row r="752" spans="2:11">
      <c r="B752" s="620" t="s">
        <v>3244</v>
      </c>
      <c r="C752" s="620" t="s">
        <v>3857</v>
      </c>
      <c r="D752" s="620" t="s">
        <v>3881</v>
      </c>
      <c r="E752" s="615">
        <v>3359800</v>
      </c>
      <c r="F752" s="616">
        <f t="shared" si="34"/>
        <v>598146773.26999998</v>
      </c>
      <c r="G752" s="617">
        <f t="shared" si="33"/>
        <v>3359800</v>
      </c>
      <c r="H752" s="618">
        <f t="shared" si="35"/>
        <v>598146773.26999998</v>
      </c>
      <c r="J752" s="619" t="s">
        <v>58</v>
      </c>
      <c r="K752" s="619" t="s">
        <v>2048</v>
      </c>
    </row>
    <row r="753" spans="2:11">
      <c r="B753" s="620" t="s">
        <v>3244</v>
      </c>
      <c r="C753" s="620" t="s">
        <v>3857</v>
      </c>
      <c r="D753" s="620" t="s">
        <v>3477</v>
      </c>
      <c r="E753" s="615">
        <v>1284640</v>
      </c>
      <c r="F753" s="616">
        <f t="shared" si="34"/>
        <v>599431413.26999998</v>
      </c>
      <c r="G753" s="617">
        <f t="shared" si="33"/>
        <v>1284640</v>
      </c>
      <c r="H753" s="618">
        <f t="shared" si="35"/>
        <v>599431413.26999998</v>
      </c>
      <c r="J753" s="619" t="s">
        <v>58</v>
      </c>
      <c r="K753" s="619" t="s">
        <v>2048</v>
      </c>
    </row>
    <row r="754" spans="2:11">
      <c r="B754" s="620" t="s">
        <v>3244</v>
      </c>
      <c r="C754" s="620" t="s">
        <v>3857</v>
      </c>
      <c r="D754" s="620" t="s">
        <v>3882</v>
      </c>
      <c r="E754" s="615">
        <v>1091000</v>
      </c>
      <c r="F754" s="616">
        <f t="shared" si="34"/>
        <v>600522413.26999998</v>
      </c>
      <c r="G754" s="617">
        <f t="shared" si="33"/>
        <v>1091000</v>
      </c>
      <c r="H754" s="618">
        <f t="shared" si="35"/>
        <v>600522413.26999998</v>
      </c>
      <c r="J754" s="619" t="s">
        <v>58</v>
      </c>
      <c r="K754" s="619" t="s">
        <v>2048</v>
      </c>
    </row>
    <row r="755" spans="2:11">
      <c r="B755" s="620" t="s">
        <v>3244</v>
      </c>
      <c r="C755" s="620" t="s">
        <v>3857</v>
      </c>
      <c r="D755" s="620" t="s">
        <v>3739</v>
      </c>
      <c r="E755" s="615">
        <v>1522995</v>
      </c>
      <c r="F755" s="616">
        <f t="shared" si="34"/>
        <v>602045408.26999998</v>
      </c>
      <c r="G755" s="617">
        <f t="shared" si="33"/>
        <v>1522995</v>
      </c>
      <c r="H755" s="618">
        <f t="shared" si="35"/>
        <v>602045408.26999998</v>
      </c>
      <c r="J755" s="619" t="s">
        <v>58</v>
      </c>
      <c r="K755" s="619" t="s">
        <v>2048</v>
      </c>
    </row>
    <row r="756" spans="2:11">
      <c r="B756" s="620" t="s">
        <v>3244</v>
      </c>
      <c r="C756" s="620" t="s">
        <v>3857</v>
      </c>
      <c r="D756" s="620" t="s">
        <v>3883</v>
      </c>
      <c r="E756" s="615">
        <v>546000</v>
      </c>
      <c r="F756" s="616">
        <f t="shared" si="34"/>
        <v>602591408.26999998</v>
      </c>
      <c r="G756" s="617">
        <f t="shared" si="33"/>
        <v>546000</v>
      </c>
      <c r="H756" s="618">
        <f t="shared" si="35"/>
        <v>602591408.26999998</v>
      </c>
      <c r="J756" s="619" t="s">
        <v>58</v>
      </c>
      <c r="K756" s="619" t="s">
        <v>2048</v>
      </c>
    </row>
    <row r="757" spans="2:11">
      <c r="B757" s="620" t="s">
        <v>3244</v>
      </c>
      <c r="C757" s="620" t="s">
        <v>3857</v>
      </c>
      <c r="D757" s="620" t="s">
        <v>3884</v>
      </c>
      <c r="E757" s="615">
        <v>643000</v>
      </c>
      <c r="F757" s="616">
        <f t="shared" si="34"/>
        <v>603234408.26999998</v>
      </c>
      <c r="G757" s="617">
        <f t="shared" si="33"/>
        <v>643000</v>
      </c>
      <c r="H757" s="618">
        <f t="shared" si="35"/>
        <v>603234408.26999998</v>
      </c>
      <c r="J757" s="619" t="s">
        <v>58</v>
      </c>
      <c r="K757" s="619" t="s">
        <v>2048</v>
      </c>
    </row>
    <row r="758" spans="2:11">
      <c r="B758" s="620" t="s">
        <v>3244</v>
      </c>
      <c r="C758" s="620" t="s">
        <v>3857</v>
      </c>
      <c r="D758" s="620" t="s">
        <v>3885</v>
      </c>
      <c r="E758" s="615">
        <v>1308000</v>
      </c>
      <c r="F758" s="616">
        <f t="shared" si="34"/>
        <v>604542408.26999998</v>
      </c>
      <c r="G758" s="617">
        <f t="shared" si="33"/>
        <v>1308000</v>
      </c>
      <c r="H758" s="618">
        <f t="shared" si="35"/>
        <v>604542408.26999998</v>
      </c>
      <c r="J758" s="619" t="s">
        <v>58</v>
      </c>
      <c r="K758" s="619" t="s">
        <v>2048</v>
      </c>
    </row>
    <row r="759" spans="2:11">
      <c r="B759" s="620" t="s">
        <v>3244</v>
      </c>
      <c r="C759" s="620" t="s">
        <v>3857</v>
      </c>
      <c r="D759" s="620" t="s">
        <v>3886</v>
      </c>
      <c r="E759" s="615">
        <v>84000</v>
      </c>
      <c r="F759" s="616">
        <f t="shared" si="34"/>
        <v>604626408.26999998</v>
      </c>
      <c r="G759" s="617">
        <f t="shared" si="33"/>
        <v>84000</v>
      </c>
      <c r="H759" s="618">
        <f t="shared" si="35"/>
        <v>604626408.26999998</v>
      </c>
      <c r="J759" s="619" t="s">
        <v>58</v>
      </c>
      <c r="K759" s="619" t="s">
        <v>2048</v>
      </c>
    </row>
    <row r="760" spans="2:11">
      <c r="B760" s="620" t="s">
        <v>3244</v>
      </c>
      <c r="C760" s="620" t="s">
        <v>3857</v>
      </c>
      <c r="D760" s="620" t="s">
        <v>3887</v>
      </c>
      <c r="E760" s="615">
        <v>200000</v>
      </c>
      <c r="F760" s="616">
        <f t="shared" si="34"/>
        <v>604826408.26999998</v>
      </c>
      <c r="G760" s="617">
        <f t="shared" si="33"/>
        <v>200000</v>
      </c>
      <c r="H760" s="618">
        <f t="shared" si="35"/>
        <v>604826408.26999998</v>
      </c>
      <c r="J760" s="619" t="s">
        <v>58</v>
      </c>
      <c r="K760" s="619" t="s">
        <v>2048</v>
      </c>
    </row>
    <row r="761" spans="2:11">
      <c r="B761" s="620" t="s">
        <v>3244</v>
      </c>
      <c r="C761" s="620" t="s">
        <v>3857</v>
      </c>
      <c r="D761" s="620" t="s">
        <v>3888</v>
      </c>
      <c r="E761" s="615">
        <v>427400</v>
      </c>
      <c r="F761" s="616">
        <f t="shared" si="34"/>
        <v>605253808.26999998</v>
      </c>
      <c r="G761" s="617">
        <f t="shared" si="33"/>
        <v>427400</v>
      </c>
      <c r="H761" s="618">
        <f t="shared" si="35"/>
        <v>605253808.26999998</v>
      </c>
      <c r="J761" s="619" t="s">
        <v>58</v>
      </c>
      <c r="K761" s="619" t="s">
        <v>2048</v>
      </c>
    </row>
    <row r="762" spans="2:11">
      <c r="B762" s="620" t="s">
        <v>3244</v>
      </c>
      <c r="C762" s="620" t="s">
        <v>3857</v>
      </c>
      <c r="D762" s="620" t="s">
        <v>3889</v>
      </c>
      <c r="E762" s="615">
        <v>880000</v>
      </c>
      <c r="F762" s="616">
        <f t="shared" si="34"/>
        <v>606133808.26999998</v>
      </c>
      <c r="G762" s="617">
        <f t="shared" si="33"/>
        <v>880000</v>
      </c>
      <c r="H762" s="618">
        <f t="shared" si="35"/>
        <v>606133808.26999998</v>
      </c>
      <c r="J762" s="619" t="s">
        <v>58</v>
      </c>
      <c r="K762" s="619" t="s">
        <v>2048</v>
      </c>
    </row>
    <row r="763" spans="2:11">
      <c r="B763" s="620" t="s">
        <v>3244</v>
      </c>
      <c r="C763" s="620" t="s">
        <v>3857</v>
      </c>
      <c r="D763" s="620" t="s">
        <v>3890</v>
      </c>
      <c r="E763" s="615">
        <v>826000</v>
      </c>
      <c r="F763" s="616">
        <f t="shared" si="34"/>
        <v>606959808.26999998</v>
      </c>
      <c r="G763" s="617">
        <f t="shared" si="33"/>
        <v>826000</v>
      </c>
      <c r="H763" s="618">
        <f t="shared" si="35"/>
        <v>606959808.26999998</v>
      </c>
      <c r="J763" s="619" t="s">
        <v>58</v>
      </c>
      <c r="K763" s="619" t="s">
        <v>2048</v>
      </c>
    </row>
    <row r="764" spans="2:11">
      <c r="B764" s="620" t="s">
        <v>3244</v>
      </c>
      <c r="C764" s="620" t="s">
        <v>3857</v>
      </c>
      <c r="D764" s="620" t="s">
        <v>3891</v>
      </c>
      <c r="E764" s="615">
        <v>230000</v>
      </c>
      <c r="F764" s="616">
        <f t="shared" si="34"/>
        <v>607189808.26999998</v>
      </c>
      <c r="G764" s="617">
        <f t="shared" si="33"/>
        <v>230000</v>
      </c>
      <c r="H764" s="618">
        <f t="shared" si="35"/>
        <v>607189808.26999998</v>
      </c>
      <c r="J764" s="619" t="s">
        <v>58</v>
      </c>
      <c r="K764" s="619" t="s">
        <v>2048</v>
      </c>
    </row>
    <row r="765" spans="2:11">
      <c r="B765" s="620" t="s">
        <v>3244</v>
      </c>
      <c r="C765" s="620" t="s">
        <v>3919</v>
      </c>
      <c r="D765" s="620" t="s">
        <v>3920</v>
      </c>
      <c r="E765" s="615">
        <v>150000</v>
      </c>
      <c r="F765" s="616">
        <f t="shared" si="34"/>
        <v>607339808.26999998</v>
      </c>
      <c r="G765" s="617">
        <f t="shared" si="33"/>
        <v>150000</v>
      </c>
      <c r="H765" s="618">
        <f t="shared" si="35"/>
        <v>607339808.26999998</v>
      </c>
      <c r="J765" s="619" t="s">
        <v>58</v>
      </c>
      <c r="K765" s="619" t="s">
        <v>2048</v>
      </c>
    </row>
    <row r="766" spans="2:11">
      <c r="B766" s="620" t="s">
        <v>3244</v>
      </c>
      <c r="C766" s="620" t="s">
        <v>3919</v>
      </c>
      <c r="D766" s="620" t="s">
        <v>3921</v>
      </c>
      <c r="E766" s="615">
        <v>50000</v>
      </c>
      <c r="F766" s="616">
        <f t="shared" si="34"/>
        <v>607389808.26999998</v>
      </c>
      <c r="G766" s="617">
        <f t="shared" si="33"/>
        <v>50000</v>
      </c>
      <c r="H766" s="618">
        <f t="shared" si="35"/>
        <v>607389808.26999998</v>
      </c>
      <c r="J766" s="619" t="s">
        <v>58</v>
      </c>
      <c r="K766" s="619" t="s">
        <v>2048</v>
      </c>
    </row>
    <row r="767" spans="2:11">
      <c r="B767" s="620" t="s">
        <v>3244</v>
      </c>
      <c r="C767" s="620" t="s">
        <v>3919</v>
      </c>
      <c r="D767" s="620" t="s">
        <v>6163</v>
      </c>
      <c r="E767" s="615">
        <v>500000</v>
      </c>
      <c r="F767" s="616">
        <f t="shared" si="34"/>
        <v>607889808.26999998</v>
      </c>
      <c r="G767" s="617">
        <f t="shared" si="33"/>
        <v>500000</v>
      </c>
      <c r="H767" s="618">
        <f t="shared" si="35"/>
        <v>607889808.26999998</v>
      </c>
      <c r="J767" s="619" t="s">
        <v>58</v>
      </c>
      <c r="K767" s="619" t="s">
        <v>2048</v>
      </c>
    </row>
    <row r="768" spans="2:11">
      <c r="B768" s="620" t="s">
        <v>3244</v>
      </c>
      <c r="C768" s="620" t="s">
        <v>3919</v>
      </c>
      <c r="D768" s="620" t="s">
        <v>3922</v>
      </c>
      <c r="E768" s="615">
        <v>170000</v>
      </c>
      <c r="F768" s="616">
        <f t="shared" si="34"/>
        <v>608059808.26999998</v>
      </c>
      <c r="G768" s="617">
        <f t="shared" si="33"/>
        <v>170000</v>
      </c>
      <c r="H768" s="618">
        <f t="shared" si="35"/>
        <v>608059808.26999998</v>
      </c>
      <c r="J768" s="619" t="s">
        <v>58</v>
      </c>
      <c r="K768" s="619" t="s">
        <v>2048</v>
      </c>
    </row>
    <row r="769" spans="2:11">
      <c r="B769" s="620" t="s">
        <v>3244</v>
      </c>
      <c r="C769" s="620" t="s">
        <v>3919</v>
      </c>
      <c r="D769" s="620" t="s">
        <v>3923</v>
      </c>
      <c r="E769" s="615">
        <v>3570000</v>
      </c>
      <c r="F769" s="616">
        <f t="shared" si="34"/>
        <v>611629808.26999998</v>
      </c>
      <c r="G769" s="617">
        <f t="shared" si="33"/>
        <v>3570000</v>
      </c>
      <c r="H769" s="618">
        <f t="shared" si="35"/>
        <v>611629808.26999998</v>
      </c>
      <c r="J769" s="619" t="s">
        <v>58</v>
      </c>
      <c r="K769" s="619" t="s">
        <v>2048</v>
      </c>
    </row>
    <row r="770" spans="2:11">
      <c r="B770" s="620" t="s">
        <v>3244</v>
      </c>
      <c r="C770" s="620" t="s">
        <v>3919</v>
      </c>
      <c r="D770" s="620" t="s">
        <v>3924</v>
      </c>
      <c r="E770" s="615">
        <v>180000</v>
      </c>
      <c r="F770" s="616">
        <f t="shared" si="34"/>
        <v>611809808.26999998</v>
      </c>
      <c r="G770" s="617">
        <f t="shared" si="33"/>
        <v>180000</v>
      </c>
      <c r="H770" s="618">
        <f t="shared" si="35"/>
        <v>611809808.26999998</v>
      </c>
      <c r="J770" s="619" t="s">
        <v>58</v>
      </c>
      <c r="K770" s="619" t="s">
        <v>2048</v>
      </c>
    </row>
    <row r="771" spans="2:11">
      <c r="B771" s="620" t="s">
        <v>3244</v>
      </c>
      <c r="C771" s="620" t="s">
        <v>3919</v>
      </c>
      <c r="D771" s="620" t="s">
        <v>3925</v>
      </c>
      <c r="E771" s="615">
        <v>250000</v>
      </c>
      <c r="F771" s="616">
        <f t="shared" si="34"/>
        <v>612059808.26999998</v>
      </c>
      <c r="G771" s="617">
        <f t="shared" si="33"/>
        <v>250000</v>
      </c>
      <c r="H771" s="618">
        <f t="shared" si="35"/>
        <v>612059808.26999998</v>
      </c>
      <c r="J771" s="619" t="s">
        <v>58</v>
      </c>
      <c r="K771" s="619" t="s">
        <v>2048</v>
      </c>
    </row>
    <row r="772" spans="2:11">
      <c r="B772" s="620" t="s">
        <v>3244</v>
      </c>
      <c r="C772" s="620" t="s">
        <v>3919</v>
      </c>
      <c r="D772" s="620" t="s">
        <v>3926</v>
      </c>
      <c r="E772" s="615">
        <v>200000</v>
      </c>
      <c r="F772" s="616">
        <f t="shared" si="34"/>
        <v>612259808.26999998</v>
      </c>
      <c r="G772" s="617">
        <f t="shared" si="33"/>
        <v>200000</v>
      </c>
      <c r="H772" s="618">
        <f t="shared" si="35"/>
        <v>612259808.26999998</v>
      </c>
      <c r="J772" s="619" t="s">
        <v>58</v>
      </c>
      <c r="K772" s="619" t="s">
        <v>2048</v>
      </c>
    </row>
    <row r="773" spans="2:11">
      <c r="B773" s="620" t="s">
        <v>3244</v>
      </c>
      <c r="C773" s="620" t="s">
        <v>3919</v>
      </c>
      <c r="D773" s="620" t="s">
        <v>3927</v>
      </c>
      <c r="E773" s="615">
        <v>605000</v>
      </c>
      <c r="F773" s="616">
        <f t="shared" si="34"/>
        <v>612864808.26999998</v>
      </c>
      <c r="G773" s="617">
        <f t="shared" si="33"/>
        <v>605000</v>
      </c>
      <c r="H773" s="618">
        <f t="shared" si="35"/>
        <v>612864808.26999998</v>
      </c>
      <c r="J773" s="619" t="s">
        <v>58</v>
      </c>
      <c r="K773" s="619" t="s">
        <v>2048</v>
      </c>
    </row>
    <row r="774" spans="2:11">
      <c r="B774" s="620" t="s">
        <v>3244</v>
      </c>
      <c r="C774" s="620" t="s">
        <v>3919</v>
      </c>
      <c r="D774" s="620" t="s">
        <v>3928</v>
      </c>
      <c r="E774" s="615">
        <v>5000000</v>
      </c>
      <c r="F774" s="616">
        <f t="shared" si="34"/>
        <v>617864808.26999998</v>
      </c>
      <c r="G774" s="617">
        <f t="shared" si="33"/>
        <v>5000000</v>
      </c>
      <c r="H774" s="618">
        <f t="shared" si="35"/>
        <v>617864808.26999998</v>
      </c>
      <c r="J774" s="619" t="s">
        <v>58</v>
      </c>
      <c r="K774" s="619" t="s">
        <v>2048</v>
      </c>
    </row>
    <row r="775" spans="2:11">
      <c r="B775" s="620" t="s">
        <v>3244</v>
      </c>
      <c r="C775" s="620" t="s">
        <v>3929</v>
      </c>
      <c r="D775" s="620" t="s">
        <v>3930</v>
      </c>
      <c r="E775" s="615">
        <v>150000</v>
      </c>
      <c r="F775" s="616">
        <f t="shared" si="34"/>
        <v>618014808.26999998</v>
      </c>
      <c r="G775" s="617">
        <f t="shared" ref="G775:G838" si="36">E775</f>
        <v>150000</v>
      </c>
      <c r="H775" s="618">
        <f t="shared" si="35"/>
        <v>618014808.26999998</v>
      </c>
      <c r="J775" s="619" t="s">
        <v>58</v>
      </c>
      <c r="K775" s="619" t="s">
        <v>2048</v>
      </c>
    </row>
    <row r="776" spans="2:11">
      <c r="B776" s="620" t="s">
        <v>3244</v>
      </c>
      <c r="C776" s="620" t="s">
        <v>3929</v>
      </c>
      <c r="D776" s="620" t="s">
        <v>3931</v>
      </c>
      <c r="E776" s="615">
        <v>1600000</v>
      </c>
      <c r="F776" s="616">
        <f t="shared" ref="F776:F839" si="37">E776+F775</f>
        <v>619614808.26999998</v>
      </c>
      <c r="G776" s="617">
        <f t="shared" si="36"/>
        <v>1600000</v>
      </c>
      <c r="H776" s="618">
        <f t="shared" ref="H776:H839" si="38">G776+H775</f>
        <v>619614808.26999998</v>
      </c>
      <c r="J776" s="619" t="s">
        <v>58</v>
      </c>
      <c r="K776" s="619" t="s">
        <v>2048</v>
      </c>
    </row>
    <row r="777" spans="2:11">
      <c r="B777" s="620" t="s">
        <v>3244</v>
      </c>
      <c r="C777" s="620" t="s">
        <v>3929</v>
      </c>
      <c r="D777" s="620" t="s">
        <v>6162</v>
      </c>
      <c r="E777" s="615">
        <v>1800000</v>
      </c>
      <c r="F777" s="616">
        <f t="shared" si="37"/>
        <v>621414808.26999998</v>
      </c>
      <c r="G777" s="617">
        <f t="shared" si="36"/>
        <v>1800000</v>
      </c>
      <c r="H777" s="618">
        <f t="shared" si="38"/>
        <v>621414808.26999998</v>
      </c>
      <c r="J777" s="619" t="s">
        <v>58</v>
      </c>
      <c r="K777" s="619" t="s">
        <v>2048</v>
      </c>
    </row>
    <row r="778" spans="2:11">
      <c r="B778" s="620" t="s">
        <v>3244</v>
      </c>
      <c r="C778" s="620" t="s">
        <v>3929</v>
      </c>
      <c r="D778" s="620" t="s">
        <v>3932</v>
      </c>
      <c r="E778" s="615">
        <v>813000</v>
      </c>
      <c r="F778" s="616">
        <f t="shared" si="37"/>
        <v>622227808.26999998</v>
      </c>
      <c r="G778" s="617">
        <f t="shared" si="36"/>
        <v>813000</v>
      </c>
      <c r="H778" s="618">
        <f t="shared" si="38"/>
        <v>622227808.26999998</v>
      </c>
      <c r="J778" s="619" t="s">
        <v>58</v>
      </c>
      <c r="K778" s="619" t="s">
        <v>2048</v>
      </c>
    </row>
    <row r="779" spans="2:11">
      <c r="B779" s="620" t="s">
        <v>3244</v>
      </c>
      <c r="C779" s="620" t="s">
        <v>3929</v>
      </c>
      <c r="D779" s="620" t="s">
        <v>3933</v>
      </c>
      <c r="E779" s="615">
        <v>122000</v>
      </c>
      <c r="F779" s="616">
        <f t="shared" si="37"/>
        <v>622349808.26999998</v>
      </c>
      <c r="G779" s="617">
        <f t="shared" si="36"/>
        <v>122000</v>
      </c>
      <c r="H779" s="618">
        <f t="shared" si="38"/>
        <v>622349808.26999998</v>
      </c>
      <c r="J779" s="619" t="s">
        <v>58</v>
      </c>
      <c r="K779" s="619" t="s">
        <v>2048</v>
      </c>
    </row>
    <row r="780" spans="2:11">
      <c r="B780" s="620" t="s">
        <v>3244</v>
      </c>
      <c r="C780" s="620" t="s">
        <v>3929</v>
      </c>
      <c r="D780" s="620" t="s">
        <v>3934</v>
      </c>
      <c r="E780" s="615">
        <v>97000</v>
      </c>
      <c r="F780" s="616">
        <f t="shared" si="37"/>
        <v>622446808.26999998</v>
      </c>
      <c r="G780" s="617">
        <f t="shared" si="36"/>
        <v>97000</v>
      </c>
      <c r="H780" s="618">
        <f t="shared" si="38"/>
        <v>622446808.26999998</v>
      </c>
      <c r="J780" s="619" t="s">
        <v>58</v>
      </c>
      <c r="K780" s="619" t="s">
        <v>2048</v>
      </c>
    </row>
    <row r="781" spans="2:11">
      <c r="B781" s="620" t="s">
        <v>3244</v>
      </c>
      <c r="C781" s="620" t="s">
        <v>3929</v>
      </c>
      <c r="D781" s="620" t="s">
        <v>3935</v>
      </c>
      <c r="E781" s="615">
        <v>720000</v>
      </c>
      <c r="F781" s="616">
        <f t="shared" si="37"/>
        <v>623166808.26999998</v>
      </c>
      <c r="G781" s="617">
        <f t="shared" si="36"/>
        <v>720000</v>
      </c>
      <c r="H781" s="618">
        <f t="shared" si="38"/>
        <v>623166808.26999998</v>
      </c>
      <c r="J781" s="619" t="s">
        <v>58</v>
      </c>
      <c r="K781" s="619" t="s">
        <v>2048</v>
      </c>
    </row>
    <row r="782" spans="2:11">
      <c r="B782" s="620" t="s">
        <v>3244</v>
      </c>
      <c r="C782" s="620" t="s">
        <v>3929</v>
      </c>
      <c r="D782" s="620" t="s">
        <v>3936</v>
      </c>
      <c r="E782" s="615">
        <v>7000000</v>
      </c>
      <c r="F782" s="616">
        <f t="shared" si="37"/>
        <v>630166808.26999998</v>
      </c>
      <c r="G782" s="617">
        <f t="shared" si="36"/>
        <v>7000000</v>
      </c>
      <c r="H782" s="618">
        <f t="shared" si="38"/>
        <v>630166808.26999998</v>
      </c>
      <c r="J782" s="619" t="s">
        <v>58</v>
      </c>
      <c r="K782" s="619" t="s">
        <v>2048</v>
      </c>
    </row>
    <row r="783" spans="2:11">
      <c r="B783" s="620" t="s">
        <v>3244</v>
      </c>
      <c r="C783" s="620" t="s">
        <v>3929</v>
      </c>
      <c r="D783" s="620" t="s">
        <v>3937</v>
      </c>
      <c r="E783" s="615">
        <v>25000</v>
      </c>
      <c r="F783" s="616">
        <f t="shared" si="37"/>
        <v>630191808.26999998</v>
      </c>
      <c r="G783" s="617">
        <f t="shared" si="36"/>
        <v>25000</v>
      </c>
      <c r="H783" s="618">
        <f t="shared" si="38"/>
        <v>630191808.26999998</v>
      </c>
      <c r="J783" s="619" t="s">
        <v>58</v>
      </c>
      <c r="K783" s="619" t="s">
        <v>2048</v>
      </c>
    </row>
    <row r="784" spans="2:11">
      <c r="B784" s="620" t="s">
        <v>3244</v>
      </c>
      <c r="C784" s="620" t="s">
        <v>3929</v>
      </c>
      <c r="D784" s="620" t="s">
        <v>3938</v>
      </c>
      <c r="E784" s="615">
        <v>5625000</v>
      </c>
      <c r="F784" s="616">
        <f t="shared" si="37"/>
        <v>635816808.26999998</v>
      </c>
      <c r="G784" s="617">
        <f t="shared" si="36"/>
        <v>5625000</v>
      </c>
      <c r="H784" s="618">
        <f t="shared" si="38"/>
        <v>635816808.26999998</v>
      </c>
      <c r="J784" s="619" t="s">
        <v>58</v>
      </c>
      <c r="K784" s="619" t="s">
        <v>2048</v>
      </c>
    </row>
    <row r="785" spans="2:11">
      <c r="B785" s="620" t="s">
        <v>3244</v>
      </c>
      <c r="C785" s="620" t="s">
        <v>3929</v>
      </c>
      <c r="D785" s="620" t="s">
        <v>3939</v>
      </c>
      <c r="E785" s="615">
        <v>142000</v>
      </c>
      <c r="F785" s="616">
        <f t="shared" si="37"/>
        <v>635958808.26999998</v>
      </c>
      <c r="G785" s="617">
        <f t="shared" si="36"/>
        <v>142000</v>
      </c>
      <c r="H785" s="618">
        <f t="shared" si="38"/>
        <v>635958808.26999998</v>
      </c>
      <c r="J785" s="619" t="s">
        <v>58</v>
      </c>
      <c r="K785" s="619" t="s">
        <v>2048</v>
      </c>
    </row>
    <row r="786" spans="2:11">
      <c r="B786" s="620" t="s">
        <v>3244</v>
      </c>
      <c r="C786" s="620" t="s">
        <v>3929</v>
      </c>
      <c r="D786" s="620" t="s">
        <v>3940</v>
      </c>
      <c r="E786" s="615">
        <v>2900000</v>
      </c>
      <c r="F786" s="616">
        <f t="shared" si="37"/>
        <v>638858808.26999998</v>
      </c>
      <c r="G786" s="617">
        <f t="shared" si="36"/>
        <v>2900000</v>
      </c>
      <c r="H786" s="618">
        <f t="shared" si="38"/>
        <v>638858808.26999998</v>
      </c>
      <c r="J786" s="619" t="s">
        <v>58</v>
      </c>
      <c r="K786" s="619" t="s">
        <v>2048</v>
      </c>
    </row>
    <row r="787" spans="2:11">
      <c r="B787" s="620" t="s">
        <v>3244</v>
      </c>
      <c r="C787" s="620" t="s">
        <v>3929</v>
      </c>
      <c r="D787" s="620" t="s">
        <v>3941</v>
      </c>
      <c r="E787" s="615">
        <v>1850000</v>
      </c>
      <c r="F787" s="616">
        <f t="shared" si="37"/>
        <v>640708808.26999998</v>
      </c>
      <c r="G787" s="617">
        <f t="shared" si="36"/>
        <v>1850000</v>
      </c>
      <c r="H787" s="618">
        <f t="shared" si="38"/>
        <v>640708808.26999998</v>
      </c>
      <c r="J787" s="619" t="s">
        <v>58</v>
      </c>
      <c r="K787" s="619" t="s">
        <v>2048</v>
      </c>
    </row>
    <row r="788" spans="2:11">
      <c r="B788" s="620" t="s">
        <v>3244</v>
      </c>
      <c r="C788" s="620" t="s">
        <v>3929</v>
      </c>
      <c r="D788" s="620" t="s">
        <v>3942</v>
      </c>
      <c r="E788" s="615">
        <v>1000000</v>
      </c>
      <c r="F788" s="616">
        <f t="shared" si="37"/>
        <v>641708808.26999998</v>
      </c>
      <c r="G788" s="617">
        <f t="shared" si="36"/>
        <v>1000000</v>
      </c>
      <c r="H788" s="618">
        <f t="shared" si="38"/>
        <v>641708808.26999998</v>
      </c>
      <c r="J788" s="619" t="s">
        <v>58</v>
      </c>
      <c r="K788" s="619" t="s">
        <v>2048</v>
      </c>
    </row>
    <row r="789" spans="2:11">
      <c r="B789" s="620" t="s">
        <v>3244</v>
      </c>
      <c r="C789" s="620" t="s">
        <v>3929</v>
      </c>
      <c r="D789" s="620" t="s">
        <v>3943</v>
      </c>
      <c r="E789" s="615">
        <v>4000000</v>
      </c>
      <c r="F789" s="616">
        <f t="shared" si="37"/>
        <v>645708808.26999998</v>
      </c>
      <c r="G789" s="617">
        <f t="shared" si="36"/>
        <v>4000000</v>
      </c>
      <c r="H789" s="618">
        <f t="shared" si="38"/>
        <v>645708808.26999998</v>
      </c>
      <c r="J789" s="619" t="s">
        <v>58</v>
      </c>
      <c r="K789" s="619" t="s">
        <v>2048</v>
      </c>
    </row>
    <row r="790" spans="2:11">
      <c r="B790" s="620" t="s">
        <v>3244</v>
      </c>
      <c r="C790" s="620" t="s">
        <v>3929</v>
      </c>
      <c r="D790" s="620" t="s">
        <v>3944</v>
      </c>
      <c r="E790" s="615">
        <v>145000</v>
      </c>
      <c r="F790" s="616">
        <f t="shared" si="37"/>
        <v>645853808.26999998</v>
      </c>
      <c r="G790" s="617">
        <f t="shared" si="36"/>
        <v>145000</v>
      </c>
      <c r="H790" s="618">
        <f t="shared" si="38"/>
        <v>645853808.26999998</v>
      </c>
      <c r="J790" s="619" t="s">
        <v>58</v>
      </c>
      <c r="K790" s="619" t="s">
        <v>2048</v>
      </c>
    </row>
    <row r="791" spans="2:11">
      <c r="B791" s="620" t="s">
        <v>3244</v>
      </c>
      <c r="C791" s="620" t="s">
        <v>3929</v>
      </c>
      <c r="D791" s="620" t="s">
        <v>3945</v>
      </c>
      <c r="E791" s="615">
        <v>600000</v>
      </c>
      <c r="F791" s="616">
        <f t="shared" si="37"/>
        <v>646453808.26999998</v>
      </c>
      <c r="G791" s="617">
        <f t="shared" si="36"/>
        <v>600000</v>
      </c>
      <c r="H791" s="618">
        <f t="shared" si="38"/>
        <v>646453808.26999998</v>
      </c>
      <c r="J791" s="619" t="s">
        <v>58</v>
      </c>
      <c r="K791" s="619" t="s">
        <v>2048</v>
      </c>
    </row>
    <row r="792" spans="2:11">
      <c r="B792" s="620" t="s">
        <v>3244</v>
      </c>
      <c r="C792" s="620" t="s">
        <v>3929</v>
      </c>
      <c r="D792" s="620" t="s">
        <v>3946</v>
      </c>
      <c r="E792" s="615">
        <v>450000</v>
      </c>
      <c r="F792" s="616">
        <f t="shared" si="37"/>
        <v>646903808.26999998</v>
      </c>
      <c r="G792" s="617">
        <f t="shared" si="36"/>
        <v>450000</v>
      </c>
      <c r="H792" s="618">
        <f t="shared" si="38"/>
        <v>646903808.26999998</v>
      </c>
      <c r="J792" s="619" t="s">
        <v>58</v>
      </c>
      <c r="K792" s="619" t="s">
        <v>2048</v>
      </c>
    </row>
    <row r="793" spans="2:11">
      <c r="B793" s="620" t="s">
        <v>3244</v>
      </c>
      <c r="C793" s="620" t="s">
        <v>3929</v>
      </c>
      <c r="D793" s="620" t="s">
        <v>3947</v>
      </c>
      <c r="E793" s="615">
        <v>422000</v>
      </c>
      <c r="F793" s="616">
        <f t="shared" si="37"/>
        <v>647325808.26999998</v>
      </c>
      <c r="G793" s="617">
        <f t="shared" si="36"/>
        <v>422000</v>
      </c>
      <c r="H793" s="618">
        <f t="shared" si="38"/>
        <v>647325808.26999998</v>
      </c>
      <c r="J793" s="619" t="s">
        <v>58</v>
      </c>
      <c r="K793" s="619" t="s">
        <v>2048</v>
      </c>
    </row>
    <row r="794" spans="2:11">
      <c r="B794" s="620" t="s">
        <v>3244</v>
      </c>
      <c r="C794" s="620" t="s">
        <v>3929</v>
      </c>
      <c r="D794" s="620" t="s">
        <v>3582</v>
      </c>
      <c r="E794" s="615">
        <v>1300000</v>
      </c>
      <c r="F794" s="616">
        <f t="shared" si="37"/>
        <v>648625808.26999998</v>
      </c>
      <c r="G794" s="617">
        <f t="shared" si="36"/>
        <v>1300000</v>
      </c>
      <c r="H794" s="618">
        <f t="shared" si="38"/>
        <v>648625808.26999998</v>
      </c>
      <c r="J794" s="619" t="s">
        <v>58</v>
      </c>
      <c r="K794" s="619" t="s">
        <v>2048</v>
      </c>
    </row>
    <row r="795" spans="2:11">
      <c r="B795" s="620" t="s">
        <v>3244</v>
      </c>
      <c r="C795" s="620" t="s">
        <v>3929</v>
      </c>
      <c r="D795" s="620" t="s">
        <v>3948</v>
      </c>
      <c r="E795" s="615">
        <v>2132000</v>
      </c>
      <c r="F795" s="616">
        <f t="shared" si="37"/>
        <v>650757808.26999998</v>
      </c>
      <c r="G795" s="617">
        <f t="shared" si="36"/>
        <v>2132000</v>
      </c>
      <c r="H795" s="618">
        <f t="shared" si="38"/>
        <v>650757808.26999998</v>
      </c>
      <c r="J795" s="619" t="s">
        <v>58</v>
      </c>
      <c r="K795" s="619" t="s">
        <v>2048</v>
      </c>
    </row>
    <row r="796" spans="2:11">
      <c r="B796" s="620" t="s">
        <v>3244</v>
      </c>
      <c r="C796" s="620" t="s">
        <v>3929</v>
      </c>
      <c r="D796" s="620" t="s">
        <v>3949</v>
      </c>
      <c r="E796" s="615">
        <v>650000</v>
      </c>
      <c r="F796" s="616">
        <f t="shared" si="37"/>
        <v>651407808.26999998</v>
      </c>
      <c r="G796" s="617">
        <f t="shared" si="36"/>
        <v>650000</v>
      </c>
      <c r="H796" s="618">
        <f t="shared" si="38"/>
        <v>651407808.26999998</v>
      </c>
      <c r="J796" s="619" t="s">
        <v>58</v>
      </c>
      <c r="K796" s="619" t="s">
        <v>2048</v>
      </c>
    </row>
    <row r="797" spans="2:11">
      <c r="B797" s="620" t="s">
        <v>3244</v>
      </c>
      <c r="C797" s="620" t="s">
        <v>3929</v>
      </c>
      <c r="D797" s="620" t="s">
        <v>3950</v>
      </c>
      <c r="E797" s="615">
        <v>250000</v>
      </c>
      <c r="F797" s="616">
        <f t="shared" si="37"/>
        <v>651657808.26999998</v>
      </c>
      <c r="G797" s="617">
        <f t="shared" si="36"/>
        <v>250000</v>
      </c>
      <c r="H797" s="618">
        <f t="shared" si="38"/>
        <v>651657808.26999998</v>
      </c>
      <c r="J797" s="619" t="s">
        <v>58</v>
      </c>
      <c r="K797" s="619" t="s">
        <v>2048</v>
      </c>
    </row>
    <row r="798" spans="2:11">
      <c r="B798" s="620" t="s">
        <v>3244</v>
      </c>
      <c r="C798" s="620" t="s">
        <v>3929</v>
      </c>
      <c r="D798" s="620" t="s">
        <v>3951</v>
      </c>
      <c r="E798" s="615">
        <v>1500000</v>
      </c>
      <c r="F798" s="616">
        <f t="shared" si="37"/>
        <v>653157808.26999998</v>
      </c>
      <c r="G798" s="617">
        <f t="shared" si="36"/>
        <v>1500000</v>
      </c>
      <c r="H798" s="618">
        <f t="shared" si="38"/>
        <v>653157808.26999998</v>
      </c>
      <c r="J798" s="619" t="s">
        <v>58</v>
      </c>
      <c r="K798" s="619" t="s">
        <v>2048</v>
      </c>
    </row>
    <row r="799" spans="2:11">
      <c r="B799" s="620" t="s">
        <v>3244</v>
      </c>
      <c r="C799" s="620" t="s">
        <v>3929</v>
      </c>
      <c r="D799" s="620" t="s">
        <v>3952</v>
      </c>
      <c r="E799" s="615">
        <v>550000</v>
      </c>
      <c r="F799" s="616">
        <f t="shared" si="37"/>
        <v>653707808.26999998</v>
      </c>
      <c r="G799" s="617">
        <f t="shared" si="36"/>
        <v>550000</v>
      </c>
      <c r="H799" s="618">
        <f t="shared" si="38"/>
        <v>653707808.26999998</v>
      </c>
      <c r="J799" s="619" t="s">
        <v>58</v>
      </c>
      <c r="K799" s="619" t="s">
        <v>2048</v>
      </c>
    </row>
    <row r="800" spans="2:11">
      <c r="B800" s="620" t="s">
        <v>3244</v>
      </c>
      <c r="C800" s="620" t="s">
        <v>3929</v>
      </c>
      <c r="D800" s="620" t="s">
        <v>3953</v>
      </c>
      <c r="E800" s="615">
        <v>1265715</v>
      </c>
      <c r="F800" s="616">
        <f t="shared" si="37"/>
        <v>654973523.26999998</v>
      </c>
      <c r="G800" s="617">
        <f t="shared" si="36"/>
        <v>1265715</v>
      </c>
      <c r="H800" s="618">
        <f t="shared" si="38"/>
        <v>654973523.26999998</v>
      </c>
      <c r="J800" s="619" t="s">
        <v>58</v>
      </c>
      <c r="K800" s="619" t="s">
        <v>2048</v>
      </c>
    </row>
    <row r="801" spans="2:11">
      <c r="B801" s="620" t="s">
        <v>3244</v>
      </c>
      <c r="C801" s="620" t="s">
        <v>3954</v>
      </c>
      <c r="D801" s="620" t="s">
        <v>3955</v>
      </c>
      <c r="E801" s="615">
        <v>650000</v>
      </c>
      <c r="F801" s="616">
        <f t="shared" si="37"/>
        <v>655623523.26999998</v>
      </c>
      <c r="G801" s="617">
        <f t="shared" si="36"/>
        <v>650000</v>
      </c>
      <c r="H801" s="618">
        <f t="shared" si="38"/>
        <v>655623523.26999998</v>
      </c>
      <c r="J801" s="619" t="s">
        <v>58</v>
      </c>
      <c r="K801" s="619" t="s">
        <v>2048</v>
      </c>
    </row>
    <row r="802" spans="2:11">
      <c r="B802" s="620" t="s">
        <v>3244</v>
      </c>
      <c r="C802" s="620" t="s">
        <v>3954</v>
      </c>
      <c r="D802" s="620" t="s">
        <v>3956</v>
      </c>
      <c r="E802" s="615">
        <v>150000</v>
      </c>
      <c r="F802" s="616">
        <f t="shared" si="37"/>
        <v>655773523.26999998</v>
      </c>
      <c r="G802" s="617">
        <f t="shared" si="36"/>
        <v>150000</v>
      </c>
      <c r="H802" s="618">
        <f t="shared" si="38"/>
        <v>655773523.26999998</v>
      </c>
      <c r="J802" s="619" t="s">
        <v>58</v>
      </c>
      <c r="K802" s="619" t="s">
        <v>2048</v>
      </c>
    </row>
    <row r="803" spans="2:11">
      <c r="B803" s="620" t="s">
        <v>3244</v>
      </c>
      <c r="C803" s="620" t="s">
        <v>3954</v>
      </c>
      <c r="D803" s="620" t="s">
        <v>3429</v>
      </c>
      <c r="E803" s="615">
        <v>200000</v>
      </c>
      <c r="F803" s="616">
        <f t="shared" si="37"/>
        <v>655973523.26999998</v>
      </c>
      <c r="G803" s="617">
        <f t="shared" si="36"/>
        <v>200000</v>
      </c>
      <c r="H803" s="618">
        <f t="shared" si="38"/>
        <v>655973523.26999998</v>
      </c>
      <c r="J803" s="619" t="s">
        <v>58</v>
      </c>
      <c r="K803" s="619" t="s">
        <v>2048</v>
      </c>
    </row>
    <row r="804" spans="2:11">
      <c r="B804" s="620" t="s">
        <v>3244</v>
      </c>
      <c r="C804" s="620" t="s">
        <v>3954</v>
      </c>
      <c r="D804" s="620" t="s">
        <v>3957</v>
      </c>
      <c r="E804" s="615">
        <v>650000</v>
      </c>
      <c r="F804" s="616">
        <f t="shared" si="37"/>
        <v>656623523.26999998</v>
      </c>
      <c r="G804" s="617">
        <f t="shared" si="36"/>
        <v>650000</v>
      </c>
      <c r="H804" s="618">
        <f t="shared" si="38"/>
        <v>656623523.26999998</v>
      </c>
      <c r="J804" s="619" t="s">
        <v>58</v>
      </c>
      <c r="K804" s="619" t="s">
        <v>2048</v>
      </c>
    </row>
    <row r="805" spans="2:11">
      <c r="B805" s="620" t="s">
        <v>3244</v>
      </c>
      <c r="C805" s="620" t="s">
        <v>3954</v>
      </c>
      <c r="D805" s="620" t="s">
        <v>3958</v>
      </c>
      <c r="E805" s="615">
        <v>150000</v>
      </c>
      <c r="F805" s="616">
        <f t="shared" si="37"/>
        <v>656773523.26999998</v>
      </c>
      <c r="G805" s="617">
        <f t="shared" si="36"/>
        <v>150000</v>
      </c>
      <c r="H805" s="618">
        <f t="shared" si="38"/>
        <v>656773523.26999998</v>
      </c>
      <c r="J805" s="619" t="s">
        <v>58</v>
      </c>
      <c r="K805" s="619" t="s">
        <v>2048</v>
      </c>
    </row>
    <row r="806" spans="2:11">
      <c r="B806" s="620" t="s">
        <v>3244</v>
      </c>
      <c r="C806" s="620" t="s">
        <v>3954</v>
      </c>
      <c r="D806" s="620" t="s">
        <v>3959</v>
      </c>
      <c r="E806" s="615">
        <v>515000</v>
      </c>
      <c r="F806" s="616">
        <f t="shared" si="37"/>
        <v>657288523.26999998</v>
      </c>
      <c r="G806" s="617">
        <f t="shared" si="36"/>
        <v>515000</v>
      </c>
      <c r="H806" s="618">
        <f t="shared" si="38"/>
        <v>657288523.26999998</v>
      </c>
      <c r="J806" s="619" t="s">
        <v>58</v>
      </c>
      <c r="K806" s="619" t="s">
        <v>2048</v>
      </c>
    </row>
    <row r="807" spans="2:11">
      <c r="B807" s="620" t="s">
        <v>3244</v>
      </c>
      <c r="C807" s="620" t="s">
        <v>3954</v>
      </c>
      <c r="D807" s="620" t="s">
        <v>3960</v>
      </c>
      <c r="E807" s="615">
        <v>1250000</v>
      </c>
      <c r="F807" s="616">
        <f t="shared" si="37"/>
        <v>658538523.26999998</v>
      </c>
      <c r="G807" s="617">
        <f t="shared" si="36"/>
        <v>1250000</v>
      </c>
      <c r="H807" s="618">
        <f t="shared" si="38"/>
        <v>658538523.26999998</v>
      </c>
      <c r="J807" s="619" t="s">
        <v>58</v>
      </c>
      <c r="K807" s="619" t="s">
        <v>2048</v>
      </c>
    </row>
    <row r="808" spans="2:11">
      <c r="B808" s="620" t="s">
        <v>3244</v>
      </c>
      <c r="C808" s="620" t="s">
        <v>3954</v>
      </c>
      <c r="D808" s="620" t="s">
        <v>3961</v>
      </c>
      <c r="E808" s="615">
        <v>125000</v>
      </c>
      <c r="F808" s="616">
        <f t="shared" si="37"/>
        <v>658663523.26999998</v>
      </c>
      <c r="G808" s="617">
        <f t="shared" si="36"/>
        <v>125000</v>
      </c>
      <c r="H808" s="618">
        <f t="shared" si="38"/>
        <v>658663523.26999998</v>
      </c>
      <c r="J808" s="619" t="s">
        <v>58</v>
      </c>
      <c r="K808" s="619" t="s">
        <v>2048</v>
      </c>
    </row>
    <row r="809" spans="2:11">
      <c r="B809" s="620" t="s">
        <v>3244</v>
      </c>
      <c r="C809" s="620" t="s">
        <v>3954</v>
      </c>
      <c r="D809" s="620" t="s">
        <v>3962</v>
      </c>
      <c r="E809" s="615">
        <v>650000</v>
      </c>
      <c r="F809" s="616">
        <f t="shared" si="37"/>
        <v>659313523.26999998</v>
      </c>
      <c r="G809" s="617">
        <f t="shared" si="36"/>
        <v>650000</v>
      </c>
      <c r="H809" s="618">
        <f t="shared" si="38"/>
        <v>659313523.26999998</v>
      </c>
      <c r="J809" s="619" t="s">
        <v>58</v>
      </c>
      <c r="K809" s="619" t="s">
        <v>2048</v>
      </c>
    </row>
    <row r="810" spans="2:11">
      <c r="B810" s="620" t="s">
        <v>3244</v>
      </c>
      <c r="C810" s="620" t="s">
        <v>3954</v>
      </c>
      <c r="D810" s="620" t="s">
        <v>3963</v>
      </c>
      <c r="E810" s="615">
        <v>100000</v>
      </c>
      <c r="F810" s="616">
        <f t="shared" si="37"/>
        <v>659413523.26999998</v>
      </c>
      <c r="G810" s="617">
        <f t="shared" si="36"/>
        <v>100000</v>
      </c>
      <c r="H810" s="618">
        <f t="shared" si="38"/>
        <v>659413523.26999998</v>
      </c>
      <c r="J810" s="619" t="s">
        <v>58</v>
      </c>
      <c r="K810" s="619" t="s">
        <v>2048</v>
      </c>
    </row>
    <row r="811" spans="2:11">
      <c r="B811" s="620" t="s">
        <v>3244</v>
      </c>
      <c r="C811" s="620" t="s">
        <v>3954</v>
      </c>
      <c r="D811" s="620" t="s">
        <v>3964</v>
      </c>
      <c r="E811" s="615">
        <v>125000</v>
      </c>
      <c r="F811" s="616">
        <f t="shared" si="37"/>
        <v>659538523.26999998</v>
      </c>
      <c r="G811" s="617">
        <f t="shared" si="36"/>
        <v>125000</v>
      </c>
      <c r="H811" s="618">
        <f t="shared" si="38"/>
        <v>659538523.26999998</v>
      </c>
      <c r="J811" s="619" t="s">
        <v>58</v>
      </c>
      <c r="K811" s="619" t="s">
        <v>2048</v>
      </c>
    </row>
    <row r="812" spans="2:11">
      <c r="B812" s="620" t="s">
        <v>3244</v>
      </c>
      <c r="C812" s="620" t="s">
        <v>3954</v>
      </c>
      <c r="D812" s="620" t="s">
        <v>3965</v>
      </c>
      <c r="E812" s="615">
        <v>1250000</v>
      </c>
      <c r="F812" s="616">
        <f t="shared" si="37"/>
        <v>660788523.26999998</v>
      </c>
      <c r="G812" s="617">
        <f t="shared" si="36"/>
        <v>1250000</v>
      </c>
      <c r="H812" s="618">
        <f t="shared" si="38"/>
        <v>660788523.26999998</v>
      </c>
      <c r="J812" s="619" t="s">
        <v>58</v>
      </c>
      <c r="K812" s="619" t="s">
        <v>2048</v>
      </c>
    </row>
    <row r="813" spans="2:11">
      <c r="B813" s="620" t="s">
        <v>3244</v>
      </c>
      <c r="C813" s="620" t="s">
        <v>3969</v>
      </c>
      <c r="D813" s="620" t="s">
        <v>3970</v>
      </c>
      <c r="E813" s="615">
        <v>26000</v>
      </c>
      <c r="F813" s="616">
        <f t="shared" si="37"/>
        <v>660814523.26999998</v>
      </c>
      <c r="G813" s="617">
        <f t="shared" si="36"/>
        <v>26000</v>
      </c>
      <c r="H813" s="618">
        <f t="shared" si="38"/>
        <v>660814523.26999998</v>
      </c>
      <c r="J813" s="619" t="s">
        <v>58</v>
      </c>
      <c r="K813" s="619" t="s">
        <v>2048</v>
      </c>
    </row>
    <row r="814" spans="2:11">
      <c r="B814" s="620" t="s">
        <v>3244</v>
      </c>
      <c r="C814" s="620" t="s">
        <v>3969</v>
      </c>
      <c r="D814" s="620" t="s">
        <v>3971</v>
      </c>
      <c r="E814" s="615">
        <v>20000</v>
      </c>
      <c r="F814" s="616">
        <f t="shared" si="37"/>
        <v>660834523.26999998</v>
      </c>
      <c r="G814" s="617">
        <f t="shared" si="36"/>
        <v>20000</v>
      </c>
      <c r="H814" s="618">
        <f t="shared" si="38"/>
        <v>660834523.26999998</v>
      </c>
      <c r="J814" s="619" t="s">
        <v>58</v>
      </c>
      <c r="K814" s="619" t="s">
        <v>2048</v>
      </c>
    </row>
    <row r="815" spans="2:11">
      <c r="B815" s="620" t="s">
        <v>3244</v>
      </c>
      <c r="C815" s="620" t="s">
        <v>3969</v>
      </c>
      <c r="D815" s="620" t="s">
        <v>3972</v>
      </c>
      <c r="E815" s="615">
        <v>26000</v>
      </c>
      <c r="F815" s="616">
        <f t="shared" si="37"/>
        <v>660860523.26999998</v>
      </c>
      <c r="G815" s="617">
        <f t="shared" si="36"/>
        <v>26000</v>
      </c>
      <c r="H815" s="618">
        <f t="shared" si="38"/>
        <v>660860523.26999998</v>
      </c>
      <c r="J815" s="619" t="s">
        <v>58</v>
      </c>
      <c r="K815" s="619" t="s">
        <v>2048</v>
      </c>
    </row>
    <row r="816" spans="2:11">
      <c r="B816" s="620" t="s">
        <v>3244</v>
      </c>
      <c r="C816" s="620" t="s">
        <v>3969</v>
      </c>
      <c r="D816" s="620" t="s">
        <v>3973</v>
      </c>
      <c r="E816" s="615">
        <v>80000</v>
      </c>
      <c r="F816" s="616">
        <f t="shared" si="37"/>
        <v>660940523.26999998</v>
      </c>
      <c r="G816" s="617">
        <f t="shared" si="36"/>
        <v>80000</v>
      </c>
      <c r="H816" s="618">
        <f t="shared" si="38"/>
        <v>660940523.26999998</v>
      </c>
      <c r="J816" s="619" t="s">
        <v>58</v>
      </c>
      <c r="K816" s="619" t="s">
        <v>2048</v>
      </c>
    </row>
    <row r="817" spans="2:11">
      <c r="B817" s="620" t="s">
        <v>3244</v>
      </c>
      <c r="C817" s="620" t="s">
        <v>3975</v>
      </c>
      <c r="D817" s="620" t="s">
        <v>3976</v>
      </c>
      <c r="E817" s="615">
        <v>150000</v>
      </c>
      <c r="F817" s="616">
        <f t="shared" si="37"/>
        <v>661090523.26999998</v>
      </c>
      <c r="G817" s="617">
        <f t="shared" si="36"/>
        <v>150000</v>
      </c>
      <c r="H817" s="618">
        <f t="shared" si="38"/>
        <v>661090523.26999998</v>
      </c>
      <c r="J817" s="619" t="s">
        <v>58</v>
      </c>
      <c r="K817" s="619" t="s">
        <v>2048</v>
      </c>
    </row>
    <row r="818" spans="2:11">
      <c r="B818" s="620" t="s">
        <v>3244</v>
      </c>
      <c r="C818" s="620" t="s">
        <v>3975</v>
      </c>
      <c r="D818" s="620" t="s">
        <v>3977</v>
      </c>
      <c r="E818" s="615">
        <v>1786860</v>
      </c>
      <c r="F818" s="616">
        <f t="shared" si="37"/>
        <v>662877383.26999998</v>
      </c>
      <c r="G818" s="617">
        <f t="shared" si="36"/>
        <v>1786860</v>
      </c>
      <c r="H818" s="618">
        <f t="shared" si="38"/>
        <v>662877383.26999998</v>
      </c>
      <c r="J818" s="619" t="s">
        <v>58</v>
      </c>
      <c r="K818" s="619" t="s">
        <v>2048</v>
      </c>
    </row>
    <row r="819" spans="2:11">
      <c r="B819" s="620" t="s">
        <v>3244</v>
      </c>
      <c r="C819" s="620" t="s">
        <v>3975</v>
      </c>
      <c r="D819" s="620" t="s">
        <v>3978</v>
      </c>
      <c r="E819" s="615">
        <v>225000</v>
      </c>
      <c r="F819" s="616">
        <f t="shared" si="37"/>
        <v>663102383.26999998</v>
      </c>
      <c r="G819" s="617">
        <f t="shared" si="36"/>
        <v>225000</v>
      </c>
      <c r="H819" s="618">
        <f t="shared" si="38"/>
        <v>663102383.26999998</v>
      </c>
      <c r="J819" s="619" t="s">
        <v>58</v>
      </c>
      <c r="K819" s="619" t="s">
        <v>2048</v>
      </c>
    </row>
    <row r="820" spans="2:11">
      <c r="B820" s="620" t="s">
        <v>3244</v>
      </c>
      <c r="C820" s="620" t="s">
        <v>3975</v>
      </c>
      <c r="D820" s="620" t="s">
        <v>3429</v>
      </c>
      <c r="E820" s="615">
        <v>485000</v>
      </c>
      <c r="F820" s="616">
        <f t="shared" si="37"/>
        <v>663587383.26999998</v>
      </c>
      <c r="G820" s="617">
        <f t="shared" si="36"/>
        <v>485000</v>
      </c>
      <c r="H820" s="618">
        <f t="shared" si="38"/>
        <v>663587383.26999998</v>
      </c>
      <c r="J820" s="619" t="s">
        <v>58</v>
      </c>
      <c r="K820" s="619" t="s">
        <v>2048</v>
      </c>
    </row>
    <row r="821" spans="2:11">
      <c r="B821" s="620" t="s">
        <v>3244</v>
      </c>
      <c r="C821" s="620" t="s">
        <v>3975</v>
      </c>
      <c r="D821" s="620" t="s">
        <v>3979</v>
      </c>
      <c r="E821" s="615">
        <v>205000</v>
      </c>
      <c r="F821" s="616">
        <f t="shared" si="37"/>
        <v>663792383.26999998</v>
      </c>
      <c r="G821" s="617">
        <f t="shared" si="36"/>
        <v>205000</v>
      </c>
      <c r="H821" s="618">
        <f t="shared" si="38"/>
        <v>663792383.26999998</v>
      </c>
      <c r="J821" s="619" t="s">
        <v>58</v>
      </c>
      <c r="K821" s="619" t="s">
        <v>2048</v>
      </c>
    </row>
    <row r="822" spans="2:11">
      <c r="B822" s="620" t="s">
        <v>3244</v>
      </c>
      <c r="C822" s="620" t="s">
        <v>3975</v>
      </c>
      <c r="D822" s="620" t="s">
        <v>3980</v>
      </c>
      <c r="E822" s="615">
        <v>1500000</v>
      </c>
      <c r="F822" s="616">
        <f t="shared" si="37"/>
        <v>665292383.26999998</v>
      </c>
      <c r="G822" s="617">
        <f t="shared" si="36"/>
        <v>1500000</v>
      </c>
      <c r="H822" s="618">
        <f t="shared" si="38"/>
        <v>665292383.26999998</v>
      </c>
      <c r="J822" s="619" t="s">
        <v>58</v>
      </c>
      <c r="K822" s="619" t="s">
        <v>2048</v>
      </c>
    </row>
    <row r="823" spans="2:11">
      <c r="B823" s="620" t="s">
        <v>3244</v>
      </c>
      <c r="C823" s="620" t="s">
        <v>3975</v>
      </c>
      <c r="D823" s="620" t="s">
        <v>3981</v>
      </c>
      <c r="E823" s="615">
        <v>650000</v>
      </c>
      <c r="F823" s="616">
        <f t="shared" si="37"/>
        <v>665942383.26999998</v>
      </c>
      <c r="G823" s="617">
        <f t="shared" si="36"/>
        <v>650000</v>
      </c>
      <c r="H823" s="618">
        <f t="shared" si="38"/>
        <v>665942383.26999998</v>
      </c>
      <c r="J823" s="619" t="s">
        <v>58</v>
      </c>
      <c r="K823" s="619" t="s">
        <v>2048</v>
      </c>
    </row>
    <row r="824" spans="2:11">
      <c r="B824" s="620" t="s">
        <v>3244</v>
      </c>
      <c r="C824" s="620" t="s">
        <v>3975</v>
      </c>
      <c r="D824" s="620" t="s">
        <v>3982</v>
      </c>
      <c r="E824" s="615">
        <v>770000</v>
      </c>
      <c r="F824" s="616">
        <f t="shared" si="37"/>
        <v>666712383.26999998</v>
      </c>
      <c r="G824" s="617">
        <f t="shared" si="36"/>
        <v>770000</v>
      </c>
      <c r="H824" s="618">
        <f t="shared" si="38"/>
        <v>666712383.26999998</v>
      </c>
      <c r="J824" s="619" t="s">
        <v>58</v>
      </c>
      <c r="K824" s="619" t="s">
        <v>2048</v>
      </c>
    </row>
    <row r="825" spans="2:11">
      <c r="B825" s="620" t="s">
        <v>3244</v>
      </c>
      <c r="C825" s="620" t="s">
        <v>3975</v>
      </c>
      <c r="D825" s="620" t="s">
        <v>3983</v>
      </c>
      <c r="E825" s="615">
        <v>350000</v>
      </c>
      <c r="F825" s="616">
        <f t="shared" si="37"/>
        <v>667062383.26999998</v>
      </c>
      <c r="G825" s="617">
        <f t="shared" si="36"/>
        <v>350000</v>
      </c>
      <c r="H825" s="618">
        <f t="shared" si="38"/>
        <v>667062383.26999998</v>
      </c>
      <c r="J825" s="619" t="s">
        <v>58</v>
      </c>
      <c r="K825" s="619" t="s">
        <v>2048</v>
      </c>
    </row>
    <row r="826" spans="2:11">
      <c r="B826" s="620" t="s">
        <v>3244</v>
      </c>
      <c r="C826" s="620" t="s">
        <v>3986</v>
      </c>
      <c r="D826" s="620" t="s">
        <v>3987</v>
      </c>
      <c r="E826" s="615">
        <v>200000</v>
      </c>
      <c r="F826" s="616">
        <f t="shared" si="37"/>
        <v>667262383.26999998</v>
      </c>
      <c r="G826" s="617">
        <f t="shared" si="36"/>
        <v>200000</v>
      </c>
      <c r="H826" s="618">
        <f t="shared" si="38"/>
        <v>667262383.26999998</v>
      </c>
      <c r="J826" s="619" t="s">
        <v>58</v>
      </c>
      <c r="K826" s="619" t="s">
        <v>2048</v>
      </c>
    </row>
    <row r="827" spans="2:11">
      <c r="B827" s="620" t="s">
        <v>3244</v>
      </c>
      <c r="C827" s="620" t="s">
        <v>3986</v>
      </c>
      <c r="D827" s="620" t="s">
        <v>6161</v>
      </c>
      <c r="E827" s="615">
        <v>2000</v>
      </c>
      <c r="F827" s="616">
        <f t="shared" si="37"/>
        <v>667264383.26999998</v>
      </c>
      <c r="G827" s="617">
        <f t="shared" si="36"/>
        <v>2000</v>
      </c>
      <c r="H827" s="618">
        <f t="shared" si="38"/>
        <v>667264383.26999998</v>
      </c>
      <c r="J827" s="619" t="s">
        <v>58</v>
      </c>
      <c r="K827" s="619" t="s">
        <v>2048</v>
      </c>
    </row>
    <row r="828" spans="2:11">
      <c r="B828" s="620" t="s">
        <v>3244</v>
      </c>
      <c r="C828" s="620" t="s">
        <v>3986</v>
      </c>
      <c r="D828" s="620" t="s">
        <v>6160</v>
      </c>
      <c r="E828" s="615">
        <v>217000</v>
      </c>
      <c r="F828" s="616">
        <f t="shared" si="37"/>
        <v>667481383.26999998</v>
      </c>
      <c r="G828" s="617">
        <f t="shared" si="36"/>
        <v>217000</v>
      </c>
      <c r="H828" s="618">
        <f t="shared" si="38"/>
        <v>667481383.26999998</v>
      </c>
      <c r="J828" s="619" t="s">
        <v>58</v>
      </c>
      <c r="K828" s="619" t="s">
        <v>2048</v>
      </c>
    </row>
    <row r="829" spans="2:11">
      <c r="B829" s="620" t="s">
        <v>3244</v>
      </c>
      <c r="C829" s="620" t="s">
        <v>3986</v>
      </c>
      <c r="D829" s="620" t="s">
        <v>3988</v>
      </c>
      <c r="E829" s="615">
        <v>75000</v>
      </c>
      <c r="F829" s="616">
        <f t="shared" si="37"/>
        <v>667556383.26999998</v>
      </c>
      <c r="G829" s="617">
        <f t="shared" si="36"/>
        <v>75000</v>
      </c>
      <c r="H829" s="618">
        <f t="shared" si="38"/>
        <v>667556383.26999998</v>
      </c>
      <c r="J829" s="619" t="s">
        <v>58</v>
      </c>
      <c r="K829" s="619" t="s">
        <v>2048</v>
      </c>
    </row>
    <row r="830" spans="2:11">
      <c r="B830" s="620" t="s">
        <v>3244</v>
      </c>
      <c r="C830" s="620" t="s">
        <v>3986</v>
      </c>
      <c r="D830" s="620" t="s">
        <v>3989</v>
      </c>
      <c r="E830" s="615">
        <v>350000</v>
      </c>
      <c r="F830" s="616">
        <f t="shared" si="37"/>
        <v>667906383.26999998</v>
      </c>
      <c r="G830" s="617">
        <f t="shared" si="36"/>
        <v>350000</v>
      </c>
      <c r="H830" s="618">
        <f t="shared" si="38"/>
        <v>667906383.26999998</v>
      </c>
      <c r="J830" s="619" t="s">
        <v>58</v>
      </c>
      <c r="K830" s="619" t="s">
        <v>2048</v>
      </c>
    </row>
    <row r="831" spans="2:11">
      <c r="B831" s="620" t="s">
        <v>3244</v>
      </c>
      <c r="C831" s="620" t="s">
        <v>3986</v>
      </c>
      <c r="D831" s="620" t="s">
        <v>6159</v>
      </c>
      <c r="E831" s="615">
        <v>65000</v>
      </c>
      <c r="F831" s="616">
        <f t="shared" si="37"/>
        <v>667971383.26999998</v>
      </c>
      <c r="G831" s="617">
        <f t="shared" si="36"/>
        <v>65000</v>
      </c>
      <c r="H831" s="618">
        <f t="shared" si="38"/>
        <v>667971383.26999998</v>
      </c>
      <c r="J831" s="619" t="s">
        <v>58</v>
      </c>
      <c r="K831" s="619" t="s">
        <v>2048</v>
      </c>
    </row>
    <row r="832" spans="2:11">
      <c r="B832" s="620" t="s">
        <v>3244</v>
      </c>
      <c r="C832" s="620" t="s">
        <v>3986</v>
      </c>
      <c r="D832" s="620" t="s">
        <v>3459</v>
      </c>
      <c r="E832" s="615">
        <v>10000</v>
      </c>
      <c r="F832" s="616">
        <f t="shared" si="37"/>
        <v>667981383.26999998</v>
      </c>
      <c r="G832" s="617">
        <f t="shared" si="36"/>
        <v>10000</v>
      </c>
      <c r="H832" s="618">
        <f t="shared" si="38"/>
        <v>667981383.26999998</v>
      </c>
      <c r="J832" s="619" t="s">
        <v>58</v>
      </c>
      <c r="K832" s="619" t="s">
        <v>2048</v>
      </c>
    </row>
    <row r="833" spans="2:11">
      <c r="B833" s="620" t="s">
        <v>3244</v>
      </c>
      <c r="C833" s="620" t="s">
        <v>3986</v>
      </c>
      <c r="D833" s="620" t="s">
        <v>3990</v>
      </c>
      <c r="E833" s="615">
        <v>550000</v>
      </c>
      <c r="F833" s="616">
        <f t="shared" si="37"/>
        <v>668531383.26999998</v>
      </c>
      <c r="G833" s="617">
        <f t="shared" si="36"/>
        <v>550000</v>
      </c>
      <c r="H833" s="618">
        <f t="shared" si="38"/>
        <v>668531383.26999998</v>
      </c>
      <c r="J833" s="619" t="s">
        <v>58</v>
      </c>
      <c r="K833" s="619" t="s">
        <v>2048</v>
      </c>
    </row>
    <row r="834" spans="2:11">
      <c r="B834" s="620" t="s">
        <v>3244</v>
      </c>
      <c r="C834" s="620" t="s">
        <v>3986</v>
      </c>
      <c r="D834" s="620" t="s">
        <v>3991</v>
      </c>
      <c r="E834" s="615">
        <v>400000</v>
      </c>
      <c r="F834" s="616">
        <f t="shared" si="37"/>
        <v>668931383.26999998</v>
      </c>
      <c r="G834" s="617">
        <f t="shared" si="36"/>
        <v>400000</v>
      </c>
      <c r="H834" s="618">
        <f t="shared" si="38"/>
        <v>668931383.26999998</v>
      </c>
      <c r="J834" s="619" t="s">
        <v>58</v>
      </c>
      <c r="K834" s="619" t="s">
        <v>2048</v>
      </c>
    </row>
    <row r="835" spans="2:11">
      <c r="B835" s="620" t="s">
        <v>3244</v>
      </c>
      <c r="C835" s="620" t="s">
        <v>3986</v>
      </c>
      <c r="D835" s="620" t="s">
        <v>3992</v>
      </c>
      <c r="E835" s="615">
        <v>65000</v>
      </c>
      <c r="F835" s="616">
        <f t="shared" si="37"/>
        <v>668996383.26999998</v>
      </c>
      <c r="G835" s="617">
        <f t="shared" si="36"/>
        <v>65000</v>
      </c>
      <c r="H835" s="618">
        <f t="shared" si="38"/>
        <v>668996383.26999998</v>
      </c>
      <c r="J835" s="619" t="s">
        <v>58</v>
      </c>
      <c r="K835" s="619" t="s">
        <v>2048</v>
      </c>
    </row>
    <row r="836" spans="2:11">
      <c r="B836" s="620" t="s">
        <v>3244</v>
      </c>
      <c r="C836" s="620" t="s">
        <v>3986</v>
      </c>
      <c r="D836" s="620" t="s">
        <v>3993</v>
      </c>
      <c r="E836" s="615">
        <v>712000</v>
      </c>
      <c r="F836" s="616">
        <f t="shared" si="37"/>
        <v>669708383.26999998</v>
      </c>
      <c r="G836" s="617">
        <f t="shared" si="36"/>
        <v>712000</v>
      </c>
      <c r="H836" s="618">
        <f t="shared" si="38"/>
        <v>669708383.26999998</v>
      </c>
      <c r="J836" s="619" t="s">
        <v>58</v>
      </c>
      <c r="K836" s="619" t="s">
        <v>2048</v>
      </c>
    </row>
    <row r="837" spans="2:11">
      <c r="B837" s="620" t="s">
        <v>3244</v>
      </c>
      <c r="C837" s="620" t="s">
        <v>3986</v>
      </c>
      <c r="D837" s="620" t="s">
        <v>3982</v>
      </c>
      <c r="E837" s="615">
        <v>2200000</v>
      </c>
      <c r="F837" s="616">
        <f t="shared" si="37"/>
        <v>671908383.26999998</v>
      </c>
      <c r="G837" s="617">
        <f t="shared" si="36"/>
        <v>2200000</v>
      </c>
      <c r="H837" s="618">
        <f t="shared" si="38"/>
        <v>671908383.26999998</v>
      </c>
      <c r="J837" s="619" t="s">
        <v>58</v>
      </c>
      <c r="K837" s="619" t="s">
        <v>2048</v>
      </c>
    </row>
    <row r="838" spans="2:11">
      <c r="B838" s="620" t="s">
        <v>3244</v>
      </c>
      <c r="C838" s="620" t="s">
        <v>6158</v>
      </c>
      <c r="D838" s="620" t="s">
        <v>3675</v>
      </c>
      <c r="E838" s="615">
        <v>473000</v>
      </c>
      <c r="F838" s="616">
        <f t="shared" si="37"/>
        <v>672381383.26999998</v>
      </c>
      <c r="G838" s="617">
        <f t="shared" si="36"/>
        <v>473000</v>
      </c>
      <c r="H838" s="618">
        <f t="shared" si="38"/>
        <v>672381383.26999998</v>
      </c>
      <c r="J838" s="619" t="s">
        <v>58</v>
      </c>
      <c r="K838" s="619" t="s">
        <v>2048</v>
      </c>
    </row>
    <row r="839" spans="2:11">
      <c r="B839" s="620" t="s">
        <v>3244</v>
      </c>
      <c r="C839" s="620" t="s">
        <v>6158</v>
      </c>
      <c r="D839" s="620" t="s">
        <v>3708</v>
      </c>
      <c r="E839" s="615">
        <v>354000</v>
      </c>
      <c r="F839" s="616">
        <f t="shared" si="37"/>
        <v>672735383.26999998</v>
      </c>
      <c r="G839" s="617">
        <f t="shared" ref="G839:G902" si="39">E839</f>
        <v>354000</v>
      </c>
      <c r="H839" s="618">
        <f t="shared" si="38"/>
        <v>672735383.26999998</v>
      </c>
      <c r="J839" s="619" t="s">
        <v>58</v>
      </c>
      <c r="K839" s="619" t="s">
        <v>2048</v>
      </c>
    </row>
    <row r="840" spans="2:11">
      <c r="B840" s="620" t="s">
        <v>3244</v>
      </c>
      <c r="C840" s="620" t="s">
        <v>3994</v>
      </c>
      <c r="D840" s="620" t="s">
        <v>3995</v>
      </c>
      <c r="E840" s="615">
        <v>50000</v>
      </c>
      <c r="F840" s="616">
        <f t="shared" ref="F840:F903" si="40">E840+F839</f>
        <v>672785383.26999998</v>
      </c>
      <c r="G840" s="617">
        <f t="shared" si="39"/>
        <v>50000</v>
      </c>
      <c r="H840" s="618">
        <f t="shared" ref="H840:H903" si="41">G840+H839</f>
        <v>672785383.26999998</v>
      </c>
      <c r="J840" s="619" t="s">
        <v>58</v>
      </c>
      <c r="K840" s="619" t="s">
        <v>2048</v>
      </c>
    </row>
    <row r="841" spans="2:11">
      <c r="B841" s="620" t="s">
        <v>3244</v>
      </c>
      <c r="C841" s="620" t="s">
        <v>3994</v>
      </c>
      <c r="D841" s="620" t="s">
        <v>3996</v>
      </c>
      <c r="E841" s="615">
        <v>2100000</v>
      </c>
      <c r="F841" s="616">
        <f t="shared" si="40"/>
        <v>674885383.26999998</v>
      </c>
      <c r="G841" s="617">
        <f t="shared" si="39"/>
        <v>2100000</v>
      </c>
      <c r="H841" s="618">
        <f t="shared" si="41"/>
        <v>674885383.26999998</v>
      </c>
      <c r="J841" s="619" t="s">
        <v>58</v>
      </c>
      <c r="K841" s="619" t="s">
        <v>2048</v>
      </c>
    </row>
    <row r="842" spans="2:11">
      <c r="B842" s="620" t="s">
        <v>3244</v>
      </c>
      <c r="C842" s="620" t="s">
        <v>3994</v>
      </c>
      <c r="D842" s="620" t="s">
        <v>3997</v>
      </c>
      <c r="E842" s="615">
        <v>250000</v>
      </c>
      <c r="F842" s="616">
        <f t="shared" si="40"/>
        <v>675135383.26999998</v>
      </c>
      <c r="G842" s="617">
        <f t="shared" si="39"/>
        <v>250000</v>
      </c>
      <c r="H842" s="618">
        <f t="shared" si="41"/>
        <v>675135383.26999998</v>
      </c>
      <c r="J842" s="619" t="s">
        <v>58</v>
      </c>
      <c r="K842" s="619" t="s">
        <v>2048</v>
      </c>
    </row>
    <row r="843" spans="2:11">
      <c r="B843" s="620" t="s">
        <v>3244</v>
      </c>
      <c r="C843" s="620" t="s">
        <v>3994</v>
      </c>
      <c r="D843" s="620" t="s">
        <v>3998</v>
      </c>
      <c r="E843" s="615">
        <v>33000</v>
      </c>
      <c r="F843" s="616">
        <f t="shared" si="40"/>
        <v>675168383.26999998</v>
      </c>
      <c r="G843" s="617">
        <f t="shared" si="39"/>
        <v>33000</v>
      </c>
      <c r="H843" s="618">
        <f t="shared" si="41"/>
        <v>675168383.26999998</v>
      </c>
      <c r="J843" s="619" t="s">
        <v>58</v>
      </c>
      <c r="K843" s="619" t="s">
        <v>2048</v>
      </c>
    </row>
    <row r="844" spans="2:11">
      <c r="B844" s="620" t="s">
        <v>3244</v>
      </c>
      <c r="C844" s="620" t="s">
        <v>3994</v>
      </c>
      <c r="D844" s="620" t="s">
        <v>3999</v>
      </c>
      <c r="E844" s="615">
        <v>650000</v>
      </c>
      <c r="F844" s="616">
        <f t="shared" si="40"/>
        <v>675818383.26999998</v>
      </c>
      <c r="G844" s="617">
        <f t="shared" si="39"/>
        <v>650000</v>
      </c>
      <c r="H844" s="618">
        <f t="shared" si="41"/>
        <v>675818383.26999998</v>
      </c>
      <c r="J844" s="619" t="s">
        <v>58</v>
      </c>
      <c r="K844" s="619" t="s">
        <v>2048</v>
      </c>
    </row>
    <row r="845" spans="2:11">
      <c r="B845" s="620" t="s">
        <v>3244</v>
      </c>
      <c r="C845" s="620" t="s">
        <v>3994</v>
      </c>
      <c r="D845" s="620" t="s">
        <v>3442</v>
      </c>
      <c r="E845" s="615">
        <v>325000</v>
      </c>
      <c r="F845" s="616">
        <f t="shared" si="40"/>
        <v>676143383.26999998</v>
      </c>
      <c r="G845" s="617">
        <f t="shared" si="39"/>
        <v>325000</v>
      </c>
      <c r="H845" s="618">
        <f t="shared" si="41"/>
        <v>676143383.26999998</v>
      </c>
      <c r="J845" s="619" t="s">
        <v>58</v>
      </c>
      <c r="K845" s="619" t="s">
        <v>2048</v>
      </c>
    </row>
    <row r="846" spans="2:11">
      <c r="B846" s="620" t="s">
        <v>3244</v>
      </c>
      <c r="C846" s="620" t="s">
        <v>3994</v>
      </c>
      <c r="D846" s="620" t="s">
        <v>4000</v>
      </c>
      <c r="E846" s="615">
        <v>162000</v>
      </c>
      <c r="F846" s="616">
        <f t="shared" si="40"/>
        <v>676305383.26999998</v>
      </c>
      <c r="G846" s="617">
        <f t="shared" si="39"/>
        <v>162000</v>
      </c>
      <c r="H846" s="618">
        <f t="shared" si="41"/>
        <v>676305383.26999998</v>
      </c>
      <c r="J846" s="619" t="s">
        <v>58</v>
      </c>
      <c r="K846" s="619" t="s">
        <v>2048</v>
      </c>
    </row>
    <row r="847" spans="2:11">
      <c r="B847" s="620" t="s">
        <v>3244</v>
      </c>
      <c r="C847" s="620" t="s">
        <v>3994</v>
      </c>
      <c r="D847" s="620" t="s">
        <v>4001</v>
      </c>
      <c r="E847" s="615">
        <v>350000</v>
      </c>
      <c r="F847" s="616">
        <f t="shared" si="40"/>
        <v>676655383.26999998</v>
      </c>
      <c r="G847" s="617">
        <f t="shared" si="39"/>
        <v>350000</v>
      </c>
      <c r="H847" s="618">
        <f t="shared" si="41"/>
        <v>676655383.26999998</v>
      </c>
      <c r="J847" s="619" t="s">
        <v>58</v>
      </c>
      <c r="K847" s="619" t="s">
        <v>2048</v>
      </c>
    </row>
    <row r="848" spans="2:11">
      <c r="B848" s="620" t="s">
        <v>3244</v>
      </c>
      <c r="C848" s="620" t="s">
        <v>3994</v>
      </c>
      <c r="D848" s="620" t="s">
        <v>4002</v>
      </c>
      <c r="E848" s="615">
        <v>450000</v>
      </c>
      <c r="F848" s="616">
        <f t="shared" si="40"/>
        <v>677105383.26999998</v>
      </c>
      <c r="G848" s="617">
        <f t="shared" si="39"/>
        <v>450000</v>
      </c>
      <c r="H848" s="618">
        <f t="shared" si="41"/>
        <v>677105383.26999998</v>
      </c>
      <c r="J848" s="619" t="s">
        <v>58</v>
      </c>
      <c r="K848" s="619" t="s">
        <v>2048</v>
      </c>
    </row>
    <row r="849" spans="2:11">
      <c r="B849" s="620" t="s">
        <v>3244</v>
      </c>
      <c r="C849" s="620" t="s">
        <v>3994</v>
      </c>
      <c r="D849" s="620" t="s">
        <v>3559</v>
      </c>
      <c r="E849" s="615">
        <v>85000</v>
      </c>
      <c r="F849" s="616">
        <f t="shared" si="40"/>
        <v>677190383.26999998</v>
      </c>
      <c r="G849" s="617">
        <f t="shared" si="39"/>
        <v>85000</v>
      </c>
      <c r="H849" s="618">
        <f t="shared" si="41"/>
        <v>677190383.26999998</v>
      </c>
      <c r="J849" s="619" t="s">
        <v>58</v>
      </c>
      <c r="K849" s="619" t="s">
        <v>2048</v>
      </c>
    </row>
    <row r="850" spans="2:11">
      <c r="B850" s="620" t="s">
        <v>3244</v>
      </c>
      <c r="C850" s="620" t="s">
        <v>3994</v>
      </c>
      <c r="D850" s="620" t="s">
        <v>4003</v>
      </c>
      <c r="E850" s="615">
        <v>300000</v>
      </c>
      <c r="F850" s="616">
        <f t="shared" si="40"/>
        <v>677490383.26999998</v>
      </c>
      <c r="G850" s="617">
        <f t="shared" si="39"/>
        <v>300000</v>
      </c>
      <c r="H850" s="618">
        <f t="shared" si="41"/>
        <v>677490383.26999998</v>
      </c>
      <c r="J850" s="619" t="s">
        <v>58</v>
      </c>
      <c r="K850" s="619" t="s">
        <v>2048</v>
      </c>
    </row>
    <row r="851" spans="2:11">
      <c r="B851" s="620" t="s">
        <v>3244</v>
      </c>
      <c r="C851" s="620" t="s">
        <v>3994</v>
      </c>
      <c r="D851" s="620" t="s">
        <v>4004</v>
      </c>
      <c r="E851" s="615">
        <v>400000</v>
      </c>
      <c r="F851" s="616">
        <f t="shared" si="40"/>
        <v>677890383.26999998</v>
      </c>
      <c r="G851" s="617">
        <f t="shared" si="39"/>
        <v>400000</v>
      </c>
      <c r="H851" s="618">
        <f t="shared" si="41"/>
        <v>677890383.26999998</v>
      </c>
      <c r="J851" s="619" t="s">
        <v>58</v>
      </c>
      <c r="K851" s="619" t="s">
        <v>2048</v>
      </c>
    </row>
    <row r="852" spans="2:11">
      <c r="B852" s="620" t="s">
        <v>3244</v>
      </c>
      <c r="C852" s="620" t="s">
        <v>3994</v>
      </c>
      <c r="D852" s="620" t="s">
        <v>4005</v>
      </c>
      <c r="E852" s="615">
        <v>80000</v>
      </c>
      <c r="F852" s="616">
        <f t="shared" si="40"/>
        <v>677970383.26999998</v>
      </c>
      <c r="G852" s="617">
        <f t="shared" si="39"/>
        <v>80000</v>
      </c>
      <c r="H852" s="618">
        <f t="shared" si="41"/>
        <v>677970383.26999998</v>
      </c>
      <c r="J852" s="619" t="s">
        <v>58</v>
      </c>
      <c r="K852" s="619" t="s">
        <v>2048</v>
      </c>
    </row>
    <row r="853" spans="2:11">
      <c r="B853" s="620" t="s">
        <v>3244</v>
      </c>
      <c r="C853" s="620" t="s">
        <v>3994</v>
      </c>
      <c r="D853" s="620" t="s">
        <v>4006</v>
      </c>
      <c r="E853" s="615">
        <v>160000</v>
      </c>
      <c r="F853" s="616">
        <f t="shared" si="40"/>
        <v>678130383.26999998</v>
      </c>
      <c r="G853" s="617">
        <f t="shared" si="39"/>
        <v>160000</v>
      </c>
      <c r="H853" s="618">
        <f t="shared" si="41"/>
        <v>678130383.26999998</v>
      </c>
      <c r="J853" s="619" t="s">
        <v>58</v>
      </c>
      <c r="K853" s="619" t="s">
        <v>2048</v>
      </c>
    </row>
    <row r="854" spans="2:11">
      <c r="B854" s="620" t="s">
        <v>3244</v>
      </c>
      <c r="C854" s="620" t="s">
        <v>3994</v>
      </c>
      <c r="D854" s="620" t="s">
        <v>4007</v>
      </c>
      <c r="E854" s="615">
        <v>90000</v>
      </c>
      <c r="F854" s="616">
        <f t="shared" si="40"/>
        <v>678220383.26999998</v>
      </c>
      <c r="G854" s="617">
        <f t="shared" si="39"/>
        <v>90000</v>
      </c>
      <c r="H854" s="618">
        <f t="shared" si="41"/>
        <v>678220383.26999998</v>
      </c>
      <c r="J854" s="619" t="s">
        <v>58</v>
      </c>
      <c r="K854" s="619" t="s">
        <v>2048</v>
      </c>
    </row>
    <row r="855" spans="2:11">
      <c r="B855" s="620" t="s">
        <v>3244</v>
      </c>
      <c r="C855" s="620" t="s">
        <v>3994</v>
      </c>
      <c r="D855" s="620" t="s">
        <v>4008</v>
      </c>
      <c r="E855" s="615">
        <v>550000</v>
      </c>
      <c r="F855" s="616">
        <f t="shared" si="40"/>
        <v>678770383.26999998</v>
      </c>
      <c r="G855" s="617">
        <f t="shared" si="39"/>
        <v>550000</v>
      </c>
      <c r="H855" s="618">
        <f t="shared" si="41"/>
        <v>678770383.26999998</v>
      </c>
      <c r="J855" s="619" t="s">
        <v>58</v>
      </c>
      <c r="K855" s="619" t="s">
        <v>2048</v>
      </c>
    </row>
    <row r="856" spans="2:11">
      <c r="B856" s="620" t="s">
        <v>3244</v>
      </c>
      <c r="C856" s="620" t="s">
        <v>4009</v>
      </c>
      <c r="D856" s="620" t="s">
        <v>4010</v>
      </c>
      <c r="E856" s="615">
        <v>250000</v>
      </c>
      <c r="F856" s="616">
        <f t="shared" si="40"/>
        <v>679020383.26999998</v>
      </c>
      <c r="G856" s="617">
        <f t="shared" si="39"/>
        <v>250000</v>
      </c>
      <c r="H856" s="618">
        <f t="shared" si="41"/>
        <v>679020383.26999998</v>
      </c>
      <c r="J856" s="619" t="s">
        <v>58</v>
      </c>
      <c r="K856" s="619" t="s">
        <v>2048</v>
      </c>
    </row>
    <row r="857" spans="2:11">
      <c r="B857" s="620" t="s">
        <v>3244</v>
      </c>
      <c r="C857" s="620" t="s">
        <v>4009</v>
      </c>
      <c r="D857" s="620" t="s">
        <v>3813</v>
      </c>
      <c r="E857" s="615">
        <v>450000</v>
      </c>
      <c r="F857" s="616">
        <f t="shared" si="40"/>
        <v>679470383.26999998</v>
      </c>
      <c r="G857" s="617">
        <f t="shared" si="39"/>
        <v>450000</v>
      </c>
      <c r="H857" s="618">
        <f t="shared" si="41"/>
        <v>679470383.26999998</v>
      </c>
      <c r="J857" s="619" t="s">
        <v>58</v>
      </c>
      <c r="K857" s="619" t="s">
        <v>2048</v>
      </c>
    </row>
    <row r="858" spans="2:11">
      <c r="B858" s="620" t="s">
        <v>3244</v>
      </c>
      <c r="C858" s="620" t="s">
        <v>4009</v>
      </c>
      <c r="D858" s="620" t="s">
        <v>3814</v>
      </c>
      <c r="E858" s="615">
        <v>5000</v>
      </c>
      <c r="F858" s="616">
        <f t="shared" si="40"/>
        <v>679475383.26999998</v>
      </c>
      <c r="G858" s="617">
        <f t="shared" si="39"/>
        <v>5000</v>
      </c>
      <c r="H858" s="618">
        <f t="shared" si="41"/>
        <v>679475383.26999998</v>
      </c>
      <c r="J858" s="619" t="s">
        <v>58</v>
      </c>
      <c r="K858" s="619" t="s">
        <v>2048</v>
      </c>
    </row>
    <row r="859" spans="2:11">
      <c r="B859" s="620" t="s">
        <v>3244</v>
      </c>
      <c r="C859" s="620" t="s">
        <v>4009</v>
      </c>
      <c r="D859" s="620" t="s">
        <v>3817</v>
      </c>
      <c r="E859" s="615">
        <v>580000</v>
      </c>
      <c r="F859" s="616">
        <f t="shared" si="40"/>
        <v>680055383.26999998</v>
      </c>
      <c r="G859" s="617">
        <f t="shared" si="39"/>
        <v>580000</v>
      </c>
      <c r="H859" s="618">
        <f t="shared" si="41"/>
        <v>680055383.26999998</v>
      </c>
      <c r="J859" s="619" t="s">
        <v>58</v>
      </c>
      <c r="K859" s="619" t="s">
        <v>2048</v>
      </c>
    </row>
    <row r="860" spans="2:11">
      <c r="B860" s="620" t="s">
        <v>3244</v>
      </c>
      <c r="C860" s="620" t="s">
        <v>4011</v>
      </c>
      <c r="D860" s="620" t="s">
        <v>4012</v>
      </c>
      <c r="E860" s="615">
        <v>450000</v>
      </c>
      <c r="F860" s="616">
        <f t="shared" si="40"/>
        <v>680505383.26999998</v>
      </c>
      <c r="G860" s="617">
        <f t="shared" si="39"/>
        <v>450000</v>
      </c>
      <c r="H860" s="618">
        <f t="shared" si="41"/>
        <v>680505383.26999998</v>
      </c>
      <c r="J860" s="619" t="s">
        <v>58</v>
      </c>
      <c r="K860" s="619" t="s">
        <v>2048</v>
      </c>
    </row>
    <row r="861" spans="2:11">
      <c r="B861" s="620" t="s">
        <v>3244</v>
      </c>
      <c r="C861" s="620" t="s">
        <v>4011</v>
      </c>
      <c r="D861" s="620" t="s">
        <v>4013</v>
      </c>
      <c r="E861" s="615">
        <v>250000</v>
      </c>
      <c r="F861" s="616">
        <f t="shared" si="40"/>
        <v>680755383.26999998</v>
      </c>
      <c r="G861" s="617">
        <f t="shared" si="39"/>
        <v>250000</v>
      </c>
      <c r="H861" s="618">
        <f t="shared" si="41"/>
        <v>680755383.26999998</v>
      </c>
      <c r="J861" s="619" t="s">
        <v>58</v>
      </c>
      <c r="K861" s="619" t="s">
        <v>2048</v>
      </c>
    </row>
    <row r="862" spans="2:11">
      <c r="B862" s="620" t="s">
        <v>3244</v>
      </c>
      <c r="C862" s="620" t="s">
        <v>4011</v>
      </c>
      <c r="D862" s="620" t="s">
        <v>3804</v>
      </c>
      <c r="E862" s="615">
        <v>95000</v>
      </c>
      <c r="F862" s="616">
        <f t="shared" si="40"/>
        <v>680850383.26999998</v>
      </c>
      <c r="G862" s="617">
        <f t="shared" si="39"/>
        <v>95000</v>
      </c>
      <c r="H862" s="618">
        <f t="shared" si="41"/>
        <v>680850383.26999998</v>
      </c>
      <c r="J862" s="619" t="s">
        <v>58</v>
      </c>
      <c r="K862" s="619" t="s">
        <v>2048</v>
      </c>
    </row>
    <row r="863" spans="2:11">
      <c r="B863" s="620" t="s">
        <v>3244</v>
      </c>
      <c r="C863" s="620" t="s">
        <v>4011</v>
      </c>
      <c r="D863" s="620" t="s">
        <v>4014</v>
      </c>
      <c r="E863" s="615">
        <v>85000</v>
      </c>
      <c r="F863" s="616">
        <f t="shared" si="40"/>
        <v>680935383.26999998</v>
      </c>
      <c r="G863" s="617">
        <f t="shared" si="39"/>
        <v>85000</v>
      </c>
      <c r="H863" s="618">
        <f t="shared" si="41"/>
        <v>680935383.26999998</v>
      </c>
      <c r="J863" s="619" t="s">
        <v>58</v>
      </c>
      <c r="K863" s="619" t="s">
        <v>2048</v>
      </c>
    </row>
    <row r="864" spans="2:11">
      <c r="B864" s="620" t="s">
        <v>3244</v>
      </c>
      <c r="C864" s="620" t="s">
        <v>4011</v>
      </c>
      <c r="D864" s="620" t="s">
        <v>3582</v>
      </c>
      <c r="E864" s="615">
        <v>730000</v>
      </c>
      <c r="F864" s="616">
        <f t="shared" si="40"/>
        <v>681665383.26999998</v>
      </c>
      <c r="G864" s="617">
        <f t="shared" si="39"/>
        <v>730000</v>
      </c>
      <c r="H864" s="618">
        <f t="shared" si="41"/>
        <v>681665383.26999998</v>
      </c>
      <c r="J864" s="619" t="s">
        <v>58</v>
      </c>
      <c r="K864" s="619" t="s">
        <v>2048</v>
      </c>
    </row>
    <row r="865" spans="2:11">
      <c r="B865" s="620" t="s">
        <v>3244</v>
      </c>
      <c r="C865" s="620" t="s">
        <v>4011</v>
      </c>
      <c r="D865" s="620" t="s">
        <v>4015</v>
      </c>
      <c r="E865" s="615">
        <v>25000</v>
      </c>
      <c r="F865" s="616">
        <f t="shared" si="40"/>
        <v>681690383.26999998</v>
      </c>
      <c r="G865" s="617">
        <f t="shared" si="39"/>
        <v>25000</v>
      </c>
      <c r="H865" s="618">
        <f t="shared" si="41"/>
        <v>681690383.26999998</v>
      </c>
      <c r="J865" s="619" t="s">
        <v>58</v>
      </c>
      <c r="K865" s="619" t="s">
        <v>2048</v>
      </c>
    </row>
    <row r="866" spans="2:11">
      <c r="B866" s="620" t="s">
        <v>3244</v>
      </c>
      <c r="C866" s="620" t="s">
        <v>4011</v>
      </c>
      <c r="D866" s="620" t="s">
        <v>3524</v>
      </c>
      <c r="E866" s="615">
        <v>185000</v>
      </c>
      <c r="F866" s="616">
        <f t="shared" si="40"/>
        <v>681875383.26999998</v>
      </c>
      <c r="G866" s="617">
        <f t="shared" si="39"/>
        <v>185000</v>
      </c>
      <c r="H866" s="618">
        <f t="shared" si="41"/>
        <v>681875383.26999998</v>
      </c>
      <c r="J866" s="619" t="s">
        <v>58</v>
      </c>
      <c r="K866" s="619" t="s">
        <v>2048</v>
      </c>
    </row>
    <row r="867" spans="2:11">
      <c r="B867" s="620" t="s">
        <v>3244</v>
      </c>
      <c r="C867" s="620" t="s">
        <v>4011</v>
      </c>
      <c r="D867" s="620" t="s">
        <v>3539</v>
      </c>
      <c r="E867" s="615">
        <v>240000</v>
      </c>
      <c r="F867" s="616">
        <f t="shared" si="40"/>
        <v>682115383.26999998</v>
      </c>
      <c r="G867" s="617">
        <f t="shared" si="39"/>
        <v>240000</v>
      </c>
      <c r="H867" s="618">
        <f t="shared" si="41"/>
        <v>682115383.26999998</v>
      </c>
      <c r="J867" s="619" t="s">
        <v>58</v>
      </c>
      <c r="K867" s="619" t="s">
        <v>2048</v>
      </c>
    </row>
    <row r="868" spans="2:11">
      <c r="B868" s="620" t="s">
        <v>3244</v>
      </c>
      <c r="C868" s="620" t="s">
        <v>4016</v>
      </c>
      <c r="D868" s="620" t="s">
        <v>4017</v>
      </c>
      <c r="E868" s="615">
        <v>80000</v>
      </c>
      <c r="F868" s="616">
        <f t="shared" si="40"/>
        <v>682195383.26999998</v>
      </c>
      <c r="G868" s="617">
        <f t="shared" si="39"/>
        <v>80000</v>
      </c>
      <c r="H868" s="618">
        <f t="shared" si="41"/>
        <v>682195383.26999998</v>
      </c>
      <c r="J868" s="619" t="s">
        <v>58</v>
      </c>
      <c r="K868" s="619" t="s">
        <v>2048</v>
      </c>
    </row>
    <row r="869" spans="2:11">
      <c r="B869" s="620" t="s">
        <v>3244</v>
      </c>
      <c r="C869" s="620" t="s">
        <v>4016</v>
      </c>
      <c r="D869" s="620" t="s">
        <v>4018</v>
      </c>
      <c r="E869" s="615">
        <v>33000</v>
      </c>
      <c r="F869" s="616">
        <f t="shared" si="40"/>
        <v>682228383.26999998</v>
      </c>
      <c r="G869" s="617">
        <f t="shared" si="39"/>
        <v>33000</v>
      </c>
      <c r="H869" s="618">
        <f t="shared" si="41"/>
        <v>682228383.26999998</v>
      </c>
      <c r="J869" s="619" t="s">
        <v>58</v>
      </c>
      <c r="K869" s="619" t="s">
        <v>2048</v>
      </c>
    </row>
    <row r="870" spans="2:11">
      <c r="B870" s="620" t="s">
        <v>3244</v>
      </c>
      <c r="C870" s="620" t="s">
        <v>4016</v>
      </c>
      <c r="D870" s="620" t="s">
        <v>3632</v>
      </c>
      <c r="E870" s="615">
        <v>274000</v>
      </c>
      <c r="F870" s="616">
        <f t="shared" si="40"/>
        <v>682502383.26999998</v>
      </c>
      <c r="G870" s="617">
        <f t="shared" si="39"/>
        <v>274000</v>
      </c>
      <c r="H870" s="618">
        <f t="shared" si="41"/>
        <v>682502383.26999998</v>
      </c>
      <c r="J870" s="619" t="s">
        <v>58</v>
      </c>
      <c r="K870" s="619" t="s">
        <v>2048</v>
      </c>
    </row>
    <row r="871" spans="2:11">
      <c r="B871" s="620" t="s">
        <v>3244</v>
      </c>
      <c r="C871" s="620" t="s">
        <v>4016</v>
      </c>
      <c r="D871" s="620" t="s">
        <v>4019</v>
      </c>
      <c r="E871" s="615">
        <v>31000</v>
      </c>
      <c r="F871" s="616">
        <f t="shared" si="40"/>
        <v>682533383.26999998</v>
      </c>
      <c r="G871" s="617">
        <f t="shared" si="39"/>
        <v>31000</v>
      </c>
      <c r="H871" s="618">
        <f t="shared" si="41"/>
        <v>682533383.26999998</v>
      </c>
      <c r="J871" s="619" t="s">
        <v>58</v>
      </c>
      <c r="K871" s="619" t="s">
        <v>2048</v>
      </c>
    </row>
    <row r="872" spans="2:11">
      <c r="B872" s="620" t="s">
        <v>3244</v>
      </c>
      <c r="C872" s="620" t="s">
        <v>4016</v>
      </c>
      <c r="D872" s="620" t="s">
        <v>4020</v>
      </c>
      <c r="E872" s="615">
        <v>250000</v>
      </c>
      <c r="F872" s="616">
        <f t="shared" si="40"/>
        <v>682783383.26999998</v>
      </c>
      <c r="G872" s="617">
        <f t="shared" si="39"/>
        <v>250000</v>
      </c>
      <c r="H872" s="618">
        <f t="shared" si="41"/>
        <v>682783383.26999998</v>
      </c>
      <c r="J872" s="619" t="s">
        <v>58</v>
      </c>
      <c r="K872" s="619" t="s">
        <v>2048</v>
      </c>
    </row>
    <row r="873" spans="2:11">
      <c r="B873" s="620" t="s">
        <v>3244</v>
      </c>
      <c r="C873" s="620" t="s">
        <v>4016</v>
      </c>
      <c r="D873" s="620" t="s">
        <v>3376</v>
      </c>
      <c r="E873" s="615">
        <v>104000</v>
      </c>
      <c r="F873" s="616">
        <f t="shared" si="40"/>
        <v>682887383.26999998</v>
      </c>
      <c r="G873" s="617">
        <f t="shared" si="39"/>
        <v>104000</v>
      </c>
      <c r="H873" s="618">
        <f t="shared" si="41"/>
        <v>682887383.26999998</v>
      </c>
      <c r="J873" s="619" t="s">
        <v>58</v>
      </c>
      <c r="K873" s="619" t="s">
        <v>2048</v>
      </c>
    </row>
    <row r="874" spans="2:11">
      <c r="B874" s="620" t="s">
        <v>3244</v>
      </c>
      <c r="C874" s="620" t="s">
        <v>4016</v>
      </c>
      <c r="D874" s="620" t="s">
        <v>3378</v>
      </c>
      <c r="E874" s="615">
        <v>202000</v>
      </c>
      <c r="F874" s="616">
        <f t="shared" si="40"/>
        <v>683089383.26999998</v>
      </c>
      <c r="G874" s="617">
        <f t="shared" si="39"/>
        <v>202000</v>
      </c>
      <c r="H874" s="618">
        <f t="shared" si="41"/>
        <v>683089383.26999998</v>
      </c>
      <c r="J874" s="619" t="s">
        <v>58</v>
      </c>
      <c r="K874" s="619" t="s">
        <v>2048</v>
      </c>
    </row>
    <row r="875" spans="2:11">
      <c r="B875" s="620" t="s">
        <v>3244</v>
      </c>
      <c r="C875" s="620" t="s">
        <v>4016</v>
      </c>
      <c r="D875" s="620" t="s">
        <v>3393</v>
      </c>
      <c r="E875" s="615">
        <v>373800</v>
      </c>
      <c r="F875" s="616">
        <f t="shared" si="40"/>
        <v>683463183.26999998</v>
      </c>
      <c r="G875" s="617">
        <f t="shared" si="39"/>
        <v>373800</v>
      </c>
      <c r="H875" s="618">
        <f t="shared" si="41"/>
        <v>683463183.26999998</v>
      </c>
      <c r="J875" s="619" t="s">
        <v>58</v>
      </c>
      <c r="K875" s="619" t="s">
        <v>2048</v>
      </c>
    </row>
    <row r="876" spans="2:11">
      <c r="B876" s="620" t="s">
        <v>3244</v>
      </c>
      <c r="C876" s="620" t="s">
        <v>4016</v>
      </c>
      <c r="D876" s="620" t="s">
        <v>4021</v>
      </c>
      <c r="E876" s="615">
        <v>37000</v>
      </c>
      <c r="F876" s="616">
        <f t="shared" si="40"/>
        <v>683500183.26999998</v>
      </c>
      <c r="G876" s="617">
        <f t="shared" si="39"/>
        <v>37000</v>
      </c>
      <c r="H876" s="618">
        <f t="shared" si="41"/>
        <v>683500183.26999998</v>
      </c>
      <c r="J876" s="619" t="s">
        <v>58</v>
      </c>
      <c r="K876" s="619" t="s">
        <v>2048</v>
      </c>
    </row>
    <row r="877" spans="2:11">
      <c r="B877" s="620" t="s">
        <v>3244</v>
      </c>
      <c r="C877" s="620" t="s">
        <v>4016</v>
      </c>
      <c r="D877" s="620" t="s">
        <v>4022</v>
      </c>
      <c r="E877" s="615">
        <v>200000</v>
      </c>
      <c r="F877" s="616">
        <f t="shared" si="40"/>
        <v>683700183.26999998</v>
      </c>
      <c r="G877" s="617">
        <f t="shared" si="39"/>
        <v>200000</v>
      </c>
      <c r="H877" s="618">
        <f t="shared" si="41"/>
        <v>683700183.26999998</v>
      </c>
      <c r="J877" s="619" t="s">
        <v>58</v>
      </c>
      <c r="K877" s="619" t="s">
        <v>2048</v>
      </c>
    </row>
    <row r="878" spans="2:11">
      <c r="B878" s="620" t="s">
        <v>3244</v>
      </c>
      <c r="C878" s="620" t="s">
        <v>4016</v>
      </c>
      <c r="D878" s="620" t="s">
        <v>3832</v>
      </c>
      <c r="E878" s="615">
        <v>31000</v>
      </c>
      <c r="F878" s="616">
        <f t="shared" si="40"/>
        <v>683731183.26999998</v>
      </c>
      <c r="G878" s="617">
        <f t="shared" si="39"/>
        <v>31000</v>
      </c>
      <c r="H878" s="618">
        <f t="shared" si="41"/>
        <v>683731183.26999998</v>
      </c>
      <c r="J878" s="619" t="s">
        <v>58</v>
      </c>
      <c r="K878" s="619" t="s">
        <v>2048</v>
      </c>
    </row>
    <row r="879" spans="2:11">
      <c r="B879" s="620" t="s">
        <v>3244</v>
      </c>
      <c r="C879" s="620" t="s">
        <v>4016</v>
      </c>
      <c r="D879" s="620" t="s">
        <v>4023</v>
      </c>
      <c r="E879" s="615">
        <v>150000</v>
      </c>
      <c r="F879" s="616">
        <f t="shared" si="40"/>
        <v>683881183.26999998</v>
      </c>
      <c r="G879" s="617">
        <f t="shared" si="39"/>
        <v>150000</v>
      </c>
      <c r="H879" s="618">
        <f t="shared" si="41"/>
        <v>683881183.26999998</v>
      </c>
      <c r="J879" s="619" t="s">
        <v>58</v>
      </c>
      <c r="K879" s="619" t="s">
        <v>2048</v>
      </c>
    </row>
    <row r="880" spans="2:11">
      <c r="B880" s="620" t="s">
        <v>3244</v>
      </c>
      <c r="C880" s="620" t="s">
        <v>4016</v>
      </c>
      <c r="D880" s="620" t="s">
        <v>4024</v>
      </c>
      <c r="E880" s="615">
        <v>69000</v>
      </c>
      <c r="F880" s="616">
        <f t="shared" si="40"/>
        <v>683950183.26999998</v>
      </c>
      <c r="G880" s="617">
        <f t="shared" si="39"/>
        <v>69000</v>
      </c>
      <c r="H880" s="618">
        <f t="shared" si="41"/>
        <v>683950183.26999998</v>
      </c>
      <c r="J880" s="619" t="s">
        <v>58</v>
      </c>
      <c r="K880" s="619" t="s">
        <v>2048</v>
      </c>
    </row>
    <row r="881" spans="2:11">
      <c r="B881" s="620" t="s">
        <v>3244</v>
      </c>
      <c r="C881" s="620" t="s">
        <v>4016</v>
      </c>
      <c r="D881" s="620" t="s">
        <v>4025</v>
      </c>
      <c r="E881" s="615">
        <v>92000</v>
      </c>
      <c r="F881" s="616">
        <f t="shared" si="40"/>
        <v>684042183.26999998</v>
      </c>
      <c r="G881" s="617">
        <f t="shared" si="39"/>
        <v>92000</v>
      </c>
      <c r="H881" s="618">
        <f t="shared" si="41"/>
        <v>684042183.26999998</v>
      </c>
      <c r="J881" s="619" t="s">
        <v>58</v>
      </c>
      <c r="K881" s="619" t="s">
        <v>2048</v>
      </c>
    </row>
    <row r="882" spans="2:11">
      <c r="B882" s="620" t="s">
        <v>3244</v>
      </c>
      <c r="C882" s="620" t="s">
        <v>4016</v>
      </c>
      <c r="D882" s="620" t="s">
        <v>4026</v>
      </c>
      <c r="E882" s="615">
        <v>92000</v>
      </c>
      <c r="F882" s="616">
        <f t="shared" si="40"/>
        <v>684134183.26999998</v>
      </c>
      <c r="G882" s="617">
        <f t="shared" si="39"/>
        <v>92000</v>
      </c>
      <c r="H882" s="618">
        <f t="shared" si="41"/>
        <v>684134183.26999998</v>
      </c>
      <c r="J882" s="619" t="s">
        <v>58</v>
      </c>
      <c r="K882" s="619" t="s">
        <v>2048</v>
      </c>
    </row>
    <row r="883" spans="2:11">
      <c r="B883" s="620" t="s">
        <v>3244</v>
      </c>
      <c r="C883" s="620" t="s">
        <v>4016</v>
      </c>
      <c r="D883" s="620" t="s">
        <v>4027</v>
      </c>
      <c r="E883" s="615">
        <v>37000</v>
      </c>
      <c r="F883" s="616">
        <f t="shared" si="40"/>
        <v>684171183.26999998</v>
      </c>
      <c r="G883" s="617">
        <f t="shared" si="39"/>
        <v>37000</v>
      </c>
      <c r="H883" s="618">
        <f t="shared" si="41"/>
        <v>684171183.26999998</v>
      </c>
      <c r="J883" s="619" t="s">
        <v>58</v>
      </c>
      <c r="K883" s="619" t="s">
        <v>2048</v>
      </c>
    </row>
    <row r="884" spans="2:11">
      <c r="B884" s="620" t="s">
        <v>3244</v>
      </c>
      <c r="C884" s="620" t="s">
        <v>4028</v>
      </c>
      <c r="D884" s="620" t="s">
        <v>4029</v>
      </c>
      <c r="E884" s="615">
        <v>250000</v>
      </c>
      <c r="F884" s="616">
        <f t="shared" si="40"/>
        <v>684421183.26999998</v>
      </c>
      <c r="G884" s="617">
        <f t="shared" si="39"/>
        <v>250000</v>
      </c>
      <c r="H884" s="618">
        <f t="shared" si="41"/>
        <v>684421183.26999998</v>
      </c>
      <c r="J884" s="619" t="s">
        <v>58</v>
      </c>
      <c r="K884" s="619" t="s">
        <v>2048</v>
      </c>
    </row>
    <row r="885" spans="2:11">
      <c r="B885" s="620" t="s">
        <v>3244</v>
      </c>
      <c r="C885" s="620" t="s">
        <v>4028</v>
      </c>
      <c r="D885" s="620" t="s">
        <v>4030</v>
      </c>
      <c r="E885" s="615">
        <v>10000</v>
      </c>
      <c r="F885" s="616">
        <f t="shared" si="40"/>
        <v>684431183.26999998</v>
      </c>
      <c r="G885" s="617">
        <f t="shared" si="39"/>
        <v>10000</v>
      </c>
      <c r="H885" s="618">
        <f t="shared" si="41"/>
        <v>684431183.26999998</v>
      </c>
      <c r="J885" s="619" t="s">
        <v>58</v>
      </c>
      <c r="K885" s="619" t="s">
        <v>2048</v>
      </c>
    </row>
    <row r="886" spans="2:11">
      <c r="B886" s="620" t="s">
        <v>3244</v>
      </c>
      <c r="C886" s="620" t="s">
        <v>4028</v>
      </c>
      <c r="D886" s="620" t="s">
        <v>4031</v>
      </c>
      <c r="E886" s="615">
        <v>400000</v>
      </c>
      <c r="F886" s="616">
        <f t="shared" si="40"/>
        <v>684831183.26999998</v>
      </c>
      <c r="G886" s="617">
        <f t="shared" si="39"/>
        <v>400000</v>
      </c>
      <c r="H886" s="618">
        <f t="shared" si="41"/>
        <v>684831183.26999998</v>
      </c>
      <c r="J886" s="619" t="s">
        <v>58</v>
      </c>
      <c r="K886" s="619" t="s">
        <v>2048</v>
      </c>
    </row>
    <row r="887" spans="2:11">
      <c r="B887" s="620" t="s">
        <v>3244</v>
      </c>
      <c r="C887" s="620" t="s">
        <v>4028</v>
      </c>
      <c r="D887" s="620" t="s">
        <v>4032</v>
      </c>
      <c r="E887" s="615">
        <v>50000</v>
      </c>
      <c r="F887" s="616">
        <f t="shared" si="40"/>
        <v>684881183.26999998</v>
      </c>
      <c r="G887" s="617">
        <f t="shared" si="39"/>
        <v>50000</v>
      </c>
      <c r="H887" s="618">
        <f t="shared" si="41"/>
        <v>684881183.26999998</v>
      </c>
      <c r="J887" s="619" t="s">
        <v>58</v>
      </c>
      <c r="K887" s="619" t="s">
        <v>2048</v>
      </c>
    </row>
    <row r="888" spans="2:11">
      <c r="B888" s="620" t="s">
        <v>3244</v>
      </c>
      <c r="C888" s="620" t="s">
        <v>4033</v>
      </c>
      <c r="D888" s="620" t="s">
        <v>3591</v>
      </c>
      <c r="E888" s="615">
        <v>10000</v>
      </c>
      <c r="F888" s="616">
        <f t="shared" si="40"/>
        <v>684891183.26999998</v>
      </c>
      <c r="G888" s="617">
        <f t="shared" si="39"/>
        <v>10000</v>
      </c>
      <c r="H888" s="618">
        <f t="shared" si="41"/>
        <v>684891183.26999998</v>
      </c>
      <c r="J888" s="619" t="s">
        <v>58</v>
      </c>
      <c r="K888" s="619" t="s">
        <v>2048</v>
      </c>
    </row>
    <row r="889" spans="2:11">
      <c r="B889" s="620" t="s">
        <v>3244</v>
      </c>
      <c r="C889" s="620" t="s">
        <v>4034</v>
      </c>
      <c r="D889" s="620" t="s">
        <v>3591</v>
      </c>
      <c r="E889" s="615">
        <v>10000</v>
      </c>
      <c r="F889" s="616">
        <f t="shared" si="40"/>
        <v>684901183.26999998</v>
      </c>
      <c r="G889" s="617">
        <f t="shared" si="39"/>
        <v>10000</v>
      </c>
      <c r="H889" s="618">
        <f t="shared" si="41"/>
        <v>684901183.26999998</v>
      </c>
      <c r="J889" s="619" t="s">
        <v>58</v>
      </c>
      <c r="K889" s="619" t="s">
        <v>2048</v>
      </c>
    </row>
    <row r="890" spans="2:11">
      <c r="B890" s="620" t="s">
        <v>3244</v>
      </c>
      <c r="C890" s="620" t="s">
        <v>4035</v>
      </c>
      <c r="D890" s="620" t="s">
        <v>3591</v>
      </c>
      <c r="E890" s="615">
        <v>10000</v>
      </c>
      <c r="F890" s="616">
        <f t="shared" si="40"/>
        <v>684911183.26999998</v>
      </c>
      <c r="G890" s="617">
        <f t="shared" si="39"/>
        <v>10000</v>
      </c>
      <c r="H890" s="618">
        <f t="shared" si="41"/>
        <v>684911183.26999998</v>
      </c>
      <c r="J890" s="619" t="s">
        <v>58</v>
      </c>
      <c r="K890" s="619" t="s">
        <v>2048</v>
      </c>
    </row>
    <row r="891" spans="2:11">
      <c r="B891" s="620" t="s">
        <v>3244</v>
      </c>
      <c r="C891" s="620" t="s">
        <v>4036</v>
      </c>
      <c r="D891" s="620" t="s">
        <v>3591</v>
      </c>
      <c r="E891" s="615">
        <v>10000</v>
      </c>
      <c r="F891" s="616">
        <f t="shared" si="40"/>
        <v>684921183.26999998</v>
      </c>
      <c r="G891" s="617">
        <f t="shared" si="39"/>
        <v>10000</v>
      </c>
      <c r="H891" s="618">
        <f t="shared" si="41"/>
        <v>684921183.26999998</v>
      </c>
      <c r="J891" s="619" t="s">
        <v>58</v>
      </c>
      <c r="K891" s="619" t="s">
        <v>2048</v>
      </c>
    </row>
    <row r="892" spans="2:11">
      <c r="B892" s="620" t="s">
        <v>3244</v>
      </c>
      <c r="C892" s="620" t="s">
        <v>6157</v>
      </c>
      <c r="D892" s="620" t="s">
        <v>3844</v>
      </c>
      <c r="E892" s="615">
        <v>153000</v>
      </c>
      <c r="F892" s="616">
        <f t="shared" si="40"/>
        <v>685074183.26999998</v>
      </c>
      <c r="G892" s="617">
        <f t="shared" si="39"/>
        <v>153000</v>
      </c>
      <c r="H892" s="618">
        <f t="shared" si="41"/>
        <v>685074183.26999998</v>
      </c>
      <c r="J892" s="619" t="s">
        <v>58</v>
      </c>
      <c r="K892" s="619" t="s">
        <v>2048</v>
      </c>
    </row>
    <row r="893" spans="2:11">
      <c r="B893" s="620" t="s">
        <v>3244</v>
      </c>
      <c r="C893" s="620" t="s">
        <v>6157</v>
      </c>
      <c r="D893" s="620" t="s">
        <v>3373</v>
      </c>
      <c r="E893" s="615">
        <v>137256</v>
      </c>
      <c r="F893" s="616">
        <f t="shared" si="40"/>
        <v>685211439.26999998</v>
      </c>
      <c r="G893" s="617">
        <f t="shared" si="39"/>
        <v>137256</v>
      </c>
      <c r="H893" s="618">
        <f t="shared" si="41"/>
        <v>685211439.26999998</v>
      </c>
      <c r="J893" s="619" t="s">
        <v>58</v>
      </c>
      <c r="K893" s="619" t="s">
        <v>2048</v>
      </c>
    </row>
    <row r="894" spans="2:11">
      <c r="B894" s="620" t="s">
        <v>3244</v>
      </c>
      <c r="C894" s="620" t="s">
        <v>6157</v>
      </c>
      <c r="D894" s="620" t="s">
        <v>3374</v>
      </c>
      <c r="E894" s="615">
        <v>31000</v>
      </c>
      <c r="F894" s="616">
        <f t="shared" si="40"/>
        <v>685242439.26999998</v>
      </c>
      <c r="G894" s="617">
        <f t="shared" si="39"/>
        <v>31000</v>
      </c>
      <c r="H894" s="618">
        <f t="shared" si="41"/>
        <v>685242439.26999998</v>
      </c>
      <c r="J894" s="619" t="s">
        <v>58</v>
      </c>
      <c r="K894" s="619" t="s">
        <v>2048</v>
      </c>
    </row>
    <row r="895" spans="2:11">
      <c r="B895" s="620" t="s">
        <v>3244</v>
      </c>
      <c r="C895" s="620" t="s">
        <v>6157</v>
      </c>
      <c r="D895" s="620" t="s">
        <v>3375</v>
      </c>
      <c r="E895" s="615">
        <v>67000</v>
      </c>
      <c r="F895" s="616">
        <f t="shared" si="40"/>
        <v>685309439.26999998</v>
      </c>
      <c r="G895" s="617">
        <f t="shared" si="39"/>
        <v>67000</v>
      </c>
      <c r="H895" s="618">
        <f t="shared" si="41"/>
        <v>685309439.26999998</v>
      </c>
      <c r="J895" s="619" t="s">
        <v>58</v>
      </c>
      <c r="K895" s="619" t="s">
        <v>2048</v>
      </c>
    </row>
    <row r="896" spans="2:11">
      <c r="B896" s="620" t="s">
        <v>3244</v>
      </c>
      <c r="C896" s="620" t="s">
        <v>6157</v>
      </c>
      <c r="D896" s="620" t="s">
        <v>3377</v>
      </c>
      <c r="E896" s="615">
        <v>20000</v>
      </c>
      <c r="F896" s="616">
        <f t="shared" si="40"/>
        <v>685329439.26999998</v>
      </c>
      <c r="G896" s="617">
        <f t="shared" si="39"/>
        <v>20000</v>
      </c>
      <c r="H896" s="618">
        <f t="shared" si="41"/>
        <v>685329439.26999998</v>
      </c>
      <c r="J896" s="619" t="s">
        <v>58</v>
      </c>
      <c r="K896" s="619" t="s">
        <v>2048</v>
      </c>
    </row>
    <row r="897" spans="2:11">
      <c r="B897" s="620" t="s">
        <v>3244</v>
      </c>
      <c r="C897" s="620" t="s">
        <v>6157</v>
      </c>
      <c r="D897" s="620" t="s">
        <v>4040</v>
      </c>
      <c r="E897" s="615">
        <v>80000</v>
      </c>
      <c r="F897" s="616">
        <f t="shared" si="40"/>
        <v>685409439.26999998</v>
      </c>
      <c r="G897" s="617">
        <f t="shared" si="39"/>
        <v>80000</v>
      </c>
      <c r="H897" s="618">
        <f t="shared" si="41"/>
        <v>685409439.26999998</v>
      </c>
      <c r="J897" s="619" t="s">
        <v>58</v>
      </c>
      <c r="K897" s="619" t="s">
        <v>2048</v>
      </c>
    </row>
    <row r="898" spans="2:11">
      <c r="B898" s="620" t="s">
        <v>3244</v>
      </c>
      <c r="C898" s="620" t="s">
        <v>6157</v>
      </c>
      <c r="D898" s="620" t="s">
        <v>3378</v>
      </c>
      <c r="E898" s="615">
        <v>86000</v>
      </c>
      <c r="F898" s="616">
        <f t="shared" si="40"/>
        <v>685495439.26999998</v>
      </c>
      <c r="G898" s="617">
        <f t="shared" si="39"/>
        <v>86000</v>
      </c>
      <c r="H898" s="618">
        <f t="shared" si="41"/>
        <v>685495439.26999998</v>
      </c>
      <c r="J898" s="619" t="s">
        <v>58</v>
      </c>
      <c r="K898" s="619" t="s">
        <v>2048</v>
      </c>
    </row>
    <row r="899" spans="2:11">
      <c r="B899" s="620" t="s">
        <v>3244</v>
      </c>
      <c r="C899" s="620" t="s">
        <v>6157</v>
      </c>
      <c r="D899" s="620" t="s">
        <v>3379</v>
      </c>
      <c r="E899" s="615">
        <v>55000</v>
      </c>
      <c r="F899" s="616">
        <f t="shared" si="40"/>
        <v>685550439.26999998</v>
      </c>
      <c r="G899" s="617">
        <f t="shared" si="39"/>
        <v>55000</v>
      </c>
      <c r="H899" s="618">
        <f t="shared" si="41"/>
        <v>685550439.26999998</v>
      </c>
      <c r="J899" s="619" t="s">
        <v>58</v>
      </c>
      <c r="K899" s="619" t="s">
        <v>2048</v>
      </c>
    </row>
    <row r="900" spans="2:11">
      <c r="B900" s="620" t="s">
        <v>3244</v>
      </c>
      <c r="C900" s="620" t="s">
        <v>6157</v>
      </c>
      <c r="D900" s="620" t="s">
        <v>4041</v>
      </c>
      <c r="E900" s="615">
        <v>6000</v>
      </c>
      <c r="F900" s="616">
        <f t="shared" si="40"/>
        <v>685556439.26999998</v>
      </c>
      <c r="G900" s="617">
        <f t="shared" si="39"/>
        <v>6000</v>
      </c>
      <c r="H900" s="618">
        <f t="shared" si="41"/>
        <v>685556439.26999998</v>
      </c>
      <c r="J900" s="619" t="s">
        <v>58</v>
      </c>
      <c r="K900" s="619" t="s">
        <v>2048</v>
      </c>
    </row>
    <row r="901" spans="2:11">
      <c r="B901" s="620" t="s">
        <v>3244</v>
      </c>
      <c r="C901" s="620" t="s">
        <v>6157</v>
      </c>
      <c r="D901" s="620" t="s">
        <v>3380</v>
      </c>
      <c r="E901" s="615">
        <v>6000</v>
      </c>
      <c r="F901" s="616">
        <f t="shared" si="40"/>
        <v>685562439.26999998</v>
      </c>
      <c r="G901" s="617">
        <f t="shared" si="39"/>
        <v>6000</v>
      </c>
      <c r="H901" s="618">
        <f t="shared" si="41"/>
        <v>685562439.26999998</v>
      </c>
      <c r="J901" s="619" t="s">
        <v>58</v>
      </c>
      <c r="K901" s="619" t="s">
        <v>2048</v>
      </c>
    </row>
    <row r="902" spans="2:11">
      <c r="B902" s="620" t="s">
        <v>3244</v>
      </c>
      <c r="C902" s="620" t="s">
        <v>6157</v>
      </c>
      <c r="D902" s="620" t="s">
        <v>4042</v>
      </c>
      <c r="E902" s="615">
        <v>8000</v>
      </c>
      <c r="F902" s="616">
        <f t="shared" si="40"/>
        <v>685570439.26999998</v>
      </c>
      <c r="G902" s="617">
        <f t="shared" si="39"/>
        <v>8000</v>
      </c>
      <c r="H902" s="618">
        <f t="shared" si="41"/>
        <v>685570439.26999998</v>
      </c>
      <c r="J902" s="619" t="s">
        <v>58</v>
      </c>
      <c r="K902" s="619" t="s">
        <v>2048</v>
      </c>
    </row>
    <row r="903" spans="2:11">
      <c r="B903" s="620" t="s">
        <v>3244</v>
      </c>
      <c r="C903" s="620" t="s">
        <v>6157</v>
      </c>
      <c r="D903" s="620" t="s">
        <v>4043</v>
      </c>
      <c r="E903" s="615">
        <v>49000</v>
      </c>
      <c r="F903" s="616">
        <f t="shared" si="40"/>
        <v>685619439.26999998</v>
      </c>
      <c r="G903" s="617">
        <f t="shared" ref="G903:G966" si="42">E903</f>
        <v>49000</v>
      </c>
      <c r="H903" s="618">
        <f t="shared" si="41"/>
        <v>685619439.26999998</v>
      </c>
      <c r="J903" s="619" t="s">
        <v>58</v>
      </c>
      <c r="K903" s="619" t="s">
        <v>2048</v>
      </c>
    </row>
    <row r="904" spans="2:11">
      <c r="B904" s="620" t="s">
        <v>3244</v>
      </c>
      <c r="C904" s="620" t="s">
        <v>6157</v>
      </c>
      <c r="D904" s="620" t="s">
        <v>3832</v>
      </c>
      <c r="E904" s="615">
        <v>8000</v>
      </c>
      <c r="F904" s="616">
        <f t="shared" ref="F904:F967" si="43">E904+F903</f>
        <v>685627439.26999998</v>
      </c>
      <c r="G904" s="617">
        <f t="shared" si="42"/>
        <v>8000</v>
      </c>
      <c r="H904" s="618">
        <f t="shared" ref="H904:H967" si="44">G904+H903</f>
        <v>685627439.26999998</v>
      </c>
      <c r="J904" s="619" t="s">
        <v>58</v>
      </c>
      <c r="K904" s="619" t="s">
        <v>2048</v>
      </c>
    </row>
    <row r="905" spans="2:11">
      <c r="B905" s="620" t="s">
        <v>3244</v>
      </c>
      <c r="C905" s="620" t="s">
        <v>6157</v>
      </c>
      <c r="D905" s="620" t="s">
        <v>3834</v>
      </c>
      <c r="E905" s="615">
        <v>40000</v>
      </c>
      <c r="F905" s="616">
        <f t="shared" si="43"/>
        <v>685667439.26999998</v>
      </c>
      <c r="G905" s="617">
        <f t="shared" si="42"/>
        <v>40000</v>
      </c>
      <c r="H905" s="618">
        <f t="shared" si="44"/>
        <v>685667439.26999998</v>
      </c>
      <c r="J905" s="619" t="s">
        <v>58</v>
      </c>
      <c r="K905" s="619" t="s">
        <v>2048</v>
      </c>
    </row>
    <row r="906" spans="2:11">
      <c r="B906" s="620" t="s">
        <v>3244</v>
      </c>
      <c r="C906" s="620" t="s">
        <v>6157</v>
      </c>
      <c r="D906" s="620" t="s">
        <v>4044</v>
      </c>
      <c r="E906" s="615">
        <v>12000</v>
      </c>
      <c r="F906" s="616">
        <f t="shared" si="43"/>
        <v>685679439.26999998</v>
      </c>
      <c r="G906" s="617">
        <f t="shared" si="42"/>
        <v>12000</v>
      </c>
      <c r="H906" s="618">
        <f t="shared" si="44"/>
        <v>685679439.26999998</v>
      </c>
      <c r="J906" s="619" t="s">
        <v>58</v>
      </c>
      <c r="K906" s="619" t="s">
        <v>2048</v>
      </c>
    </row>
    <row r="907" spans="2:11">
      <c r="B907" s="620" t="s">
        <v>3244</v>
      </c>
      <c r="C907" s="620" t="s">
        <v>6157</v>
      </c>
      <c r="D907" s="620" t="s">
        <v>4045</v>
      </c>
      <c r="E907" s="615">
        <v>30000</v>
      </c>
      <c r="F907" s="616">
        <f t="shared" si="43"/>
        <v>685709439.26999998</v>
      </c>
      <c r="G907" s="617">
        <f t="shared" si="42"/>
        <v>30000</v>
      </c>
      <c r="H907" s="618">
        <f t="shared" si="44"/>
        <v>685709439.26999998</v>
      </c>
      <c r="J907" s="619" t="s">
        <v>58</v>
      </c>
      <c r="K907" s="619" t="s">
        <v>2048</v>
      </c>
    </row>
    <row r="908" spans="2:11">
      <c r="B908" s="620" t="s">
        <v>3244</v>
      </c>
      <c r="C908" s="620" t="s">
        <v>6156</v>
      </c>
      <c r="D908" s="620" t="s">
        <v>3844</v>
      </c>
      <c r="E908" s="615">
        <v>153000</v>
      </c>
      <c r="F908" s="616">
        <f t="shared" si="43"/>
        <v>685862439.26999998</v>
      </c>
      <c r="G908" s="617">
        <f t="shared" si="42"/>
        <v>153000</v>
      </c>
      <c r="H908" s="618">
        <f t="shared" si="44"/>
        <v>685862439.26999998</v>
      </c>
      <c r="J908" s="619" t="s">
        <v>58</v>
      </c>
      <c r="K908" s="619" t="s">
        <v>2048</v>
      </c>
    </row>
    <row r="909" spans="2:11">
      <c r="B909" s="620" t="s">
        <v>3244</v>
      </c>
      <c r="C909" s="620" t="s">
        <v>6156</v>
      </c>
      <c r="D909" s="620" t="s">
        <v>3373</v>
      </c>
      <c r="E909" s="615">
        <v>137256</v>
      </c>
      <c r="F909" s="616">
        <f t="shared" si="43"/>
        <v>685999695.26999998</v>
      </c>
      <c r="G909" s="617">
        <f t="shared" si="42"/>
        <v>137256</v>
      </c>
      <c r="H909" s="618">
        <f t="shared" si="44"/>
        <v>685999695.26999998</v>
      </c>
      <c r="J909" s="619" t="s">
        <v>58</v>
      </c>
      <c r="K909" s="619" t="s">
        <v>2048</v>
      </c>
    </row>
    <row r="910" spans="2:11">
      <c r="B910" s="620" t="s">
        <v>3244</v>
      </c>
      <c r="C910" s="620" t="s">
        <v>6156</v>
      </c>
      <c r="D910" s="620" t="s">
        <v>3374</v>
      </c>
      <c r="E910" s="615">
        <v>31000</v>
      </c>
      <c r="F910" s="616">
        <f t="shared" si="43"/>
        <v>686030695.26999998</v>
      </c>
      <c r="G910" s="617">
        <f t="shared" si="42"/>
        <v>31000</v>
      </c>
      <c r="H910" s="618">
        <f t="shared" si="44"/>
        <v>686030695.26999998</v>
      </c>
      <c r="J910" s="619" t="s">
        <v>58</v>
      </c>
      <c r="K910" s="619" t="s">
        <v>2048</v>
      </c>
    </row>
    <row r="911" spans="2:11">
      <c r="B911" s="620" t="s">
        <v>3244</v>
      </c>
      <c r="C911" s="620" t="s">
        <v>6156</v>
      </c>
      <c r="D911" s="620" t="s">
        <v>3375</v>
      </c>
      <c r="E911" s="615">
        <v>67000</v>
      </c>
      <c r="F911" s="616">
        <f t="shared" si="43"/>
        <v>686097695.26999998</v>
      </c>
      <c r="G911" s="617">
        <f t="shared" si="42"/>
        <v>67000</v>
      </c>
      <c r="H911" s="618">
        <f t="shared" si="44"/>
        <v>686097695.26999998</v>
      </c>
      <c r="J911" s="619" t="s">
        <v>58</v>
      </c>
      <c r="K911" s="619" t="s">
        <v>2048</v>
      </c>
    </row>
    <row r="912" spans="2:11">
      <c r="B912" s="620" t="s">
        <v>3244</v>
      </c>
      <c r="C912" s="620" t="s">
        <v>6156</v>
      </c>
      <c r="D912" s="620" t="s">
        <v>3377</v>
      </c>
      <c r="E912" s="615">
        <v>20000</v>
      </c>
      <c r="F912" s="616">
        <f t="shared" si="43"/>
        <v>686117695.26999998</v>
      </c>
      <c r="G912" s="617">
        <f t="shared" si="42"/>
        <v>20000</v>
      </c>
      <c r="H912" s="618">
        <f t="shared" si="44"/>
        <v>686117695.26999998</v>
      </c>
      <c r="J912" s="619" t="s">
        <v>58</v>
      </c>
      <c r="K912" s="619" t="s">
        <v>2048</v>
      </c>
    </row>
    <row r="913" spans="2:11">
      <c r="B913" s="620" t="s">
        <v>3244</v>
      </c>
      <c r="C913" s="620" t="s">
        <v>6156</v>
      </c>
      <c r="D913" s="620" t="s">
        <v>4040</v>
      </c>
      <c r="E913" s="615">
        <v>80000</v>
      </c>
      <c r="F913" s="616">
        <f t="shared" si="43"/>
        <v>686197695.26999998</v>
      </c>
      <c r="G913" s="617">
        <f t="shared" si="42"/>
        <v>80000</v>
      </c>
      <c r="H913" s="618">
        <f t="shared" si="44"/>
        <v>686197695.26999998</v>
      </c>
      <c r="J913" s="619" t="s">
        <v>58</v>
      </c>
      <c r="K913" s="619" t="s">
        <v>2048</v>
      </c>
    </row>
    <row r="914" spans="2:11">
      <c r="B914" s="620" t="s">
        <v>3244</v>
      </c>
      <c r="C914" s="620" t="s">
        <v>6156</v>
      </c>
      <c r="D914" s="620" t="s">
        <v>3378</v>
      </c>
      <c r="E914" s="615">
        <v>86000</v>
      </c>
      <c r="F914" s="616">
        <f t="shared" si="43"/>
        <v>686283695.26999998</v>
      </c>
      <c r="G914" s="617">
        <f t="shared" si="42"/>
        <v>86000</v>
      </c>
      <c r="H914" s="618">
        <f t="shared" si="44"/>
        <v>686283695.26999998</v>
      </c>
      <c r="J914" s="619" t="s">
        <v>58</v>
      </c>
      <c r="K914" s="619" t="s">
        <v>2048</v>
      </c>
    </row>
    <row r="915" spans="2:11">
      <c r="B915" s="620" t="s">
        <v>3244</v>
      </c>
      <c r="C915" s="620" t="s">
        <v>6156</v>
      </c>
      <c r="D915" s="620" t="s">
        <v>3379</v>
      </c>
      <c r="E915" s="615">
        <v>55000</v>
      </c>
      <c r="F915" s="616">
        <f t="shared" si="43"/>
        <v>686338695.26999998</v>
      </c>
      <c r="G915" s="617">
        <f t="shared" si="42"/>
        <v>55000</v>
      </c>
      <c r="H915" s="618">
        <f t="shared" si="44"/>
        <v>686338695.26999998</v>
      </c>
      <c r="J915" s="619" t="s">
        <v>58</v>
      </c>
      <c r="K915" s="619" t="s">
        <v>2048</v>
      </c>
    </row>
    <row r="916" spans="2:11">
      <c r="B916" s="620" t="s">
        <v>3244</v>
      </c>
      <c r="C916" s="620" t="s">
        <v>6156</v>
      </c>
      <c r="D916" s="620" t="s">
        <v>4041</v>
      </c>
      <c r="E916" s="615">
        <v>6000</v>
      </c>
      <c r="F916" s="616">
        <f t="shared" si="43"/>
        <v>686344695.26999998</v>
      </c>
      <c r="G916" s="617">
        <f t="shared" si="42"/>
        <v>6000</v>
      </c>
      <c r="H916" s="618">
        <f t="shared" si="44"/>
        <v>686344695.26999998</v>
      </c>
      <c r="J916" s="619" t="s">
        <v>58</v>
      </c>
      <c r="K916" s="619" t="s">
        <v>2048</v>
      </c>
    </row>
    <row r="917" spans="2:11">
      <c r="B917" s="620" t="s">
        <v>3244</v>
      </c>
      <c r="C917" s="620" t="s">
        <v>6156</v>
      </c>
      <c r="D917" s="620" t="s">
        <v>3380</v>
      </c>
      <c r="E917" s="615">
        <v>6000</v>
      </c>
      <c r="F917" s="616">
        <f t="shared" si="43"/>
        <v>686350695.26999998</v>
      </c>
      <c r="G917" s="617">
        <f t="shared" si="42"/>
        <v>6000</v>
      </c>
      <c r="H917" s="618">
        <f t="shared" si="44"/>
        <v>686350695.26999998</v>
      </c>
      <c r="J917" s="619" t="s">
        <v>58</v>
      </c>
      <c r="K917" s="619" t="s">
        <v>2048</v>
      </c>
    </row>
    <row r="918" spans="2:11">
      <c r="B918" s="620" t="s">
        <v>3244</v>
      </c>
      <c r="C918" s="620" t="s">
        <v>6156</v>
      </c>
      <c r="D918" s="620" t="s">
        <v>4042</v>
      </c>
      <c r="E918" s="615">
        <v>8000</v>
      </c>
      <c r="F918" s="616">
        <f t="shared" si="43"/>
        <v>686358695.26999998</v>
      </c>
      <c r="G918" s="617">
        <f t="shared" si="42"/>
        <v>8000</v>
      </c>
      <c r="H918" s="618">
        <f t="shared" si="44"/>
        <v>686358695.26999998</v>
      </c>
      <c r="J918" s="619" t="s">
        <v>58</v>
      </c>
      <c r="K918" s="619" t="s">
        <v>2048</v>
      </c>
    </row>
    <row r="919" spans="2:11">
      <c r="B919" s="620" t="s">
        <v>3244</v>
      </c>
      <c r="C919" s="620" t="s">
        <v>6156</v>
      </c>
      <c r="D919" s="620" t="s">
        <v>4043</v>
      </c>
      <c r="E919" s="615">
        <v>49000</v>
      </c>
      <c r="F919" s="616">
        <f t="shared" si="43"/>
        <v>686407695.26999998</v>
      </c>
      <c r="G919" s="617">
        <f t="shared" si="42"/>
        <v>49000</v>
      </c>
      <c r="H919" s="618">
        <f t="shared" si="44"/>
        <v>686407695.26999998</v>
      </c>
      <c r="J919" s="619" t="s">
        <v>58</v>
      </c>
      <c r="K919" s="619" t="s">
        <v>2048</v>
      </c>
    </row>
    <row r="920" spans="2:11">
      <c r="B920" s="620" t="s">
        <v>3244</v>
      </c>
      <c r="C920" s="620" t="s">
        <v>6156</v>
      </c>
      <c r="D920" s="620" t="s">
        <v>3832</v>
      </c>
      <c r="E920" s="615">
        <v>8000</v>
      </c>
      <c r="F920" s="616">
        <f t="shared" si="43"/>
        <v>686415695.26999998</v>
      </c>
      <c r="G920" s="617">
        <f t="shared" si="42"/>
        <v>8000</v>
      </c>
      <c r="H920" s="618">
        <f t="shared" si="44"/>
        <v>686415695.26999998</v>
      </c>
      <c r="J920" s="619" t="s">
        <v>58</v>
      </c>
      <c r="K920" s="619" t="s">
        <v>2048</v>
      </c>
    </row>
    <row r="921" spans="2:11">
      <c r="B921" s="620" t="s">
        <v>3244</v>
      </c>
      <c r="C921" s="620" t="s">
        <v>6156</v>
      </c>
      <c r="D921" s="620" t="s">
        <v>3834</v>
      </c>
      <c r="E921" s="615">
        <v>40000</v>
      </c>
      <c r="F921" s="616">
        <f t="shared" si="43"/>
        <v>686455695.26999998</v>
      </c>
      <c r="G921" s="617">
        <f t="shared" si="42"/>
        <v>40000</v>
      </c>
      <c r="H921" s="618">
        <f t="shared" si="44"/>
        <v>686455695.26999998</v>
      </c>
      <c r="J921" s="619" t="s">
        <v>58</v>
      </c>
      <c r="K921" s="619" t="s">
        <v>2048</v>
      </c>
    </row>
    <row r="922" spans="2:11">
      <c r="B922" s="620" t="s">
        <v>3244</v>
      </c>
      <c r="C922" s="620" t="s">
        <v>6156</v>
      </c>
      <c r="D922" s="620" t="s">
        <v>4044</v>
      </c>
      <c r="E922" s="615">
        <v>12000</v>
      </c>
      <c r="F922" s="616">
        <f t="shared" si="43"/>
        <v>686467695.26999998</v>
      </c>
      <c r="G922" s="617">
        <f t="shared" si="42"/>
        <v>12000</v>
      </c>
      <c r="H922" s="618">
        <f t="shared" si="44"/>
        <v>686467695.26999998</v>
      </c>
      <c r="J922" s="619" t="s">
        <v>58</v>
      </c>
      <c r="K922" s="619" t="s">
        <v>2048</v>
      </c>
    </row>
    <row r="923" spans="2:11">
      <c r="B923" s="620" t="s">
        <v>3244</v>
      </c>
      <c r="C923" s="620" t="s">
        <v>6156</v>
      </c>
      <c r="D923" s="620" t="s">
        <v>4045</v>
      </c>
      <c r="E923" s="615">
        <v>30000</v>
      </c>
      <c r="F923" s="616">
        <f t="shared" si="43"/>
        <v>686497695.26999998</v>
      </c>
      <c r="G923" s="617">
        <f t="shared" si="42"/>
        <v>30000</v>
      </c>
      <c r="H923" s="618">
        <f t="shared" si="44"/>
        <v>686497695.26999998</v>
      </c>
      <c r="J923" s="619" t="s">
        <v>58</v>
      </c>
      <c r="K923" s="619" t="s">
        <v>2048</v>
      </c>
    </row>
    <row r="924" spans="2:11">
      <c r="B924" s="620" t="s">
        <v>3244</v>
      </c>
      <c r="C924" s="620" t="s">
        <v>6155</v>
      </c>
      <c r="D924" s="620" t="s">
        <v>3844</v>
      </c>
      <c r="E924" s="615">
        <v>153000</v>
      </c>
      <c r="F924" s="616">
        <f t="shared" si="43"/>
        <v>686650695.26999998</v>
      </c>
      <c r="G924" s="617">
        <f t="shared" si="42"/>
        <v>153000</v>
      </c>
      <c r="H924" s="618">
        <f t="shared" si="44"/>
        <v>686650695.26999998</v>
      </c>
      <c r="J924" s="619" t="s">
        <v>58</v>
      </c>
      <c r="K924" s="619" t="s">
        <v>2048</v>
      </c>
    </row>
    <row r="925" spans="2:11">
      <c r="B925" s="620" t="s">
        <v>3244</v>
      </c>
      <c r="C925" s="620" t="s">
        <v>6155</v>
      </c>
      <c r="D925" s="620" t="s">
        <v>3373</v>
      </c>
      <c r="E925" s="615">
        <v>137256</v>
      </c>
      <c r="F925" s="616">
        <f t="shared" si="43"/>
        <v>686787951.26999998</v>
      </c>
      <c r="G925" s="617">
        <f t="shared" si="42"/>
        <v>137256</v>
      </c>
      <c r="H925" s="618">
        <f t="shared" si="44"/>
        <v>686787951.26999998</v>
      </c>
      <c r="J925" s="619" t="s">
        <v>58</v>
      </c>
      <c r="K925" s="619" t="s">
        <v>2048</v>
      </c>
    </row>
    <row r="926" spans="2:11">
      <c r="B926" s="620" t="s">
        <v>3244</v>
      </c>
      <c r="C926" s="620" t="s">
        <v>6155</v>
      </c>
      <c r="D926" s="620" t="s">
        <v>3374</v>
      </c>
      <c r="E926" s="615">
        <v>31000</v>
      </c>
      <c r="F926" s="616">
        <f t="shared" si="43"/>
        <v>686818951.26999998</v>
      </c>
      <c r="G926" s="617">
        <f t="shared" si="42"/>
        <v>31000</v>
      </c>
      <c r="H926" s="618">
        <f t="shared" si="44"/>
        <v>686818951.26999998</v>
      </c>
      <c r="J926" s="619" t="s">
        <v>58</v>
      </c>
      <c r="K926" s="619" t="s">
        <v>2048</v>
      </c>
    </row>
    <row r="927" spans="2:11">
      <c r="B927" s="620" t="s">
        <v>3244</v>
      </c>
      <c r="C927" s="620" t="s">
        <v>6155</v>
      </c>
      <c r="D927" s="620" t="s">
        <v>3375</v>
      </c>
      <c r="E927" s="615">
        <v>67000</v>
      </c>
      <c r="F927" s="616">
        <f t="shared" si="43"/>
        <v>686885951.26999998</v>
      </c>
      <c r="G927" s="617">
        <f t="shared" si="42"/>
        <v>67000</v>
      </c>
      <c r="H927" s="618">
        <f t="shared" si="44"/>
        <v>686885951.26999998</v>
      </c>
      <c r="J927" s="619" t="s">
        <v>58</v>
      </c>
      <c r="K927" s="619" t="s">
        <v>2048</v>
      </c>
    </row>
    <row r="928" spans="2:11">
      <c r="B928" s="620" t="s">
        <v>3244</v>
      </c>
      <c r="C928" s="620" t="s">
        <v>6155</v>
      </c>
      <c r="D928" s="620" t="s">
        <v>3377</v>
      </c>
      <c r="E928" s="615">
        <v>20000</v>
      </c>
      <c r="F928" s="616">
        <f t="shared" si="43"/>
        <v>686905951.26999998</v>
      </c>
      <c r="G928" s="617">
        <f t="shared" si="42"/>
        <v>20000</v>
      </c>
      <c r="H928" s="618">
        <f t="shared" si="44"/>
        <v>686905951.26999998</v>
      </c>
      <c r="J928" s="619" t="s">
        <v>58</v>
      </c>
      <c r="K928" s="619" t="s">
        <v>2048</v>
      </c>
    </row>
    <row r="929" spans="2:11">
      <c r="B929" s="620" t="s">
        <v>3244</v>
      </c>
      <c r="C929" s="620" t="s">
        <v>6155</v>
      </c>
      <c r="D929" s="620" t="s">
        <v>4040</v>
      </c>
      <c r="E929" s="615">
        <v>80000</v>
      </c>
      <c r="F929" s="616">
        <f t="shared" si="43"/>
        <v>686985951.26999998</v>
      </c>
      <c r="G929" s="617">
        <f t="shared" si="42"/>
        <v>80000</v>
      </c>
      <c r="H929" s="618">
        <f t="shared" si="44"/>
        <v>686985951.26999998</v>
      </c>
      <c r="J929" s="619" t="s">
        <v>58</v>
      </c>
      <c r="K929" s="619" t="s">
        <v>2048</v>
      </c>
    </row>
    <row r="930" spans="2:11">
      <c r="B930" s="620" t="s">
        <v>3244</v>
      </c>
      <c r="C930" s="620" t="s">
        <v>6155</v>
      </c>
      <c r="D930" s="620" t="s">
        <v>3378</v>
      </c>
      <c r="E930" s="615">
        <v>86000</v>
      </c>
      <c r="F930" s="616">
        <f t="shared" si="43"/>
        <v>687071951.26999998</v>
      </c>
      <c r="G930" s="617">
        <f t="shared" si="42"/>
        <v>86000</v>
      </c>
      <c r="H930" s="618">
        <f t="shared" si="44"/>
        <v>687071951.26999998</v>
      </c>
      <c r="J930" s="619" t="s">
        <v>58</v>
      </c>
      <c r="K930" s="619" t="s">
        <v>2048</v>
      </c>
    </row>
    <row r="931" spans="2:11">
      <c r="B931" s="620" t="s">
        <v>3244</v>
      </c>
      <c r="C931" s="620" t="s">
        <v>6155</v>
      </c>
      <c r="D931" s="620" t="s">
        <v>3379</v>
      </c>
      <c r="E931" s="615">
        <v>55000</v>
      </c>
      <c r="F931" s="616">
        <f t="shared" si="43"/>
        <v>687126951.26999998</v>
      </c>
      <c r="G931" s="617">
        <f t="shared" si="42"/>
        <v>55000</v>
      </c>
      <c r="H931" s="618">
        <f t="shared" si="44"/>
        <v>687126951.26999998</v>
      </c>
      <c r="J931" s="619" t="s">
        <v>58</v>
      </c>
      <c r="K931" s="619" t="s">
        <v>2048</v>
      </c>
    </row>
    <row r="932" spans="2:11">
      <c r="B932" s="620" t="s">
        <v>3244</v>
      </c>
      <c r="C932" s="620" t="s">
        <v>6155</v>
      </c>
      <c r="D932" s="620" t="s">
        <v>4041</v>
      </c>
      <c r="E932" s="615">
        <v>6000</v>
      </c>
      <c r="F932" s="616">
        <f t="shared" si="43"/>
        <v>687132951.26999998</v>
      </c>
      <c r="G932" s="617">
        <f t="shared" si="42"/>
        <v>6000</v>
      </c>
      <c r="H932" s="618">
        <f t="shared" si="44"/>
        <v>687132951.26999998</v>
      </c>
      <c r="J932" s="619" t="s">
        <v>58</v>
      </c>
      <c r="K932" s="619" t="s">
        <v>2048</v>
      </c>
    </row>
    <row r="933" spans="2:11">
      <c r="B933" s="620" t="s">
        <v>3244</v>
      </c>
      <c r="C933" s="620" t="s">
        <v>6155</v>
      </c>
      <c r="D933" s="620" t="s">
        <v>3380</v>
      </c>
      <c r="E933" s="615">
        <v>6000</v>
      </c>
      <c r="F933" s="616">
        <f t="shared" si="43"/>
        <v>687138951.26999998</v>
      </c>
      <c r="G933" s="617">
        <f t="shared" si="42"/>
        <v>6000</v>
      </c>
      <c r="H933" s="618">
        <f t="shared" si="44"/>
        <v>687138951.26999998</v>
      </c>
      <c r="J933" s="619" t="s">
        <v>58</v>
      </c>
      <c r="K933" s="619" t="s">
        <v>2048</v>
      </c>
    </row>
    <row r="934" spans="2:11">
      <c r="B934" s="620" t="s">
        <v>3244</v>
      </c>
      <c r="C934" s="620" t="s">
        <v>6155</v>
      </c>
      <c r="D934" s="620" t="s">
        <v>4042</v>
      </c>
      <c r="E934" s="615">
        <v>8000</v>
      </c>
      <c r="F934" s="616">
        <f t="shared" si="43"/>
        <v>687146951.26999998</v>
      </c>
      <c r="G934" s="617">
        <f t="shared" si="42"/>
        <v>8000</v>
      </c>
      <c r="H934" s="618">
        <f t="shared" si="44"/>
        <v>687146951.26999998</v>
      </c>
      <c r="J934" s="619" t="s">
        <v>58</v>
      </c>
      <c r="K934" s="619" t="s">
        <v>2048</v>
      </c>
    </row>
    <row r="935" spans="2:11">
      <c r="B935" s="620" t="s">
        <v>3244</v>
      </c>
      <c r="C935" s="620" t="s">
        <v>6155</v>
      </c>
      <c r="D935" s="620" t="s">
        <v>4043</v>
      </c>
      <c r="E935" s="615">
        <v>49000</v>
      </c>
      <c r="F935" s="616">
        <f t="shared" si="43"/>
        <v>687195951.26999998</v>
      </c>
      <c r="G935" s="617">
        <f t="shared" si="42"/>
        <v>49000</v>
      </c>
      <c r="H935" s="618">
        <f t="shared" si="44"/>
        <v>687195951.26999998</v>
      </c>
      <c r="J935" s="619" t="s">
        <v>58</v>
      </c>
      <c r="K935" s="619" t="s">
        <v>2048</v>
      </c>
    </row>
    <row r="936" spans="2:11">
      <c r="B936" s="620" t="s">
        <v>3244</v>
      </c>
      <c r="C936" s="620" t="s">
        <v>6155</v>
      </c>
      <c r="D936" s="620" t="s">
        <v>3832</v>
      </c>
      <c r="E936" s="615">
        <v>8000</v>
      </c>
      <c r="F936" s="616">
        <f t="shared" si="43"/>
        <v>687203951.26999998</v>
      </c>
      <c r="G936" s="617">
        <f t="shared" si="42"/>
        <v>8000</v>
      </c>
      <c r="H936" s="618">
        <f t="shared" si="44"/>
        <v>687203951.26999998</v>
      </c>
      <c r="J936" s="619" t="s">
        <v>58</v>
      </c>
      <c r="K936" s="619" t="s">
        <v>2048</v>
      </c>
    </row>
    <row r="937" spans="2:11">
      <c r="B937" s="620" t="s">
        <v>3244</v>
      </c>
      <c r="C937" s="620" t="s">
        <v>6155</v>
      </c>
      <c r="D937" s="620" t="s">
        <v>3834</v>
      </c>
      <c r="E937" s="615">
        <v>40000</v>
      </c>
      <c r="F937" s="616">
        <f t="shared" si="43"/>
        <v>687243951.26999998</v>
      </c>
      <c r="G937" s="617">
        <f t="shared" si="42"/>
        <v>40000</v>
      </c>
      <c r="H937" s="618">
        <f t="shared" si="44"/>
        <v>687243951.26999998</v>
      </c>
      <c r="J937" s="619" t="s">
        <v>58</v>
      </c>
      <c r="K937" s="619" t="s">
        <v>2048</v>
      </c>
    </row>
    <row r="938" spans="2:11">
      <c r="B938" s="620" t="s">
        <v>3244</v>
      </c>
      <c r="C938" s="620" t="s">
        <v>6155</v>
      </c>
      <c r="D938" s="620" t="s">
        <v>4044</v>
      </c>
      <c r="E938" s="615">
        <v>12000</v>
      </c>
      <c r="F938" s="616">
        <f t="shared" si="43"/>
        <v>687255951.26999998</v>
      </c>
      <c r="G938" s="617">
        <f t="shared" si="42"/>
        <v>12000</v>
      </c>
      <c r="H938" s="618">
        <f t="shared" si="44"/>
        <v>687255951.26999998</v>
      </c>
      <c r="J938" s="619" t="s">
        <v>58</v>
      </c>
      <c r="K938" s="619" t="s">
        <v>2048</v>
      </c>
    </row>
    <row r="939" spans="2:11">
      <c r="B939" s="620" t="s">
        <v>3244</v>
      </c>
      <c r="C939" s="620" t="s">
        <v>6155</v>
      </c>
      <c r="D939" s="620" t="s">
        <v>4045</v>
      </c>
      <c r="E939" s="615">
        <v>30000</v>
      </c>
      <c r="F939" s="616">
        <f t="shared" si="43"/>
        <v>687285951.26999998</v>
      </c>
      <c r="G939" s="617">
        <f t="shared" si="42"/>
        <v>30000</v>
      </c>
      <c r="H939" s="618">
        <f t="shared" si="44"/>
        <v>687285951.26999998</v>
      </c>
      <c r="J939" s="619" t="s">
        <v>58</v>
      </c>
      <c r="K939" s="619" t="s">
        <v>2048</v>
      </c>
    </row>
    <row r="940" spans="2:11">
      <c r="B940" s="620" t="s">
        <v>3244</v>
      </c>
      <c r="C940" s="620" t="s">
        <v>4047</v>
      </c>
      <c r="D940" s="620" t="s">
        <v>4048</v>
      </c>
      <c r="E940" s="615">
        <v>1650000</v>
      </c>
      <c r="F940" s="616">
        <f t="shared" si="43"/>
        <v>688935951.26999998</v>
      </c>
      <c r="G940" s="617">
        <f t="shared" si="42"/>
        <v>1650000</v>
      </c>
      <c r="H940" s="618">
        <f t="shared" si="44"/>
        <v>688935951.26999998</v>
      </c>
      <c r="J940" s="619" t="s">
        <v>58</v>
      </c>
      <c r="K940" s="619" t="s">
        <v>2048</v>
      </c>
    </row>
    <row r="941" spans="2:11">
      <c r="B941" s="620" t="s">
        <v>3244</v>
      </c>
      <c r="C941" s="620" t="s">
        <v>4047</v>
      </c>
      <c r="D941" s="620" t="s">
        <v>4049</v>
      </c>
      <c r="E941" s="615">
        <v>60000</v>
      </c>
      <c r="F941" s="616">
        <f t="shared" si="43"/>
        <v>688995951.26999998</v>
      </c>
      <c r="G941" s="617">
        <f t="shared" si="42"/>
        <v>60000</v>
      </c>
      <c r="H941" s="618">
        <f t="shared" si="44"/>
        <v>688995951.26999998</v>
      </c>
      <c r="J941" s="619" t="s">
        <v>58</v>
      </c>
      <c r="K941" s="619" t="s">
        <v>2048</v>
      </c>
    </row>
    <row r="942" spans="2:11">
      <c r="B942" s="620" t="s">
        <v>3244</v>
      </c>
      <c r="C942" s="620" t="s">
        <v>4047</v>
      </c>
      <c r="D942" s="620" t="s">
        <v>4050</v>
      </c>
      <c r="E942" s="615">
        <v>300000</v>
      </c>
      <c r="F942" s="616">
        <f t="shared" si="43"/>
        <v>689295951.26999998</v>
      </c>
      <c r="G942" s="617">
        <f t="shared" si="42"/>
        <v>300000</v>
      </c>
      <c r="H942" s="618">
        <f t="shared" si="44"/>
        <v>689295951.26999998</v>
      </c>
      <c r="J942" s="619" t="s">
        <v>58</v>
      </c>
      <c r="K942" s="619" t="s">
        <v>2048</v>
      </c>
    </row>
    <row r="943" spans="2:11">
      <c r="B943" s="620" t="s">
        <v>3244</v>
      </c>
      <c r="C943" s="620" t="s">
        <v>4047</v>
      </c>
      <c r="D943" s="620" t="s">
        <v>4051</v>
      </c>
      <c r="E943" s="615">
        <v>350000</v>
      </c>
      <c r="F943" s="616">
        <f t="shared" si="43"/>
        <v>689645951.26999998</v>
      </c>
      <c r="G943" s="617">
        <f t="shared" si="42"/>
        <v>350000</v>
      </c>
      <c r="H943" s="618">
        <f t="shared" si="44"/>
        <v>689645951.26999998</v>
      </c>
      <c r="J943" s="619" t="s">
        <v>58</v>
      </c>
      <c r="K943" s="619" t="s">
        <v>2048</v>
      </c>
    </row>
    <row r="944" spans="2:11">
      <c r="B944" s="620" t="s">
        <v>3244</v>
      </c>
      <c r="C944" s="620" t="s">
        <v>4047</v>
      </c>
      <c r="D944" s="620" t="s">
        <v>4052</v>
      </c>
      <c r="E944" s="615">
        <v>60000</v>
      </c>
      <c r="F944" s="616">
        <f t="shared" si="43"/>
        <v>689705951.26999998</v>
      </c>
      <c r="G944" s="617">
        <f t="shared" si="42"/>
        <v>60000</v>
      </c>
      <c r="H944" s="618">
        <f t="shared" si="44"/>
        <v>689705951.26999998</v>
      </c>
      <c r="J944" s="619" t="s">
        <v>58</v>
      </c>
      <c r="K944" s="619" t="s">
        <v>2048</v>
      </c>
    </row>
    <row r="945" spans="2:11">
      <c r="B945" s="620" t="s">
        <v>3244</v>
      </c>
      <c r="C945" s="620" t="s">
        <v>4047</v>
      </c>
      <c r="D945" s="620" t="s">
        <v>4053</v>
      </c>
      <c r="E945" s="615">
        <v>300000</v>
      </c>
      <c r="F945" s="616">
        <f t="shared" si="43"/>
        <v>690005951.26999998</v>
      </c>
      <c r="G945" s="617">
        <f t="shared" si="42"/>
        <v>300000</v>
      </c>
      <c r="H945" s="618">
        <f t="shared" si="44"/>
        <v>690005951.26999998</v>
      </c>
      <c r="J945" s="619" t="s">
        <v>58</v>
      </c>
      <c r="K945" s="619" t="s">
        <v>2048</v>
      </c>
    </row>
    <row r="946" spans="2:11">
      <c r="B946" s="620" t="s">
        <v>3244</v>
      </c>
      <c r="C946" s="620" t="s">
        <v>4047</v>
      </c>
      <c r="D946" s="620" t="s">
        <v>4054</v>
      </c>
      <c r="E946" s="615">
        <v>200000</v>
      </c>
      <c r="F946" s="616">
        <f t="shared" si="43"/>
        <v>690205951.26999998</v>
      </c>
      <c r="G946" s="617">
        <f t="shared" si="42"/>
        <v>200000</v>
      </c>
      <c r="H946" s="618">
        <f t="shared" si="44"/>
        <v>690205951.26999998</v>
      </c>
      <c r="J946" s="619" t="s">
        <v>58</v>
      </c>
      <c r="K946" s="619" t="s">
        <v>2048</v>
      </c>
    </row>
    <row r="947" spans="2:11">
      <c r="B947" s="620" t="s">
        <v>3244</v>
      </c>
      <c r="C947" s="620" t="s">
        <v>4047</v>
      </c>
      <c r="D947" s="620" t="s">
        <v>4055</v>
      </c>
      <c r="E947" s="615">
        <v>125000</v>
      </c>
      <c r="F947" s="616">
        <f t="shared" si="43"/>
        <v>690330951.26999998</v>
      </c>
      <c r="G947" s="617">
        <f t="shared" si="42"/>
        <v>125000</v>
      </c>
      <c r="H947" s="618">
        <f t="shared" si="44"/>
        <v>690330951.26999998</v>
      </c>
      <c r="J947" s="619" t="s">
        <v>58</v>
      </c>
      <c r="K947" s="619" t="s">
        <v>2048</v>
      </c>
    </row>
    <row r="948" spans="2:11">
      <c r="B948" s="620" t="s">
        <v>3244</v>
      </c>
      <c r="C948" s="620" t="s">
        <v>4047</v>
      </c>
      <c r="D948" s="620" t="s">
        <v>4056</v>
      </c>
      <c r="E948" s="615">
        <v>235000</v>
      </c>
      <c r="F948" s="616">
        <f t="shared" si="43"/>
        <v>690565951.26999998</v>
      </c>
      <c r="G948" s="617">
        <f t="shared" si="42"/>
        <v>235000</v>
      </c>
      <c r="H948" s="618">
        <f t="shared" si="44"/>
        <v>690565951.26999998</v>
      </c>
      <c r="J948" s="619" t="s">
        <v>58</v>
      </c>
      <c r="K948" s="619" t="s">
        <v>2048</v>
      </c>
    </row>
    <row r="949" spans="2:11">
      <c r="B949" s="620" t="s">
        <v>3244</v>
      </c>
      <c r="C949" s="620" t="s">
        <v>4047</v>
      </c>
      <c r="D949" s="620" t="s">
        <v>4057</v>
      </c>
      <c r="E949" s="615">
        <v>175000</v>
      </c>
      <c r="F949" s="616">
        <f t="shared" si="43"/>
        <v>690740951.26999998</v>
      </c>
      <c r="G949" s="617">
        <f t="shared" si="42"/>
        <v>175000</v>
      </c>
      <c r="H949" s="618">
        <f t="shared" si="44"/>
        <v>690740951.26999998</v>
      </c>
      <c r="J949" s="619" t="s">
        <v>58</v>
      </c>
      <c r="K949" s="619" t="s">
        <v>2048</v>
      </c>
    </row>
    <row r="950" spans="2:11">
      <c r="B950" s="620" t="s">
        <v>3244</v>
      </c>
      <c r="C950" s="620" t="s">
        <v>4047</v>
      </c>
      <c r="D950" s="620" t="s">
        <v>4058</v>
      </c>
      <c r="E950" s="615">
        <v>15000</v>
      </c>
      <c r="F950" s="616">
        <f t="shared" si="43"/>
        <v>690755951.26999998</v>
      </c>
      <c r="G950" s="617">
        <f t="shared" si="42"/>
        <v>15000</v>
      </c>
      <c r="H950" s="618">
        <f t="shared" si="44"/>
        <v>690755951.26999998</v>
      </c>
      <c r="J950" s="619" t="s">
        <v>58</v>
      </c>
      <c r="K950" s="619" t="s">
        <v>2048</v>
      </c>
    </row>
    <row r="951" spans="2:11">
      <c r="B951" s="620" t="s">
        <v>3244</v>
      </c>
      <c r="C951" s="620" t="s">
        <v>4047</v>
      </c>
      <c r="D951" s="620" t="s">
        <v>4059</v>
      </c>
      <c r="E951" s="615">
        <v>175000</v>
      </c>
      <c r="F951" s="616">
        <f t="shared" si="43"/>
        <v>690930951.26999998</v>
      </c>
      <c r="G951" s="617">
        <f t="shared" si="42"/>
        <v>175000</v>
      </c>
      <c r="H951" s="618">
        <f t="shared" si="44"/>
        <v>690930951.26999998</v>
      </c>
      <c r="J951" s="619" t="s">
        <v>58</v>
      </c>
      <c r="K951" s="619" t="s">
        <v>2048</v>
      </c>
    </row>
    <row r="952" spans="2:11">
      <c r="B952" s="620" t="s">
        <v>3244</v>
      </c>
      <c r="C952" s="620" t="s">
        <v>4047</v>
      </c>
      <c r="D952" s="620" t="s">
        <v>6154</v>
      </c>
      <c r="E952" s="615">
        <v>600000</v>
      </c>
      <c r="F952" s="616">
        <f t="shared" si="43"/>
        <v>691530951.26999998</v>
      </c>
      <c r="G952" s="617">
        <f t="shared" si="42"/>
        <v>600000</v>
      </c>
      <c r="H952" s="618">
        <f t="shared" si="44"/>
        <v>691530951.26999998</v>
      </c>
      <c r="J952" s="619" t="s">
        <v>58</v>
      </c>
      <c r="K952" s="619" t="s">
        <v>2048</v>
      </c>
    </row>
    <row r="953" spans="2:11">
      <c r="B953" s="620" t="s">
        <v>3244</v>
      </c>
      <c r="C953" s="620" t="s">
        <v>4065</v>
      </c>
      <c r="D953" s="620" t="s">
        <v>4066</v>
      </c>
      <c r="E953" s="615">
        <v>25000</v>
      </c>
      <c r="F953" s="616">
        <f t="shared" si="43"/>
        <v>691555951.26999998</v>
      </c>
      <c r="G953" s="617">
        <f t="shared" si="42"/>
        <v>25000</v>
      </c>
      <c r="H953" s="618">
        <f t="shared" si="44"/>
        <v>691555951.26999998</v>
      </c>
      <c r="J953" s="619" t="s">
        <v>58</v>
      </c>
      <c r="K953" s="619" t="s">
        <v>2048</v>
      </c>
    </row>
    <row r="954" spans="2:11">
      <c r="B954" s="620" t="s">
        <v>3244</v>
      </c>
      <c r="C954" s="620" t="s">
        <v>4065</v>
      </c>
      <c r="D954" s="620" t="s">
        <v>6153</v>
      </c>
      <c r="E954" s="615">
        <v>5000</v>
      </c>
      <c r="F954" s="616">
        <f t="shared" si="43"/>
        <v>691560951.26999998</v>
      </c>
      <c r="G954" s="617">
        <f t="shared" si="42"/>
        <v>5000</v>
      </c>
      <c r="H954" s="618">
        <f t="shared" si="44"/>
        <v>691560951.26999998</v>
      </c>
      <c r="J954" s="619" t="s">
        <v>58</v>
      </c>
      <c r="K954" s="619" t="s">
        <v>2048</v>
      </c>
    </row>
    <row r="955" spans="2:11">
      <c r="B955" s="620" t="s">
        <v>3244</v>
      </c>
      <c r="C955" s="620" t="s">
        <v>4065</v>
      </c>
      <c r="D955" s="620" t="s">
        <v>4067</v>
      </c>
      <c r="E955" s="615">
        <v>6500</v>
      </c>
      <c r="F955" s="616">
        <f t="shared" si="43"/>
        <v>691567451.26999998</v>
      </c>
      <c r="G955" s="617">
        <f t="shared" si="42"/>
        <v>6500</v>
      </c>
      <c r="H955" s="618">
        <f t="shared" si="44"/>
        <v>691567451.26999998</v>
      </c>
      <c r="J955" s="619" t="s">
        <v>58</v>
      </c>
      <c r="K955" s="619" t="s">
        <v>2048</v>
      </c>
    </row>
    <row r="956" spans="2:11">
      <c r="B956" s="620" t="s">
        <v>3244</v>
      </c>
      <c r="C956" s="620" t="s">
        <v>4065</v>
      </c>
      <c r="D956" s="620" t="s">
        <v>3268</v>
      </c>
      <c r="E956" s="615">
        <v>500000</v>
      </c>
      <c r="F956" s="616">
        <f t="shared" si="43"/>
        <v>692067451.26999998</v>
      </c>
      <c r="G956" s="617">
        <f t="shared" si="42"/>
        <v>500000</v>
      </c>
      <c r="H956" s="618">
        <f t="shared" si="44"/>
        <v>692067451.26999998</v>
      </c>
      <c r="J956" s="619" t="s">
        <v>58</v>
      </c>
      <c r="K956" s="619" t="s">
        <v>2048</v>
      </c>
    </row>
    <row r="957" spans="2:11">
      <c r="B957" s="620" t="s">
        <v>3244</v>
      </c>
      <c r="C957" s="620" t="s">
        <v>4068</v>
      </c>
      <c r="D957" s="620" t="s">
        <v>4069</v>
      </c>
      <c r="E957" s="615">
        <v>112000</v>
      </c>
      <c r="F957" s="616">
        <f t="shared" si="43"/>
        <v>692179451.26999998</v>
      </c>
      <c r="G957" s="617">
        <f t="shared" si="42"/>
        <v>112000</v>
      </c>
      <c r="H957" s="618">
        <f t="shared" si="44"/>
        <v>692179451.26999998</v>
      </c>
      <c r="J957" s="619" t="s">
        <v>58</v>
      </c>
      <c r="K957" s="619" t="s">
        <v>2048</v>
      </c>
    </row>
    <row r="958" spans="2:11">
      <c r="B958" s="620" t="s">
        <v>3244</v>
      </c>
      <c r="C958" s="620" t="s">
        <v>4068</v>
      </c>
      <c r="D958" s="620" t="s">
        <v>4070</v>
      </c>
      <c r="E958" s="615">
        <v>1091000</v>
      </c>
      <c r="F958" s="616">
        <f t="shared" si="43"/>
        <v>693270451.26999998</v>
      </c>
      <c r="G958" s="617">
        <f t="shared" si="42"/>
        <v>1091000</v>
      </c>
      <c r="H958" s="618">
        <f t="shared" si="44"/>
        <v>693270451.26999998</v>
      </c>
      <c r="J958" s="619" t="s">
        <v>58</v>
      </c>
      <c r="K958" s="619" t="s">
        <v>2048</v>
      </c>
    </row>
    <row r="959" spans="2:11">
      <c r="B959" s="620" t="s">
        <v>3244</v>
      </c>
      <c r="C959" s="620" t="s">
        <v>4068</v>
      </c>
      <c r="D959" s="620" t="s">
        <v>4071</v>
      </c>
      <c r="E959" s="615">
        <v>3480000</v>
      </c>
      <c r="F959" s="616">
        <f t="shared" si="43"/>
        <v>696750451.26999998</v>
      </c>
      <c r="G959" s="617">
        <f t="shared" si="42"/>
        <v>3480000</v>
      </c>
      <c r="H959" s="618">
        <f t="shared" si="44"/>
        <v>696750451.26999998</v>
      </c>
      <c r="J959" s="619" t="s">
        <v>58</v>
      </c>
      <c r="K959" s="619" t="s">
        <v>2048</v>
      </c>
    </row>
    <row r="960" spans="2:11">
      <c r="B960" s="620" t="s">
        <v>3244</v>
      </c>
      <c r="C960" s="620" t="s">
        <v>4068</v>
      </c>
      <c r="D960" s="620" t="s">
        <v>4072</v>
      </c>
      <c r="E960" s="615">
        <v>1100000</v>
      </c>
      <c r="F960" s="616">
        <f t="shared" si="43"/>
        <v>697850451.26999998</v>
      </c>
      <c r="G960" s="617">
        <f t="shared" si="42"/>
        <v>1100000</v>
      </c>
      <c r="H960" s="618">
        <f t="shared" si="44"/>
        <v>697850451.26999998</v>
      </c>
      <c r="J960" s="619" t="s">
        <v>58</v>
      </c>
      <c r="K960" s="619" t="s">
        <v>2048</v>
      </c>
    </row>
    <row r="961" spans="2:11">
      <c r="B961" s="620" t="s">
        <v>3244</v>
      </c>
      <c r="C961" s="620" t="s">
        <v>4068</v>
      </c>
      <c r="D961" s="620" t="s">
        <v>4073</v>
      </c>
      <c r="E961" s="615">
        <v>323000</v>
      </c>
      <c r="F961" s="616">
        <f t="shared" si="43"/>
        <v>698173451.26999998</v>
      </c>
      <c r="G961" s="617">
        <f t="shared" si="42"/>
        <v>323000</v>
      </c>
      <c r="H961" s="618">
        <f t="shared" si="44"/>
        <v>698173451.26999998</v>
      </c>
      <c r="J961" s="619" t="s">
        <v>58</v>
      </c>
      <c r="K961" s="619" t="s">
        <v>2048</v>
      </c>
    </row>
    <row r="962" spans="2:11">
      <c r="B962" s="620" t="s">
        <v>3244</v>
      </c>
      <c r="C962" s="620" t="s">
        <v>4068</v>
      </c>
      <c r="D962" s="620" t="s">
        <v>4074</v>
      </c>
      <c r="E962" s="615">
        <v>100000</v>
      </c>
      <c r="F962" s="616">
        <f t="shared" si="43"/>
        <v>698273451.26999998</v>
      </c>
      <c r="G962" s="617">
        <f t="shared" si="42"/>
        <v>100000</v>
      </c>
      <c r="H962" s="618">
        <f t="shared" si="44"/>
        <v>698273451.26999998</v>
      </c>
      <c r="J962" s="619" t="s">
        <v>58</v>
      </c>
      <c r="K962" s="619" t="s">
        <v>2048</v>
      </c>
    </row>
    <row r="963" spans="2:11">
      <c r="B963" s="620" t="s">
        <v>3244</v>
      </c>
      <c r="C963" s="620" t="s">
        <v>4068</v>
      </c>
      <c r="D963" s="620" t="s">
        <v>3344</v>
      </c>
      <c r="E963" s="615">
        <v>261000</v>
      </c>
      <c r="F963" s="616">
        <f t="shared" si="43"/>
        <v>698534451.26999998</v>
      </c>
      <c r="G963" s="617">
        <f t="shared" si="42"/>
        <v>261000</v>
      </c>
      <c r="H963" s="618">
        <f t="shared" si="44"/>
        <v>698534451.26999998</v>
      </c>
      <c r="J963" s="619" t="s">
        <v>58</v>
      </c>
      <c r="K963" s="619" t="s">
        <v>2048</v>
      </c>
    </row>
    <row r="964" spans="2:11">
      <c r="B964" s="620" t="s">
        <v>3244</v>
      </c>
      <c r="C964" s="620" t="s">
        <v>4068</v>
      </c>
      <c r="D964" s="620" t="s">
        <v>4075</v>
      </c>
      <c r="E964" s="615">
        <v>923000</v>
      </c>
      <c r="F964" s="616">
        <f t="shared" si="43"/>
        <v>699457451.26999998</v>
      </c>
      <c r="G964" s="617">
        <f t="shared" si="42"/>
        <v>923000</v>
      </c>
      <c r="H964" s="618">
        <f t="shared" si="44"/>
        <v>699457451.26999998</v>
      </c>
      <c r="J964" s="619" t="s">
        <v>58</v>
      </c>
      <c r="K964" s="619" t="s">
        <v>2048</v>
      </c>
    </row>
    <row r="965" spans="2:11">
      <c r="B965" s="620" t="s">
        <v>3244</v>
      </c>
      <c r="C965" s="620" t="s">
        <v>4068</v>
      </c>
      <c r="D965" s="620" t="s">
        <v>3304</v>
      </c>
      <c r="E965" s="615">
        <v>828000</v>
      </c>
      <c r="F965" s="616">
        <f t="shared" si="43"/>
        <v>700285451.26999998</v>
      </c>
      <c r="G965" s="617">
        <f t="shared" si="42"/>
        <v>828000</v>
      </c>
      <c r="H965" s="618">
        <f t="shared" si="44"/>
        <v>700285451.26999998</v>
      </c>
      <c r="J965" s="619" t="s">
        <v>58</v>
      </c>
      <c r="K965" s="619" t="s">
        <v>2048</v>
      </c>
    </row>
    <row r="966" spans="2:11">
      <c r="B966" s="620" t="s">
        <v>3244</v>
      </c>
      <c r="C966" s="620" t="s">
        <v>4068</v>
      </c>
      <c r="D966" s="620" t="s">
        <v>4076</v>
      </c>
      <c r="E966" s="615">
        <v>500000</v>
      </c>
      <c r="F966" s="616">
        <f t="shared" si="43"/>
        <v>700785451.26999998</v>
      </c>
      <c r="G966" s="617">
        <f t="shared" si="42"/>
        <v>500000</v>
      </c>
      <c r="H966" s="618">
        <f t="shared" si="44"/>
        <v>700785451.26999998</v>
      </c>
      <c r="J966" s="619" t="s">
        <v>58</v>
      </c>
      <c r="K966" s="619" t="s">
        <v>2048</v>
      </c>
    </row>
    <row r="967" spans="2:11">
      <c r="B967" s="620" t="s">
        <v>3244</v>
      </c>
      <c r="C967" s="620" t="s">
        <v>4068</v>
      </c>
      <c r="D967" s="620" t="s">
        <v>4077</v>
      </c>
      <c r="E967" s="615">
        <v>25000</v>
      </c>
      <c r="F967" s="616">
        <f t="shared" si="43"/>
        <v>700810451.26999998</v>
      </c>
      <c r="G967" s="617">
        <f t="shared" ref="G967:G1026" si="45">E967</f>
        <v>25000</v>
      </c>
      <c r="H967" s="618">
        <f t="shared" si="44"/>
        <v>700810451.26999998</v>
      </c>
      <c r="J967" s="619" t="s">
        <v>58</v>
      </c>
      <c r="K967" s="619" t="s">
        <v>2048</v>
      </c>
    </row>
    <row r="968" spans="2:11">
      <c r="B968" s="620" t="s">
        <v>3244</v>
      </c>
      <c r="C968" s="620" t="s">
        <v>4068</v>
      </c>
      <c r="D968" s="620" t="s">
        <v>4078</v>
      </c>
      <c r="E968" s="615">
        <v>478000</v>
      </c>
      <c r="F968" s="616">
        <f t="shared" ref="F968:F1026" si="46">E968+F967</f>
        <v>701288451.26999998</v>
      </c>
      <c r="G968" s="617">
        <f t="shared" si="45"/>
        <v>478000</v>
      </c>
      <c r="H968" s="618">
        <f t="shared" ref="H968:H1026" si="47">G968+H967</f>
        <v>701288451.26999998</v>
      </c>
      <c r="J968" s="619" t="s">
        <v>58</v>
      </c>
      <c r="K968" s="619" t="s">
        <v>2048</v>
      </c>
    </row>
    <row r="969" spans="2:11">
      <c r="B969" s="620" t="s">
        <v>3244</v>
      </c>
      <c r="C969" s="620" t="s">
        <v>4068</v>
      </c>
      <c r="D969" s="620" t="s">
        <v>6152</v>
      </c>
      <c r="E969" s="615">
        <v>900000</v>
      </c>
      <c r="F969" s="616">
        <f t="shared" si="46"/>
        <v>702188451.26999998</v>
      </c>
      <c r="G969" s="617">
        <f t="shared" si="45"/>
        <v>900000</v>
      </c>
      <c r="H969" s="618">
        <f t="shared" si="47"/>
        <v>702188451.26999998</v>
      </c>
      <c r="J969" s="619" t="s">
        <v>58</v>
      </c>
      <c r="K969" s="619" t="s">
        <v>2048</v>
      </c>
    </row>
    <row r="970" spans="2:11">
      <c r="B970" s="620" t="s">
        <v>3244</v>
      </c>
      <c r="C970" s="620" t="s">
        <v>4068</v>
      </c>
      <c r="D970" s="620" t="s">
        <v>4079</v>
      </c>
      <c r="E970" s="615">
        <v>492000</v>
      </c>
      <c r="F970" s="616">
        <f t="shared" si="46"/>
        <v>702680451.26999998</v>
      </c>
      <c r="G970" s="617">
        <f t="shared" si="45"/>
        <v>492000</v>
      </c>
      <c r="H970" s="618">
        <f t="shared" si="47"/>
        <v>702680451.26999998</v>
      </c>
      <c r="J970" s="619" t="s">
        <v>58</v>
      </c>
      <c r="K970" s="619" t="s">
        <v>2048</v>
      </c>
    </row>
    <row r="971" spans="2:11">
      <c r="B971" s="620" t="s">
        <v>3244</v>
      </c>
      <c r="C971" s="620" t="s">
        <v>4068</v>
      </c>
      <c r="D971" s="620" t="s">
        <v>4080</v>
      </c>
      <c r="E971" s="615">
        <v>100000</v>
      </c>
      <c r="F971" s="616">
        <f t="shared" si="46"/>
        <v>702780451.26999998</v>
      </c>
      <c r="G971" s="617">
        <f t="shared" si="45"/>
        <v>100000</v>
      </c>
      <c r="H971" s="618">
        <f t="shared" si="47"/>
        <v>702780451.26999998</v>
      </c>
      <c r="J971" s="619" t="s">
        <v>58</v>
      </c>
      <c r="K971" s="619" t="s">
        <v>2048</v>
      </c>
    </row>
    <row r="972" spans="2:11">
      <c r="B972" s="620" t="s">
        <v>3244</v>
      </c>
      <c r="C972" s="620" t="s">
        <v>4068</v>
      </c>
      <c r="D972" s="620" t="s">
        <v>3560</v>
      </c>
      <c r="E972" s="615">
        <v>160000</v>
      </c>
      <c r="F972" s="616">
        <f t="shared" si="46"/>
        <v>702940451.26999998</v>
      </c>
      <c r="G972" s="617">
        <f t="shared" si="45"/>
        <v>160000</v>
      </c>
      <c r="H972" s="618">
        <f t="shared" si="47"/>
        <v>702940451.26999998</v>
      </c>
      <c r="J972" s="619" t="s">
        <v>58</v>
      </c>
      <c r="K972" s="619" t="s">
        <v>2048</v>
      </c>
    </row>
    <row r="973" spans="2:11">
      <c r="B973" s="620" t="s">
        <v>3244</v>
      </c>
      <c r="C973" s="620" t="s">
        <v>4068</v>
      </c>
      <c r="D973" s="620" t="s">
        <v>6151</v>
      </c>
      <c r="E973" s="615">
        <v>500000</v>
      </c>
      <c r="F973" s="616">
        <f t="shared" si="46"/>
        <v>703440451.26999998</v>
      </c>
      <c r="G973" s="617">
        <f t="shared" si="45"/>
        <v>500000</v>
      </c>
      <c r="H973" s="618">
        <f t="shared" si="47"/>
        <v>703440451.26999998</v>
      </c>
      <c r="J973" s="619" t="s">
        <v>58</v>
      </c>
      <c r="K973" s="619" t="s">
        <v>2048</v>
      </c>
    </row>
    <row r="974" spans="2:11">
      <c r="B974" s="620" t="s">
        <v>3244</v>
      </c>
      <c r="C974" s="620" t="s">
        <v>4089</v>
      </c>
      <c r="D974" s="620" t="s">
        <v>3376</v>
      </c>
      <c r="E974" s="615">
        <v>66000</v>
      </c>
      <c r="F974" s="616">
        <f t="shared" si="46"/>
        <v>703506451.26999998</v>
      </c>
      <c r="G974" s="617">
        <f t="shared" si="45"/>
        <v>66000</v>
      </c>
      <c r="H974" s="618">
        <f t="shared" si="47"/>
        <v>703506451.26999998</v>
      </c>
      <c r="J974" s="619" t="s">
        <v>58</v>
      </c>
      <c r="K974" s="619" t="s">
        <v>2048</v>
      </c>
    </row>
    <row r="975" spans="2:11">
      <c r="B975" s="620" t="s">
        <v>3244</v>
      </c>
      <c r="C975" s="620" t="s">
        <v>4089</v>
      </c>
      <c r="D975" s="620" t="s">
        <v>3380</v>
      </c>
      <c r="E975" s="615">
        <v>6000</v>
      </c>
      <c r="F975" s="616">
        <f t="shared" si="46"/>
        <v>703512451.26999998</v>
      </c>
      <c r="G975" s="617">
        <f t="shared" si="45"/>
        <v>6000</v>
      </c>
      <c r="H975" s="618">
        <f t="shared" si="47"/>
        <v>703512451.26999998</v>
      </c>
      <c r="J975" s="619" t="s">
        <v>58</v>
      </c>
      <c r="K975" s="619" t="s">
        <v>2048</v>
      </c>
    </row>
    <row r="976" spans="2:11">
      <c r="B976" s="620" t="s">
        <v>3244</v>
      </c>
      <c r="C976" s="620" t="s">
        <v>4089</v>
      </c>
      <c r="D976" s="620" t="s">
        <v>3415</v>
      </c>
      <c r="E976" s="615">
        <v>49000</v>
      </c>
      <c r="F976" s="616">
        <f t="shared" si="46"/>
        <v>703561451.26999998</v>
      </c>
      <c r="G976" s="617">
        <f t="shared" si="45"/>
        <v>49000</v>
      </c>
      <c r="H976" s="618">
        <f t="shared" si="47"/>
        <v>703561451.26999998</v>
      </c>
      <c r="J976" s="619" t="s">
        <v>58</v>
      </c>
      <c r="K976" s="619" t="s">
        <v>2048</v>
      </c>
    </row>
    <row r="977" spans="2:11">
      <c r="B977" s="620" t="s">
        <v>3244</v>
      </c>
      <c r="C977" s="620" t="s">
        <v>4089</v>
      </c>
      <c r="D977" s="620" t="s">
        <v>3832</v>
      </c>
      <c r="E977" s="615">
        <v>43000</v>
      </c>
      <c r="F977" s="616">
        <f t="shared" si="46"/>
        <v>703604451.26999998</v>
      </c>
      <c r="G977" s="617">
        <f t="shared" si="45"/>
        <v>43000</v>
      </c>
      <c r="H977" s="618">
        <f t="shared" si="47"/>
        <v>703604451.26999998</v>
      </c>
      <c r="J977" s="619" t="s">
        <v>58</v>
      </c>
      <c r="K977" s="619" t="s">
        <v>2048</v>
      </c>
    </row>
    <row r="978" spans="2:11">
      <c r="B978" s="620" t="s">
        <v>3244</v>
      </c>
      <c r="C978" s="620" t="s">
        <v>4089</v>
      </c>
      <c r="D978" s="620" t="s">
        <v>4090</v>
      </c>
      <c r="E978" s="615">
        <v>84000</v>
      </c>
      <c r="F978" s="616">
        <f t="shared" si="46"/>
        <v>703688451.26999998</v>
      </c>
      <c r="G978" s="617">
        <f t="shared" si="45"/>
        <v>84000</v>
      </c>
      <c r="H978" s="618">
        <f t="shared" si="47"/>
        <v>703688451.26999998</v>
      </c>
      <c r="J978" s="619" t="s">
        <v>58</v>
      </c>
      <c r="K978" s="619" t="s">
        <v>2048</v>
      </c>
    </row>
    <row r="979" spans="2:11">
      <c r="B979" s="620" t="s">
        <v>3244</v>
      </c>
      <c r="C979" s="620" t="s">
        <v>4092</v>
      </c>
      <c r="D979" s="620" t="s">
        <v>4093</v>
      </c>
      <c r="E979" s="615">
        <v>10000</v>
      </c>
      <c r="F979" s="616">
        <f t="shared" si="46"/>
        <v>703698451.26999998</v>
      </c>
      <c r="G979" s="617">
        <f t="shared" si="45"/>
        <v>10000</v>
      </c>
      <c r="H979" s="618">
        <f t="shared" si="47"/>
        <v>703698451.26999998</v>
      </c>
      <c r="J979" s="619" t="s">
        <v>58</v>
      </c>
      <c r="K979" s="619" t="s">
        <v>2168</v>
      </c>
    </row>
    <row r="980" spans="2:11">
      <c r="B980" s="620" t="s">
        <v>3244</v>
      </c>
      <c r="C980" s="620" t="s">
        <v>4094</v>
      </c>
      <c r="D980" s="620" t="s">
        <v>4095</v>
      </c>
      <c r="E980" s="615">
        <v>100000</v>
      </c>
      <c r="F980" s="616">
        <f t="shared" si="46"/>
        <v>703798451.26999998</v>
      </c>
      <c r="G980" s="617">
        <f t="shared" si="45"/>
        <v>100000</v>
      </c>
      <c r="H980" s="618">
        <f t="shared" si="47"/>
        <v>703798451.26999998</v>
      </c>
      <c r="J980" s="619" t="s">
        <v>58</v>
      </c>
      <c r="K980" s="619" t="s">
        <v>2048</v>
      </c>
    </row>
    <row r="981" spans="2:11">
      <c r="B981" s="620" t="s">
        <v>3244</v>
      </c>
      <c r="C981" s="620" t="s">
        <v>4094</v>
      </c>
      <c r="D981" s="620" t="s">
        <v>3575</v>
      </c>
      <c r="E981" s="615">
        <v>35000</v>
      </c>
      <c r="F981" s="616">
        <f t="shared" si="46"/>
        <v>703833451.26999998</v>
      </c>
      <c r="G981" s="617">
        <f t="shared" si="45"/>
        <v>35000</v>
      </c>
      <c r="H981" s="618">
        <f t="shared" si="47"/>
        <v>703833451.26999998</v>
      </c>
      <c r="J981" s="619" t="s">
        <v>58</v>
      </c>
      <c r="K981" s="619" t="s">
        <v>2048</v>
      </c>
    </row>
    <row r="982" spans="2:11">
      <c r="B982" s="620" t="s">
        <v>3244</v>
      </c>
      <c r="C982" s="620" t="s">
        <v>6147</v>
      </c>
      <c r="D982" s="620" t="s">
        <v>4096</v>
      </c>
      <c r="E982" s="615">
        <v>86000</v>
      </c>
      <c r="F982" s="616">
        <f t="shared" si="46"/>
        <v>703919451.26999998</v>
      </c>
      <c r="G982" s="617">
        <f t="shared" si="45"/>
        <v>86000</v>
      </c>
      <c r="H982" s="618">
        <f t="shared" si="47"/>
        <v>703919451.26999998</v>
      </c>
      <c r="J982" s="619" t="s">
        <v>58</v>
      </c>
      <c r="K982" s="619" t="s">
        <v>2048</v>
      </c>
    </row>
    <row r="983" spans="2:11">
      <c r="B983" s="620" t="s">
        <v>3244</v>
      </c>
      <c r="C983" s="620" t="s">
        <v>6147</v>
      </c>
      <c r="D983" s="620" t="s">
        <v>4097</v>
      </c>
      <c r="E983" s="615">
        <v>250000</v>
      </c>
      <c r="F983" s="616">
        <f t="shared" si="46"/>
        <v>704169451.26999998</v>
      </c>
      <c r="G983" s="617">
        <f t="shared" si="45"/>
        <v>250000</v>
      </c>
      <c r="H983" s="618">
        <f t="shared" si="47"/>
        <v>704169451.26999998</v>
      </c>
      <c r="J983" s="619" t="s">
        <v>58</v>
      </c>
      <c r="K983" s="619" t="s">
        <v>2048</v>
      </c>
    </row>
    <row r="984" spans="2:11">
      <c r="B984" s="620" t="s">
        <v>3244</v>
      </c>
      <c r="C984" s="620" t="s">
        <v>6147</v>
      </c>
      <c r="D984" s="620" t="s">
        <v>4098</v>
      </c>
      <c r="E984" s="615">
        <v>84000</v>
      </c>
      <c r="F984" s="616">
        <f t="shared" si="46"/>
        <v>704253451.26999998</v>
      </c>
      <c r="G984" s="617">
        <f t="shared" si="45"/>
        <v>84000</v>
      </c>
      <c r="H984" s="618">
        <f t="shared" si="47"/>
        <v>704253451.26999998</v>
      </c>
      <c r="J984" s="619" t="s">
        <v>58</v>
      </c>
      <c r="K984" s="619" t="s">
        <v>2048</v>
      </c>
    </row>
    <row r="985" spans="2:11">
      <c r="B985" s="620" t="s">
        <v>3244</v>
      </c>
      <c r="C985" s="620" t="s">
        <v>6147</v>
      </c>
      <c r="D985" s="620" t="s">
        <v>4099</v>
      </c>
      <c r="E985" s="615">
        <v>800000</v>
      </c>
      <c r="F985" s="616">
        <f t="shared" si="46"/>
        <v>705053451.26999998</v>
      </c>
      <c r="G985" s="617">
        <f t="shared" si="45"/>
        <v>800000</v>
      </c>
      <c r="H985" s="618">
        <f t="shared" si="47"/>
        <v>705053451.26999998</v>
      </c>
      <c r="J985" s="619" t="s">
        <v>58</v>
      </c>
      <c r="K985" s="619" t="s">
        <v>2048</v>
      </c>
    </row>
    <row r="986" spans="2:11">
      <c r="B986" s="620" t="s">
        <v>3244</v>
      </c>
      <c r="C986" s="620" t="s">
        <v>6147</v>
      </c>
      <c r="D986" s="620" t="s">
        <v>4100</v>
      </c>
      <c r="E986" s="615">
        <v>223000</v>
      </c>
      <c r="F986" s="616">
        <f t="shared" si="46"/>
        <v>705276451.26999998</v>
      </c>
      <c r="G986" s="617">
        <f t="shared" si="45"/>
        <v>223000</v>
      </c>
      <c r="H986" s="618">
        <f t="shared" si="47"/>
        <v>705276451.26999998</v>
      </c>
      <c r="J986" s="619" t="s">
        <v>58</v>
      </c>
      <c r="K986" s="619" t="s">
        <v>2048</v>
      </c>
    </row>
    <row r="987" spans="2:11">
      <c r="B987" s="620" t="s">
        <v>3244</v>
      </c>
      <c r="C987" s="620" t="s">
        <v>6147</v>
      </c>
      <c r="D987" s="620" t="s">
        <v>4101</v>
      </c>
      <c r="E987" s="615">
        <v>33000</v>
      </c>
      <c r="F987" s="616">
        <f t="shared" si="46"/>
        <v>705309451.26999998</v>
      </c>
      <c r="G987" s="617">
        <f t="shared" si="45"/>
        <v>33000</v>
      </c>
      <c r="H987" s="618">
        <f t="shared" si="47"/>
        <v>705309451.26999998</v>
      </c>
      <c r="J987" s="619" t="s">
        <v>58</v>
      </c>
      <c r="K987" s="619" t="s">
        <v>2048</v>
      </c>
    </row>
    <row r="988" spans="2:11">
      <c r="B988" s="620" t="s">
        <v>3244</v>
      </c>
      <c r="C988" s="620" t="s">
        <v>6147</v>
      </c>
      <c r="D988" s="620" t="s">
        <v>4102</v>
      </c>
      <c r="E988" s="615">
        <v>225000</v>
      </c>
      <c r="F988" s="616">
        <f t="shared" si="46"/>
        <v>705534451.26999998</v>
      </c>
      <c r="G988" s="617">
        <f t="shared" si="45"/>
        <v>225000</v>
      </c>
      <c r="H988" s="618">
        <f t="shared" si="47"/>
        <v>705534451.26999998</v>
      </c>
      <c r="J988" s="619" t="s">
        <v>58</v>
      </c>
      <c r="K988" s="619" t="s">
        <v>2048</v>
      </c>
    </row>
    <row r="989" spans="2:11">
      <c r="B989" s="620" t="s">
        <v>3244</v>
      </c>
      <c r="C989" s="620" t="s">
        <v>6147</v>
      </c>
      <c r="D989" s="620" t="s">
        <v>4103</v>
      </c>
      <c r="E989" s="615">
        <v>340000</v>
      </c>
      <c r="F989" s="616">
        <f t="shared" si="46"/>
        <v>705874451.26999998</v>
      </c>
      <c r="G989" s="617">
        <f t="shared" si="45"/>
        <v>340000</v>
      </c>
      <c r="H989" s="618">
        <f t="shared" si="47"/>
        <v>705874451.26999998</v>
      </c>
      <c r="J989" s="619" t="s">
        <v>58</v>
      </c>
      <c r="K989" s="619" t="s">
        <v>2048</v>
      </c>
    </row>
    <row r="990" spans="2:11">
      <c r="B990" s="620" t="s">
        <v>3244</v>
      </c>
      <c r="C990" s="620" t="s">
        <v>6147</v>
      </c>
      <c r="D990" s="620" t="s">
        <v>4104</v>
      </c>
      <c r="E990" s="615">
        <v>111000</v>
      </c>
      <c r="F990" s="616">
        <f t="shared" si="46"/>
        <v>705985451.26999998</v>
      </c>
      <c r="G990" s="617">
        <f t="shared" si="45"/>
        <v>111000</v>
      </c>
      <c r="H990" s="618">
        <f t="shared" si="47"/>
        <v>705985451.26999998</v>
      </c>
      <c r="J990" s="619" t="s">
        <v>58</v>
      </c>
      <c r="K990" s="619" t="s">
        <v>2048</v>
      </c>
    </row>
    <row r="991" spans="2:11">
      <c r="B991" s="620" t="s">
        <v>3244</v>
      </c>
      <c r="C991" s="620" t="s">
        <v>6147</v>
      </c>
      <c r="D991" s="620" t="s">
        <v>4105</v>
      </c>
      <c r="E991" s="615">
        <v>135000</v>
      </c>
      <c r="F991" s="616">
        <f t="shared" si="46"/>
        <v>706120451.26999998</v>
      </c>
      <c r="G991" s="617">
        <f t="shared" si="45"/>
        <v>135000</v>
      </c>
      <c r="H991" s="618">
        <f t="shared" si="47"/>
        <v>706120451.26999998</v>
      </c>
      <c r="J991" s="619" t="s">
        <v>58</v>
      </c>
      <c r="K991" s="619" t="s">
        <v>2048</v>
      </c>
    </row>
    <row r="992" spans="2:11">
      <c r="B992" s="620" t="s">
        <v>3244</v>
      </c>
      <c r="C992" s="620" t="s">
        <v>6147</v>
      </c>
      <c r="D992" s="620" t="s">
        <v>6150</v>
      </c>
      <c r="E992" s="615">
        <v>1100000</v>
      </c>
      <c r="F992" s="616">
        <f t="shared" si="46"/>
        <v>707220451.26999998</v>
      </c>
      <c r="G992" s="617">
        <f t="shared" si="45"/>
        <v>1100000</v>
      </c>
      <c r="H992" s="618">
        <f t="shared" si="47"/>
        <v>707220451.26999998</v>
      </c>
      <c r="J992" s="619" t="s">
        <v>58</v>
      </c>
      <c r="K992" s="619" t="s">
        <v>2048</v>
      </c>
    </row>
    <row r="993" spans="2:11">
      <c r="B993" s="620" t="s">
        <v>3244</v>
      </c>
      <c r="C993" s="620" t="s">
        <v>6147</v>
      </c>
      <c r="D993" s="620" t="s">
        <v>4106</v>
      </c>
      <c r="E993" s="615">
        <v>45000</v>
      </c>
      <c r="F993" s="616">
        <f t="shared" si="46"/>
        <v>707265451.26999998</v>
      </c>
      <c r="G993" s="617">
        <f t="shared" si="45"/>
        <v>45000</v>
      </c>
      <c r="H993" s="618">
        <f t="shared" si="47"/>
        <v>707265451.26999998</v>
      </c>
      <c r="J993" s="619" t="s">
        <v>58</v>
      </c>
      <c r="K993" s="619" t="s">
        <v>2048</v>
      </c>
    </row>
    <row r="994" spans="2:11">
      <c r="B994" s="620" t="s">
        <v>3244</v>
      </c>
      <c r="C994" s="620" t="s">
        <v>6147</v>
      </c>
      <c r="D994" s="620" t="s">
        <v>4107</v>
      </c>
      <c r="E994" s="615">
        <v>350000</v>
      </c>
      <c r="F994" s="616">
        <f t="shared" si="46"/>
        <v>707615451.26999998</v>
      </c>
      <c r="G994" s="617">
        <f t="shared" si="45"/>
        <v>350000</v>
      </c>
      <c r="H994" s="618">
        <f t="shared" si="47"/>
        <v>707615451.26999998</v>
      </c>
      <c r="J994" s="619" t="s">
        <v>58</v>
      </c>
      <c r="K994" s="619" t="s">
        <v>2048</v>
      </c>
    </row>
    <row r="995" spans="2:11">
      <c r="B995" s="620" t="s">
        <v>3244</v>
      </c>
      <c r="C995" s="620" t="s">
        <v>6147</v>
      </c>
      <c r="D995" s="620" t="s">
        <v>6149</v>
      </c>
      <c r="E995" s="615">
        <v>1850000</v>
      </c>
      <c r="F995" s="616">
        <f t="shared" si="46"/>
        <v>709465451.26999998</v>
      </c>
      <c r="G995" s="617">
        <f t="shared" si="45"/>
        <v>1850000</v>
      </c>
      <c r="H995" s="618">
        <f t="shared" si="47"/>
        <v>709465451.26999998</v>
      </c>
      <c r="J995" s="619" t="s">
        <v>58</v>
      </c>
      <c r="K995" s="619" t="s">
        <v>2048</v>
      </c>
    </row>
    <row r="996" spans="2:11">
      <c r="B996" s="620" t="s">
        <v>3244</v>
      </c>
      <c r="C996" s="620" t="s">
        <v>6147</v>
      </c>
      <c r="D996" s="620" t="s">
        <v>4108</v>
      </c>
      <c r="E996" s="615">
        <v>3276000</v>
      </c>
      <c r="F996" s="616">
        <f t="shared" si="46"/>
        <v>712741451.26999998</v>
      </c>
      <c r="G996" s="617">
        <f t="shared" si="45"/>
        <v>3276000</v>
      </c>
      <c r="H996" s="618">
        <f t="shared" si="47"/>
        <v>712741451.26999998</v>
      </c>
      <c r="J996" s="619" t="s">
        <v>58</v>
      </c>
      <c r="K996" s="619" t="s">
        <v>2048</v>
      </c>
    </row>
    <row r="997" spans="2:11">
      <c r="B997" s="620" t="s">
        <v>3244</v>
      </c>
      <c r="C997" s="620" t="s">
        <v>6147</v>
      </c>
      <c r="D997" s="620" t="s">
        <v>6148</v>
      </c>
      <c r="E997" s="615">
        <v>700000</v>
      </c>
      <c r="F997" s="616">
        <f t="shared" si="46"/>
        <v>713441451.26999998</v>
      </c>
      <c r="G997" s="617">
        <f t="shared" si="45"/>
        <v>700000</v>
      </c>
      <c r="H997" s="618">
        <f t="shared" si="47"/>
        <v>713441451.26999998</v>
      </c>
      <c r="J997" s="619" t="s">
        <v>58</v>
      </c>
      <c r="K997" s="619" t="s">
        <v>2048</v>
      </c>
    </row>
    <row r="998" spans="2:11">
      <c r="B998" s="620" t="s">
        <v>3244</v>
      </c>
      <c r="C998" s="620" t="s">
        <v>6147</v>
      </c>
      <c r="D998" s="620" t="s">
        <v>4109</v>
      </c>
      <c r="E998" s="615">
        <v>160000</v>
      </c>
      <c r="F998" s="616">
        <f t="shared" si="46"/>
        <v>713601451.26999998</v>
      </c>
      <c r="G998" s="617">
        <f t="shared" si="45"/>
        <v>160000</v>
      </c>
      <c r="H998" s="618">
        <f t="shared" si="47"/>
        <v>713601451.26999998</v>
      </c>
      <c r="J998" s="619" t="s">
        <v>58</v>
      </c>
      <c r="K998" s="619" t="s">
        <v>2048</v>
      </c>
    </row>
    <row r="999" spans="2:11">
      <c r="B999" s="620" t="s">
        <v>3244</v>
      </c>
      <c r="C999" s="620" t="s">
        <v>6147</v>
      </c>
      <c r="D999" s="620" t="s">
        <v>3950</v>
      </c>
      <c r="E999" s="615">
        <v>100000</v>
      </c>
      <c r="F999" s="616">
        <f t="shared" si="46"/>
        <v>713701451.26999998</v>
      </c>
      <c r="G999" s="617">
        <f t="shared" si="45"/>
        <v>100000</v>
      </c>
      <c r="H999" s="618">
        <f t="shared" si="47"/>
        <v>713701451.26999998</v>
      </c>
      <c r="J999" s="619" t="s">
        <v>58</v>
      </c>
      <c r="K999" s="619" t="s">
        <v>2048</v>
      </c>
    </row>
    <row r="1000" spans="2:11">
      <c r="B1000" s="620" t="s">
        <v>3244</v>
      </c>
      <c r="C1000" s="620" t="s">
        <v>6147</v>
      </c>
      <c r="D1000" s="620" t="s">
        <v>4110</v>
      </c>
      <c r="E1000" s="615">
        <v>350000</v>
      </c>
      <c r="F1000" s="616">
        <f t="shared" si="46"/>
        <v>714051451.26999998</v>
      </c>
      <c r="G1000" s="617">
        <f t="shared" si="45"/>
        <v>350000</v>
      </c>
      <c r="H1000" s="618">
        <f t="shared" si="47"/>
        <v>714051451.26999998</v>
      </c>
      <c r="J1000" s="619" t="s">
        <v>58</v>
      </c>
      <c r="K1000" s="619" t="s">
        <v>2048</v>
      </c>
    </row>
    <row r="1001" spans="2:11">
      <c r="B1001" s="620" t="s">
        <v>3244</v>
      </c>
      <c r="C1001" s="620" t="s">
        <v>6147</v>
      </c>
      <c r="D1001" s="620" t="s">
        <v>4111</v>
      </c>
      <c r="E1001" s="615">
        <v>109000</v>
      </c>
      <c r="F1001" s="616">
        <f t="shared" si="46"/>
        <v>714160451.26999998</v>
      </c>
      <c r="G1001" s="617">
        <f t="shared" si="45"/>
        <v>109000</v>
      </c>
      <c r="H1001" s="618">
        <f t="shared" si="47"/>
        <v>714160451.26999998</v>
      </c>
      <c r="J1001" s="619" t="s">
        <v>58</v>
      </c>
      <c r="K1001" s="619" t="s">
        <v>2048</v>
      </c>
    </row>
    <row r="1002" spans="2:11">
      <c r="B1002" s="620" t="s">
        <v>3244</v>
      </c>
      <c r="C1002" s="620" t="s">
        <v>4112</v>
      </c>
      <c r="D1002" s="620" t="s">
        <v>4113</v>
      </c>
      <c r="E1002" s="615">
        <v>30000</v>
      </c>
      <c r="F1002" s="616">
        <f t="shared" si="46"/>
        <v>714190451.26999998</v>
      </c>
      <c r="G1002" s="617">
        <f t="shared" si="45"/>
        <v>30000</v>
      </c>
      <c r="H1002" s="618">
        <f t="shared" si="47"/>
        <v>714190451.26999998</v>
      </c>
      <c r="J1002" s="619" t="s">
        <v>58</v>
      </c>
      <c r="K1002" s="619" t="s">
        <v>2048</v>
      </c>
    </row>
    <row r="1003" spans="2:11">
      <c r="B1003" s="620" t="s">
        <v>3244</v>
      </c>
      <c r="C1003" s="620" t="s">
        <v>4112</v>
      </c>
      <c r="D1003" s="620" t="s">
        <v>4114</v>
      </c>
      <c r="E1003" s="615">
        <v>200000</v>
      </c>
      <c r="F1003" s="616">
        <f t="shared" si="46"/>
        <v>714390451.26999998</v>
      </c>
      <c r="G1003" s="617">
        <f t="shared" si="45"/>
        <v>200000</v>
      </c>
      <c r="H1003" s="618">
        <f t="shared" si="47"/>
        <v>714390451.26999998</v>
      </c>
      <c r="J1003" s="619" t="s">
        <v>58</v>
      </c>
      <c r="K1003" s="619" t="s">
        <v>2048</v>
      </c>
    </row>
    <row r="1004" spans="2:11">
      <c r="B1004" s="620" t="s">
        <v>3244</v>
      </c>
      <c r="C1004" s="620" t="s">
        <v>4112</v>
      </c>
      <c r="D1004" s="620" t="s">
        <v>4115</v>
      </c>
      <c r="E1004" s="615">
        <v>1300000</v>
      </c>
      <c r="F1004" s="616">
        <f t="shared" si="46"/>
        <v>715690451.26999998</v>
      </c>
      <c r="G1004" s="617">
        <f t="shared" si="45"/>
        <v>1300000</v>
      </c>
      <c r="H1004" s="618">
        <f t="shared" si="47"/>
        <v>715690451.26999998</v>
      </c>
      <c r="J1004" s="619" t="s">
        <v>58</v>
      </c>
      <c r="K1004" s="619" t="s">
        <v>2048</v>
      </c>
    </row>
    <row r="1005" spans="2:11">
      <c r="B1005" s="620" t="s">
        <v>3244</v>
      </c>
      <c r="C1005" s="620" t="s">
        <v>4112</v>
      </c>
      <c r="D1005" s="620" t="s">
        <v>4116</v>
      </c>
      <c r="E1005" s="615">
        <v>240000</v>
      </c>
      <c r="F1005" s="616">
        <f t="shared" si="46"/>
        <v>715930451.26999998</v>
      </c>
      <c r="G1005" s="617">
        <f t="shared" si="45"/>
        <v>240000</v>
      </c>
      <c r="H1005" s="618">
        <f t="shared" si="47"/>
        <v>715930451.26999998</v>
      </c>
      <c r="J1005" s="619" t="s">
        <v>58</v>
      </c>
      <c r="K1005" s="619" t="s">
        <v>2048</v>
      </c>
    </row>
    <row r="1006" spans="2:11">
      <c r="B1006" s="620" t="s">
        <v>3244</v>
      </c>
      <c r="C1006" s="620" t="s">
        <v>4112</v>
      </c>
      <c r="D1006" s="620" t="s">
        <v>4117</v>
      </c>
      <c r="E1006" s="615">
        <v>1500000</v>
      </c>
      <c r="F1006" s="616">
        <f t="shared" si="46"/>
        <v>717430451.26999998</v>
      </c>
      <c r="G1006" s="617">
        <f t="shared" si="45"/>
        <v>1500000</v>
      </c>
      <c r="H1006" s="618">
        <f t="shared" si="47"/>
        <v>717430451.26999998</v>
      </c>
      <c r="J1006" s="619" t="s">
        <v>58</v>
      </c>
      <c r="K1006" s="619" t="s">
        <v>2048</v>
      </c>
    </row>
    <row r="1007" spans="2:11">
      <c r="B1007" s="620" t="s">
        <v>3244</v>
      </c>
      <c r="C1007" s="620" t="s">
        <v>4112</v>
      </c>
      <c r="D1007" s="620" t="s">
        <v>6146</v>
      </c>
      <c r="E1007" s="615">
        <v>1538000</v>
      </c>
      <c r="F1007" s="616">
        <f t="shared" si="46"/>
        <v>718968451.26999998</v>
      </c>
      <c r="G1007" s="617">
        <f t="shared" si="45"/>
        <v>1538000</v>
      </c>
      <c r="H1007" s="618">
        <f t="shared" si="47"/>
        <v>718968451.26999998</v>
      </c>
      <c r="J1007" s="619" t="s">
        <v>58</v>
      </c>
      <c r="K1007" s="619" t="s">
        <v>2048</v>
      </c>
    </row>
    <row r="1008" spans="2:11">
      <c r="B1008" s="620" t="s">
        <v>3244</v>
      </c>
      <c r="C1008" s="620" t="s">
        <v>4112</v>
      </c>
      <c r="D1008" s="620" t="s">
        <v>3582</v>
      </c>
      <c r="E1008" s="615">
        <v>750000</v>
      </c>
      <c r="F1008" s="616">
        <f t="shared" si="46"/>
        <v>719718451.26999998</v>
      </c>
      <c r="G1008" s="617">
        <f t="shared" si="45"/>
        <v>750000</v>
      </c>
      <c r="H1008" s="618">
        <f t="shared" si="47"/>
        <v>719718451.26999998</v>
      </c>
      <c r="J1008" s="619" t="s">
        <v>58</v>
      </c>
      <c r="K1008" s="619" t="s">
        <v>2048</v>
      </c>
    </row>
    <row r="1009" spans="2:11">
      <c r="B1009" s="620" t="s">
        <v>3244</v>
      </c>
      <c r="C1009" s="620" t="s">
        <v>4112</v>
      </c>
      <c r="D1009" s="620" t="s">
        <v>4118</v>
      </c>
      <c r="E1009" s="615">
        <v>600000</v>
      </c>
      <c r="F1009" s="616">
        <f t="shared" si="46"/>
        <v>720318451.26999998</v>
      </c>
      <c r="G1009" s="617">
        <f t="shared" si="45"/>
        <v>600000</v>
      </c>
      <c r="H1009" s="618">
        <f t="shared" si="47"/>
        <v>720318451.26999998</v>
      </c>
      <c r="J1009" s="619" t="s">
        <v>58</v>
      </c>
      <c r="K1009" s="619" t="s">
        <v>2048</v>
      </c>
    </row>
    <row r="1010" spans="2:11">
      <c r="B1010" s="620" t="s">
        <v>3244</v>
      </c>
      <c r="C1010" s="620" t="s">
        <v>4112</v>
      </c>
      <c r="D1010" s="620" t="s">
        <v>4119</v>
      </c>
      <c r="E1010" s="615">
        <v>100000</v>
      </c>
      <c r="F1010" s="616">
        <f t="shared" si="46"/>
        <v>720418451.26999998</v>
      </c>
      <c r="G1010" s="617">
        <f t="shared" si="45"/>
        <v>100000</v>
      </c>
      <c r="H1010" s="618">
        <f t="shared" si="47"/>
        <v>720418451.26999998</v>
      </c>
      <c r="J1010" s="619" t="s">
        <v>58</v>
      </c>
      <c r="K1010" s="619" t="s">
        <v>2048</v>
      </c>
    </row>
    <row r="1011" spans="2:11">
      <c r="B1011" s="620" t="s">
        <v>3244</v>
      </c>
      <c r="C1011" s="620" t="s">
        <v>4112</v>
      </c>
      <c r="D1011" s="620" t="s">
        <v>6145</v>
      </c>
      <c r="E1011" s="615">
        <v>150000</v>
      </c>
      <c r="F1011" s="616">
        <f t="shared" si="46"/>
        <v>720568451.26999998</v>
      </c>
      <c r="G1011" s="617">
        <f t="shared" si="45"/>
        <v>150000</v>
      </c>
      <c r="H1011" s="618">
        <f t="shared" si="47"/>
        <v>720568451.26999998</v>
      </c>
      <c r="J1011" s="619" t="s">
        <v>58</v>
      </c>
      <c r="K1011" s="619" t="s">
        <v>2048</v>
      </c>
    </row>
    <row r="1012" spans="2:11">
      <c r="B1012" s="620" t="s">
        <v>3244</v>
      </c>
      <c r="C1012" s="620" t="s">
        <v>6144</v>
      </c>
      <c r="D1012" s="620" t="s">
        <v>4120</v>
      </c>
      <c r="E1012" s="615">
        <v>5000</v>
      </c>
      <c r="F1012" s="616">
        <f t="shared" si="46"/>
        <v>720573451.26999998</v>
      </c>
      <c r="G1012" s="617">
        <f t="shared" si="45"/>
        <v>5000</v>
      </c>
      <c r="H1012" s="618">
        <f t="shared" si="47"/>
        <v>720573451.26999998</v>
      </c>
      <c r="J1012" s="619" t="s">
        <v>58</v>
      </c>
      <c r="K1012" s="619" t="s">
        <v>2048</v>
      </c>
    </row>
    <row r="1013" spans="2:11">
      <c r="B1013" s="620" t="s">
        <v>3244</v>
      </c>
      <c r="C1013" s="620" t="s">
        <v>6144</v>
      </c>
      <c r="D1013" s="620" t="s">
        <v>4121</v>
      </c>
      <c r="E1013" s="615">
        <v>350000</v>
      </c>
      <c r="F1013" s="616">
        <f t="shared" si="46"/>
        <v>720923451.26999998</v>
      </c>
      <c r="G1013" s="617">
        <f t="shared" si="45"/>
        <v>350000</v>
      </c>
      <c r="H1013" s="618">
        <f t="shared" si="47"/>
        <v>720923451.26999998</v>
      </c>
      <c r="J1013" s="619" t="s">
        <v>58</v>
      </c>
      <c r="K1013" s="619" t="s">
        <v>2048</v>
      </c>
    </row>
    <row r="1014" spans="2:11">
      <c r="B1014" s="620" t="s">
        <v>3244</v>
      </c>
      <c r="C1014" s="620" t="s">
        <v>6144</v>
      </c>
      <c r="D1014" s="620" t="s">
        <v>4122</v>
      </c>
      <c r="E1014" s="615">
        <v>450000</v>
      </c>
      <c r="F1014" s="616">
        <f t="shared" si="46"/>
        <v>721373451.26999998</v>
      </c>
      <c r="G1014" s="617">
        <f t="shared" si="45"/>
        <v>450000</v>
      </c>
      <c r="H1014" s="618">
        <f t="shared" si="47"/>
        <v>721373451.26999998</v>
      </c>
      <c r="J1014" s="619" t="s">
        <v>58</v>
      </c>
      <c r="K1014" s="619" t="s">
        <v>2048</v>
      </c>
    </row>
    <row r="1015" spans="2:11">
      <c r="B1015" s="620" t="s">
        <v>3244</v>
      </c>
      <c r="C1015" s="620" t="s">
        <v>6144</v>
      </c>
      <c r="D1015" s="620" t="s">
        <v>4123</v>
      </c>
      <c r="E1015" s="615">
        <v>45000</v>
      </c>
      <c r="F1015" s="616">
        <f t="shared" si="46"/>
        <v>721418451.26999998</v>
      </c>
      <c r="G1015" s="617">
        <f t="shared" si="45"/>
        <v>45000</v>
      </c>
      <c r="H1015" s="618">
        <f t="shared" si="47"/>
        <v>721418451.26999998</v>
      </c>
      <c r="J1015" s="619" t="s">
        <v>58</v>
      </c>
      <c r="K1015" s="619" t="s">
        <v>2048</v>
      </c>
    </row>
    <row r="1016" spans="2:11">
      <c r="B1016" s="620" t="s">
        <v>3244</v>
      </c>
      <c r="C1016" s="620" t="s">
        <v>6144</v>
      </c>
      <c r="D1016" s="620" t="s">
        <v>4124</v>
      </c>
      <c r="E1016" s="615">
        <v>300000</v>
      </c>
      <c r="F1016" s="616">
        <f t="shared" si="46"/>
        <v>721718451.26999998</v>
      </c>
      <c r="G1016" s="617">
        <f t="shared" si="45"/>
        <v>300000</v>
      </c>
      <c r="H1016" s="618">
        <f t="shared" si="47"/>
        <v>721718451.26999998</v>
      </c>
      <c r="J1016" s="619" t="s">
        <v>58</v>
      </c>
      <c r="K1016" s="619" t="s">
        <v>2048</v>
      </c>
    </row>
    <row r="1017" spans="2:11">
      <c r="B1017" s="620" t="s">
        <v>3244</v>
      </c>
      <c r="C1017" s="620" t="s">
        <v>6144</v>
      </c>
      <c r="D1017" s="620" t="s">
        <v>4125</v>
      </c>
      <c r="E1017" s="615">
        <v>75000</v>
      </c>
      <c r="F1017" s="616">
        <f t="shared" si="46"/>
        <v>721793451.26999998</v>
      </c>
      <c r="G1017" s="617">
        <f t="shared" si="45"/>
        <v>75000</v>
      </c>
      <c r="H1017" s="618">
        <f t="shared" si="47"/>
        <v>721793451.26999998</v>
      </c>
      <c r="J1017" s="619" t="s">
        <v>58</v>
      </c>
      <c r="K1017" s="619" t="s">
        <v>2048</v>
      </c>
    </row>
    <row r="1018" spans="2:11">
      <c r="B1018" s="620" t="s">
        <v>3244</v>
      </c>
      <c r="C1018" s="620" t="s">
        <v>6144</v>
      </c>
      <c r="D1018" s="620" t="s">
        <v>4126</v>
      </c>
      <c r="E1018" s="615">
        <v>100000</v>
      </c>
      <c r="F1018" s="616">
        <f t="shared" si="46"/>
        <v>721893451.26999998</v>
      </c>
      <c r="G1018" s="617">
        <f t="shared" si="45"/>
        <v>100000</v>
      </c>
      <c r="H1018" s="618">
        <f t="shared" si="47"/>
        <v>721893451.26999998</v>
      </c>
      <c r="J1018" s="619" t="s">
        <v>58</v>
      </c>
      <c r="K1018" s="619" t="s">
        <v>2048</v>
      </c>
    </row>
    <row r="1019" spans="2:11">
      <c r="B1019" s="620" t="s">
        <v>3244</v>
      </c>
      <c r="C1019" s="620" t="s">
        <v>6144</v>
      </c>
      <c r="D1019" s="620" t="s">
        <v>4127</v>
      </c>
      <c r="E1019" s="615">
        <v>375000</v>
      </c>
      <c r="F1019" s="616">
        <f t="shared" si="46"/>
        <v>722268451.26999998</v>
      </c>
      <c r="G1019" s="617">
        <f t="shared" si="45"/>
        <v>375000</v>
      </c>
      <c r="H1019" s="618">
        <f t="shared" si="47"/>
        <v>722268451.26999998</v>
      </c>
      <c r="J1019" s="619" t="s">
        <v>58</v>
      </c>
      <c r="K1019" s="619" t="s">
        <v>2048</v>
      </c>
    </row>
    <row r="1020" spans="2:11">
      <c r="B1020" s="620" t="s">
        <v>3244</v>
      </c>
      <c r="C1020" s="620" t="s">
        <v>6144</v>
      </c>
      <c r="D1020" s="620" t="s">
        <v>4128</v>
      </c>
      <c r="E1020" s="615">
        <v>350000</v>
      </c>
      <c r="F1020" s="616">
        <f t="shared" si="46"/>
        <v>722618451.26999998</v>
      </c>
      <c r="G1020" s="617">
        <f t="shared" si="45"/>
        <v>350000</v>
      </c>
      <c r="H1020" s="618">
        <f t="shared" si="47"/>
        <v>722618451.26999998</v>
      </c>
      <c r="J1020" s="619" t="s">
        <v>58</v>
      </c>
      <c r="K1020" s="619" t="s">
        <v>2048</v>
      </c>
    </row>
    <row r="1021" spans="2:11">
      <c r="B1021" s="620" t="s">
        <v>3244</v>
      </c>
      <c r="C1021" s="620" t="s">
        <v>6144</v>
      </c>
      <c r="D1021" s="620" t="s">
        <v>4129</v>
      </c>
      <c r="E1021" s="615">
        <v>850000</v>
      </c>
      <c r="F1021" s="616">
        <f t="shared" si="46"/>
        <v>723468451.26999998</v>
      </c>
      <c r="G1021" s="617">
        <f t="shared" si="45"/>
        <v>850000</v>
      </c>
      <c r="H1021" s="618">
        <f t="shared" si="47"/>
        <v>723468451.26999998</v>
      </c>
      <c r="J1021" s="619" t="s">
        <v>58</v>
      </c>
      <c r="K1021" s="619" t="s">
        <v>2048</v>
      </c>
    </row>
    <row r="1022" spans="2:11">
      <c r="B1022" s="620" t="s">
        <v>3244</v>
      </c>
      <c r="C1022" s="620" t="s">
        <v>6144</v>
      </c>
      <c r="D1022" s="620" t="s">
        <v>4130</v>
      </c>
      <c r="E1022" s="615">
        <v>900000</v>
      </c>
      <c r="F1022" s="616">
        <f t="shared" si="46"/>
        <v>724368451.26999998</v>
      </c>
      <c r="G1022" s="617">
        <f t="shared" si="45"/>
        <v>900000</v>
      </c>
      <c r="H1022" s="618">
        <f t="shared" si="47"/>
        <v>724368451.26999998</v>
      </c>
      <c r="J1022" s="619" t="s">
        <v>58</v>
      </c>
      <c r="K1022" s="619" t="s">
        <v>2048</v>
      </c>
    </row>
    <row r="1023" spans="2:11">
      <c r="B1023" s="620" t="s">
        <v>3244</v>
      </c>
      <c r="C1023" s="620" t="s">
        <v>6144</v>
      </c>
      <c r="D1023" s="620" t="s">
        <v>4131</v>
      </c>
      <c r="E1023" s="615">
        <v>300000</v>
      </c>
      <c r="F1023" s="616">
        <f t="shared" si="46"/>
        <v>724668451.26999998</v>
      </c>
      <c r="G1023" s="617">
        <f t="shared" si="45"/>
        <v>300000</v>
      </c>
      <c r="H1023" s="618">
        <f t="shared" si="47"/>
        <v>724668451.26999998</v>
      </c>
      <c r="J1023" s="619" t="s">
        <v>58</v>
      </c>
      <c r="K1023" s="619" t="s">
        <v>2048</v>
      </c>
    </row>
    <row r="1024" spans="2:11">
      <c r="B1024" s="620" t="s">
        <v>3244</v>
      </c>
      <c r="C1024" s="620" t="s">
        <v>6144</v>
      </c>
      <c r="D1024" s="620" t="s">
        <v>4132</v>
      </c>
      <c r="E1024" s="615">
        <v>1550000</v>
      </c>
      <c r="F1024" s="616">
        <f t="shared" si="46"/>
        <v>726218451.26999998</v>
      </c>
      <c r="G1024" s="617">
        <f t="shared" si="45"/>
        <v>1550000</v>
      </c>
      <c r="H1024" s="618">
        <f t="shared" si="47"/>
        <v>726218451.26999998</v>
      </c>
      <c r="J1024" s="619" t="s">
        <v>58</v>
      </c>
      <c r="K1024" s="619" t="s">
        <v>2048</v>
      </c>
    </row>
    <row r="1025" spans="2:11">
      <c r="B1025" s="620" t="s">
        <v>3244</v>
      </c>
      <c r="C1025" s="620" t="s">
        <v>6144</v>
      </c>
      <c r="D1025" s="620" t="s">
        <v>4133</v>
      </c>
      <c r="E1025" s="615">
        <v>350000</v>
      </c>
      <c r="F1025" s="616">
        <f t="shared" si="46"/>
        <v>726568451.26999998</v>
      </c>
      <c r="G1025" s="617">
        <f t="shared" si="45"/>
        <v>350000</v>
      </c>
      <c r="H1025" s="618">
        <f t="shared" si="47"/>
        <v>726568451.26999998</v>
      </c>
      <c r="J1025" s="619" t="s">
        <v>58</v>
      </c>
      <c r="K1025" s="619" t="s">
        <v>2048</v>
      </c>
    </row>
    <row r="1026" spans="2:11">
      <c r="B1026" s="620" t="s">
        <v>3244</v>
      </c>
      <c r="C1026" s="620" t="s">
        <v>6144</v>
      </c>
      <c r="D1026" s="620" t="s">
        <v>4134</v>
      </c>
      <c r="E1026" s="615">
        <v>300000</v>
      </c>
      <c r="F1026" s="616">
        <f t="shared" si="46"/>
        <v>726868451.26999998</v>
      </c>
      <c r="G1026" s="617">
        <f t="shared" si="45"/>
        <v>300000</v>
      </c>
      <c r="H1026" s="618">
        <f t="shared" si="47"/>
        <v>726868451.26999998</v>
      </c>
      <c r="J1026" s="619" t="s">
        <v>58</v>
      </c>
      <c r="K1026" s="619" t="s">
        <v>2048</v>
      </c>
    </row>
    <row r="1027" spans="2:11">
      <c r="D1027" s="242" t="s">
        <v>2745</v>
      </c>
      <c r="E1027" s="234">
        <f>SUM(E7:E1026)</f>
        <v>726868451.26999998</v>
      </c>
    </row>
  </sheetData>
  <mergeCells count="7">
    <mergeCell ref="K5:K6"/>
    <mergeCell ref="E3:H3"/>
    <mergeCell ref="E4:E6"/>
    <mergeCell ref="F4:F6"/>
    <mergeCell ref="G4:G6"/>
    <mergeCell ref="H4:H6"/>
    <mergeCell ref="J5:J6"/>
  </mergeCells>
  <pageMargins left="0.7" right="0.7" top="0.75" bottom="0.75" header="0.3" footer="0.3"/>
  <pageSetup scale="61" fitToHeight="0"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73BB-3CC5-4BE3-B743-04F0C9F8AD04}">
  <sheetPr>
    <pageSetUpPr fitToPage="1"/>
  </sheetPr>
  <dimension ref="A1:Q343"/>
  <sheetViews>
    <sheetView zoomScaleNormal="100" workbookViewId="0">
      <selection activeCell="D343" sqref="D343"/>
    </sheetView>
  </sheetViews>
  <sheetFormatPr defaultColWidth="9.140625" defaultRowHeight="12.75"/>
  <cols>
    <col min="1" max="1" width="9.7109375" style="620" customWidth="1"/>
    <col min="2" max="2" width="27.7109375" style="620" customWidth="1"/>
    <col min="3" max="4" width="40.7109375" style="620" customWidth="1"/>
    <col min="5" max="7" width="12.7109375" style="620" customWidth="1"/>
    <col min="8" max="8" width="14.7109375" style="620" customWidth="1"/>
    <col min="9" max="9" width="2.28515625" style="620" customWidth="1"/>
    <col min="10" max="11" width="12.7109375" style="619" customWidth="1"/>
    <col min="12" max="16384" width="9.140625" style="620"/>
  </cols>
  <sheetData>
    <row r="1" spans="1:17" s="602" customFormat="1" ht="16.5" customHeight="1">
      <c r="A1" s="601"/>
      <c r="B1" s="229"/>
      <c r="C1" s="229"/>
      <c r="D1" s="228"/>
      <c r="E1" s="227"/>
      <c r="F1" s="665"/>
      <c r="G1" s="227"/>
      <c r="H1" s="665"/>
      <c r="I1" s="665"/>
      <c r="J1" s="226"/>
      <c r="K1" s="601"/>
      <c r="L1" s="601"/>
      <c r="M1" s="601"/>
      <c r="Q1" s="601"/>
    </row>
    <row r="2" spans="1:17" s="602" customFormat="1" ht="23.25">
      <c r="A2" s="225" t="s">
        <v>6058</v>
      </c>
      <c r="B2" s="224"/>
      <c r="C2" s="224"/>
      <c r="D2" s="591"/>
      <c r="E2" s="592"/>
      <c r="F2" s="594"/>
      <c r="G2" s="593"/>
      <c r="H2" s="594"/>
      <c r="I2" s="594"/>
      <c r="J2" s="595"/>
      <c r="K2" s="596"/>
      <c r="L2" s="600"/>
      <c r="M2" s="601"/>
      <c r="Q2" s="601"/>
    </row>
    <row r="3" spans="1:17" s="602" customFormat="1" ht="16.5" customHeight="1">
      <c r="A3" s="610"/>
      <c r="B3" s="597"/>
      <c r="C3" s="608"/>
      <c r="D3" s="598"/>
      <c r="E3" s="715" t="s">
        <v>6057</v>
      </c>
      <c r="F3" s="716"/>
      <c r="G3" s="716"/>
      <c r="H3" s="716"/>
      <c r="I3" s="603"/>
      <c r="J3" s="599"/>
      <c r="K3" s="600"/>
      <c r="L3" s="600"/>
      <c r="M3" s="601"/>
      <c r="Q3" s="601"/>
    </row>
    <row r="4" spans="1:17" s="614" customFormat="1" ht="16.5" customHeight="1">
      <c r="A4" s="603"/>
      <c r="B4" s="604"/>
      <c r="C4" s="608"/>
      <c r="D4" s="605"/>
      <c r="E4" s="715" t="s">
        <v>6056</v>
      </c>
      <c r="F4" s="715" t="s">
        <v>6055</v>
      </c>
      <c r="G4" s="719" t="s">
        <v>6054</v>
      </c>
      <c r="H4" s="722" t="s">
        <v>6053</v>
      </c>
      <c r="I4" s="610"/>
      <c r="J4" s="606"/>
      <c r="K4" s="606"/>
    </row>
    <row r="5" spans="1:17" s="614" customFormat="1" ht="16.5" customHeight="1">
      <c r="A5" s="607" t="s">
        <v>6052</v>
      </c>
      <c r="B5" s="608"/>
      <c r="C5" s="608"/>
      <c r="D5" s="609"/>
      <c r="E5" s="717"/>
      <c r="F5" s="717"/>
      <c r="G5" s="720"/>
      <c r="H5" s="723"/>
      <c r="I5" s="610"/>
      <c r="J5" s="713" t="s">
        <v>13</v>
      </c>
      <c r="K5" s="713" t="s">
        <v>14</v>
      </c>
    </row>
    <row r="6" spans="1:17" s="614" customFormat="1" ht="16.5" customHeight="1">
      <c r="A6" s="611" t="s">
        <v>6051</v>
      </c>
      <c r="B6" s="611" t="s">
        <v>4556</v>
      </c>
      <c r="C6" s="611" t="s">
        <v>7</v>
      </c>
      <c r="D6" s="612" t="s">
        <v>8</v>
      </c>
      <c r="E6" s="718"/>
      <c r="F6" s="718"/>
      <c r="G6" s="721"/>
      <c r="H6" s="724"/>
      <c r="I6" s="613"/>
      <c r="J6" s="714"/>
      <c r="K6" s="714"/>
    </row>
    <row r="7" spans="1:17">
      <c r="B7" s="620" t="s">
        <v>3244</v>
      </c>
      <c r="C7" s="620" t="s">
        <v>4138</v>
      </c>
      <c r="D7" s="620" t="s">
        <v>6296</v>
      </c>
      <c r="E7" s="615">
        <v>25000</v>
      </c>
      <c r="F7" s="616">
        <f>E7</f>
        <v>25000</v>
      </c>
      <c r="G7" s="617">
        <f t="shared" ref="G7:G70" si="0">E7</f>
        <v>25000</v>
      </c>
      <c r="H7" s="618">
        <f>G7</f>
        <v>25000</v>
      </c>
      <c r="J7" s="619" t="s">
        <v>4140</v>
      </c>
      <c r="K7" s="619" t="s">
        <v>2157</v>
      </c>
    </row>
    <row r="8" spans="1:17">
      <c r="B8" s="620" t="s">
        <v>3244</v>
      </c>
      <c r="C8" s="620" t="s">
        <v>4138</v>
      </c>
      <c r="D8" s="620" t="s">
        <v>6295</v>
      </c>
      <c r="E8" s="615">
        <v>2500</v>
      </c>
      <c r="F8" s="616">
        <f t="shared" ref="F8:F71" si="1">E8+F7</f>
        <v>27500</v>
      </c>
      <c r="G8" s="617">
        <f t="shared" si="0"/>
        <v>2500</v>
      </c>
      <c r="H8" s="618">
        <f t="shared" ref="H8:H71" si="2">H7+G8</f>
        <v>27500</v>
      </c>
      <c r="J8" s="619" t="s">
        <v>4140</v>
      </c>
      <c r="K8" s="619" t="s">
        <v>2157</v>
      </c>
    </row>
    <row r="9" spans="1:17">
      <c r="B9" s="620" t="s">
        <v>3244</v>
      </c>
      <c r="C9" s="620" t="s">
        <v>4138</v>
      </c>
      <c r="D9" s="620" t="s">
        <v>6294</v>
      </c>
      <c r="E9" s="615">
        <v>50000</v>
      </c>
      <c r="F9" s="616">
        <f t="shared" si="1"/>
        <v>77500</v>
      </c>
      <c r="G9" s="617">
        <f t="shared" si="0"/>
        <v>50000</v>
      </c>
      <c r="H9" s="618">
        <f t="shared" si="2"/>
        <v>77500</v>
      </c>
      <c r="J9" s="619" t="s">
        <v>4140</v>
      </c>
      <c r="K9" s="619" t="s">
        <v>2157</v>
      </c>
    </row>
    <row r="10" spans="1:17">
      <c r="B10" s="620" t="s">
        <v>3244</v>
      </c>
      <c r="C10" s="620" t="s">
        <v>4138</v>
      </c>
      <c r="D10" s="620" t="s">
        <v>6293</v>
      </c>
      <c r="E10" s="615">
        <v>85000</v>
      </c>
      <c r="F10" s="616">
        <f t="shared" si="1"/>
        <v>162500</v>
      </c>
      <c r="G10" s="617">
        <f t="shared" si="0"/>
        <v>85000</v>
      </c>
      <c r="H10" s="618">
        <f t="shared" si="2"/>
        <v>162500</v>
      </c>
      <c r="J10" s="619" t="s">
        <v>4140</v>
      </c>
      <c r="K10" s="619" t="s">
        <v>2157</v>
      </c>
    </row>
    <row r="11" spans="1:17">
      <c r="B11" s="620" t="s">
        <v>3244</v>
      </c>
      <c r="C11" s="620" t="s">
        <v>4138</v>
      </c>
      <c r="D11" s="620" t="s">
        <v>6292</v>
      </c>
      <c r="E11" s="615">
        <v>1000</v>
      </c>
      <c r="F11" s="616">
        <f t="shared" si="1"/>
        <v>163500</v>
      </c>
      <c r="G11" s="617">
        <f t="shared" si="0"/>
        <v>1000</v>
      </c>
      <c r="H11" s="618">
        <f t="shared" si="2"/>
        <v>163500</v>
      </c>
      <c r="J11" s="619" t="s">
        <v>4140</v>
      </c>
      <c r="K11" s="619" t="s">
        <v>2157</v>
      </c>
    </row>
    <row r="12" spans="1:17">
      <c r="B12" s="620" t="s">
        <v>3244</v>
      </c>
      <c r="C12" s="620" t="s">
        <v>4138</v>
      </c>
      <c r="D12" s="620" t="s">
        <v>4139</v>
      </c>
      <c r="E12" s="615">
        <v>175000</v>
      </c>
      <c r="F12" s="616">
        <f t="shared" si="1"/>
        <v>338500</v>
      </c>
      <c r="G12" s="617">
        <f t="shared" si="0"/>
        <v>175000</v>
      </c>
      <c r="H12" s="618">
        <f t="shared" si="2"/>
        <v>338500</v>
      </c>
      <c r="J12" s="619" t="s">
        <v>4140</v>
      </c>
      <c r="K12" s="619" t="s">
        <v>2157</v>
      </c>
    </row>
    <row r="13" spans="1:17">
      <c r="B13" s="620" t="s">
        <v>3244</v>
      </c>
      <c r="C13" s="620" t="s">
        <v>4138</v>
      </c>
      <c r="D13" s="620" t="s">
        <v>6291</v>
      </c>
      <c r="E13" s="615">
        <v>750000</v>
      </c>
      <c r="F13" s="616">
        <f t="shared" si="1"/>
        <v>1088500</v>
      </c>
      <c r="G13" s="617">
        <f t="shared" si="0"/>
        <v>750000</v>
      </c>
      <c r="H13" s="618">
        <f t="shared" si="2"/>
        <v>1088500</v>
      </c>
      <c r="J13" s="619" t="s">
        <v>4140</v>
      </c>
      <c r="K13" s="619" t="s">
        <v>2157</v>
      </c>
    </row>
    <row r="14" spans="1:17">
      <c r="B14" s="620" t="s">
        <v>3244</v>
      </c>
      <c r="C14" s="620" t="s">
        <v>4138</v>
      </c>
      <c r="D14" s="620" t="s">
        <v>6290</v>
      </c>
      <c r="E14" s="615">
        <v>25000</v>
      </c>
      <c r="F14" s="616">
        <f t="shared" si="1"/>
        <v>1113500</v>
      </c>
      <c r="G14" s="617">
        <f t="shared" si="0"/>
        <v>25000</v>
      </c>
      <c r="H14" s="618">
        <f t="shared" si="2"/>
        <v>1113500</v>
      </c>
      <c r="J14" s="619" t="s">
        <v>4140</v>
      </c>
      <c r="K14" s="619" t="s">
        <v>2157</v>
      </c>
    </row>
    <row r="15" spans="1:17">
      <c r="B15" s="620" t="s">
        <v>3244</v>
      </c>
      <c r="C15" s="620" t="s">
        <v>4138</v>
      </c>
      <c r="D15" s="620" t="s">
        <v>6289</v>
      </c>
      <c r="E15" s="615">
        <v>250000</v>
      </c>
      <c r="F15" s="616">
        <f t="shared" si="1"/>
        <v>1363500</v>
      </c>
      <c r="G15" s="617">
        <f t="shared" si="0"/>
        <v>250000</v>
      </c>
      <c r="H15" s="618">
        <f t="shared" si="2"/>
        <v>1363500</v>
      </c>
      <c r="J15" s="619" t="s">
        <v>4140</v>
      </c>
      <c r="K15" s="619" t="s">
        <v>2157</v>
      </c>
    </row>
    <row r="16" spans="1:17">
      <c r="B16" s="620" t="s">
        <v>3244</v>
      </c>
      <c r="C16" s="620" t="s">
        <v>4138</v>
      </c>
      <c r="D16" s="620" t="s">
        <v>6288</v>
      </c>
      <c r="E16" s="615">
        <v>3500</v>
      </c>
      <c r="F16" s="616">
        <f t="shared" si="1"/>
        <v>1367000</v>
      </c>
      <c r="G16" s="617">
        <f t="shared" si="0"/>
        <v>3500</v>
      </c>
      <c r="H16" s="618">
        <f t="shared" si="2"/>
        <v>1367000</v>
      </c>
      <c r="J16" s="619" t="s">
        <v>4140</v>
      </c>
      <c r="K16" s="619" t="s">
        <v>2157</v>
      </c>
    </row>
    <row r="17" spans="2:11">
      <c r="B17" s="620" t="s">
        <v>3244</v>
      </c>
      <c r="C17" s="620" t="s">
        <v>4138</v>
      </c>
      <c r="D17" s="620" t="s">
        <v>6287</v>
      </c>
      <c r="E17" s="615">
        <v>3500</v>
      </c>
      <c r="F17" s="616">
        <f t="shared" si="1"/>
        <v>1370500</v>
      </c>
      <c r="G17" s="617">
        <f t="shared" si="0"/>
        <v>3500</v>
      </c>
      <c r="H17" s="618">
        <f t="shared" si="2"/>
        <v>1370500</v>
      </c>
      <c r="J17" s="619" t="s">
        <v>4140</v>
      </c>
      <c r="K17" s="619" t="s">
        <v>2157</v>
      </c>
    </row>
    <row r="18" spans="2:11">
      <c r="B18" s="620" t="s">
        <v>3244</v>
      </c>
      <c r="C18" s="620" t="s">
        <v>4138</v>
      </c>
      <c r="D18" s="620" t="s">
        <v>6286</v>
      </c>
      <c r="E18" s="615">
        <v>5000</v>
      </c>
      <c r="F18" s="616">
        <f t="shared" si="1"/>
        <v>1375500</v>
      </c>
      <c r="G18" s="617">
        <f t="shared" si="0"/>
        <v>5000</v>
      </c>
      <c r="H18" s="618">
        <f t="shared" si="2"/>
        <v>1375500</v>
      </c>
      <c r="J18" s="619" t="s">
        <v>4140</v>
      </c>
      <c r="K18" s="619" t="s">
        <v>2157</v>
      </c>
    </row>
    <row r="19" spans="2:11">
      <c r="B19" s="620" t="s">
        <v>3244</v>
      </c>
      <c r="C19" s="620" t="s">
        <v>4138</v>
      </c>
      <c r="D19" s="620" t="s">
        <v>6285</v>
      </c>
      <c r="E19" s="615">
        <v>6500</v>
      </c>
      <c r="F19" s="616">
        <f t="shared" si="1"/>
        <v>1382000</v>
      </c>
      <c r="G19" s="617">
        <f t="shared" si="0"/>
        <v>6500</v>
      </c>
      <c r="H19" s="618">
        <f t="shared" si="2"/>
        <v>1382000</v>
      </c>
      <c r="J19" s="619" t="s">
        <v>4140</v>
      </c>
      <c r="K19" s="619" t="s">
        <v>2157</v>
      </c>
    </row>
    <row r="20" spans="2:11">
      <c r="B20" s="620" t="s">
        <v>3244</v>
      </c>
      <c r="C20" s="620" t="s">
        <v>4138</v>
      </c>
      <c r="D20" s="620" t="s">
        <v>6284</v>
      </c>
      <c r="E20" s="615">
        <v>25000</v>
      </c>
      <c r="F20" s="616">
        <f t="shared" si="1"/>
        <v>1407000</v>
      </c>
      <c r="G20" s="617">
        <f t="shared" si="0"/>
        <v>25000</v>
      </c>
      <c r="H20" s="618">
        <f t="shared" si="2"/>
        <v>1407000</v>
      </c>
      <c r="J20" s="619" t="s">
        <v>4140</v>
      </c>
      <c r="K20" s="619" t="s">
        <v>2157</v>
      </c>
    </row>
    <row r="21" spans="2:11">
      <c r="B21" s="620" t="s">
        <v>3244</v>
      </c>
      <c r="C21" s="620" t="s">
        <v>4138</v>
      </c>
      <c r="D21" s="620" t="s">
        <v>6283</v>
      </c>
      <c r="E21" s="615">
        <v>65000</v>
      </c>
      <c r="F21" s="616">
        <f t="shared" si="1"/>
        <v>1472000</v>
      </c>
      <c r="G21" s="617">
        <f t="shared" si="0"/>
        <v>65000</v>
      </c>
      <c r="H21" s="618">
        <f t="shared" si="2"/>
        <v>1472000</v>
      </c>
      <c r="J21" s="619" t="s">
        <v>4140</v>
      </c>
      <c r="K21" s="619" t="s">
        <v>2157</v>
      </c>
    </row>
    <row r="22" spans="2:11">
      <c r="B22" s="620" t="s">
        <v>3244</v>
      </c>
      <c r="C22" s="620" t="s">
        <v>4138</v>
      </c>
      <c r="D22" s="620" t="s">
        <v>6282</v>
      </c>
      <c r="E22" s="615">
        <v>185000</v>
      </c>
      <c r="F22" s="616">
        <f t="shared" si="1"/>
        <v>1657000</v>
      </c>
      <c r="G22" s="617">
        <f t="shared" si="0"/>
        <v>185000</v>
      </c>
      <c r="H22" s="618">
        <f t="shared" si="2"/>
        <v>1657000</v>
      </c>
      <c r="J22" s="619" t="s">
        <v>4140</v>
      </c>
      <c r="K22" s="619" t="s">
        <v>2157</v>
      </c>
    </row>
    <row r="23" spans="2:11">
      <c r="B23" s="620" t="s">
        <v>3244</v>
      </c>
      <c r="C23" s="620" t="s">
        <v>4138</v>
      </c>
      <c r="D23" s="620" t="s">
        <v>6281</v>
      </c>
      <c r="E23" s="615">
        <v>9000</v>
      </c>
      <c r="F23" s="616">
        <f t="shared" si="1"/>
        <v>1666000</v>
      </c>
      <c r="G23" s="617">
        <f t="shared" si="0"/>
        <v>9000</v>
      </c>
      <c r="H23" s="618">
        <f t="shared" si="2"/>
        <v>1666000</v>
      </c>
      <c r="J23" s="619" t="s">
        <v>4140</v>
      </c>
      <c r="K23" s="619" t="s">
        <v>2157</v>
      </c>
    </row>
    <row r="24" spans="2:11">
      <c r="B24" s="620" t="s">
        <v>3244</v>
      </c>
      <c r="C24" s="620" t="s">
        <v>4138</v>
      </c>
      <c r="D24" s="620" t="s">
        <v>6280</v>
      </c>
      <c r="E24" s="615">
        <v>25000</v>
      </c>
      <c r="F24" s="616">
        <f t="shared" si="1"/>
        <v>1691000</v>
      </c>
      <c r="G24" s="617">
        <f t="shared" si="0"/>
        <v>25000</v>
      </c>
      <c r="H24" s="618">
        <f t="shared" si="2"/>
        <v>1691000</v>
      </c>
      <c r="J24" s="619" t="s">
        <v>4140</v>
      </c>
      <c r="K24" s="619" t="s">
        <v>2157</v>
      </c>
    </row>
    <row r="25" spans="2:11">
      <c r="B25" s="620" t="s">
        <v>3244</v>
      </c>
      <c r="C25" s="620" t="s">
        <v>4138</v>
      </c>
      <c r="D25" s="620" t="s">
        <v>4141</v>
      </c>
      <c r="E25" s="615">
        <v>1180000</v>
      </c>
      <c r="F25" s="616">
        <f t="shared" si="1"/>
        <v>2871000</v>
      </c>
      <c r="G25" s="617">
        <f t="shared" si="0"/>
        <v>1180000</v>
      </c>
      <c r="H25" s="618">
        <f t="shared" si="2"/>
        <v>2871000</v>
      </c>
      <c r="J25" s="619" t="s">
        <v>4140</v>
      </c>
      <c r="K25" s="619" t="s">
        <v>2157</v>
      </c>
    </row>
    <row r="26" spans="2:11">
      <c r="B26" s="620" t="s">
        <v>3244</v>
      </c>
      <c r="C26" s="620" t="s">
        <v>4138</v>
      </c>
      <c r="D26" s="620" t="s">
        <v>6279</v>
      </c>
      <c r="E26" s="615">
        <v>35000</v>
      </c>
      <c r="F26" s="616">
        <f t="shared" si="1"/>
        <v>2906000</v>
      </c>
      <c r="G26" s="617">
        <f t="shared" si="0"/>
        <v>35000</v>
      </c>
      <c r="H26" s="618">
        <f t="shared" si="2"/>
        <v>2906000</v>
      </c>
      <c r="J26" s="619" t="s">
        <v>4140</v>
      </c>
      <c r="K26" s="619" t="s">
        <v>2157</v>
      </c>
    </row>
    <row r="27" spans="2:11">
      <c r="B27" s="620" t="s">
        <v>3244</v>
      </c>
      <c r="C27" s="620" t="s">
        <v>4138</v>
      </c>
      <c r="D27" s="620" t="s">
        <v>6278</v>
      </c>
      <c r="E27" s="615">
        <v>550000</v>
      </c>
      <c r="F27" s="616">
        <f t="shared" si="1"/>
        <v>3456000</v>
      </c>
      <c r="G27" s="617">
        <f t="shared" si="0"/>
        <v>550000</v>
      </c>
      <c r="H27" s="618">
        <f t="shared" si="2"/>
        <v>3456000</v>
      </c>
      <c r="J27" s="619" t="s">
        <v>4140</v>
      </c>
      <c r="K27" s="619" t="s">
        <v>2157</v>
      </c>
    </row>
    <row r="28" spans="2:11">
      <c r="B28" s="620" t="s">
        <v>3244</v>
      </c>
      <c r="C28" s="620" t="s">
        <v>4138</v>
      </c>
      <c r="D28" s="620" t="s">
        <v>6277</v>
      </c>
      <c r="E28" s="615">
        <v>155430</v>
      </c>
      <c r="F28" s="616">
        <f t="shared" si="1"/>
        <v>3611430</v>
      </c>
      <c r="G28" s="617">
        <f t="shared" si="0"/>
        <v>155430</v>
      </c>
      <c r="H28" s="618">
        <f t="shared" si="2"/>
        <v>3611430</v>
      </c>
      <c r="J28" s="619" t="s">
        <v>4140</v>
      </c>
      <c r="K28" s="619" t="s">
        <v>2157</v>
      </c>
    </row>
    <row r="29" spans="2:11">
      <c r="B29" s="620" t="s">
        <v>3244</v>
      </c>
      <c r="C29" s="620" t="s">
        <v>4138</v>
      </c>
      <c r="D29" s="620" t="s">
        <v>4142</v>
      </c>
      <c r="E29" s="615">
        <v>200000</v>
      </c>
      <c r="F29" s="616">
        <f t="shared" si="1"/>
        <v>3811430</v>
      </c>
      <c r="G29" s="617">
        <f t="shared" si="0"/>
        <v>200000</v>
      </c>
      <c r="H29" s="618">
        <f t="shared" si="2"/>
        <v>3811430</v>
      </c>
      <c r="J29" s="619" t="s">
        <v>4140</v>
      </c>
      <c r="K29" s="619" t="s">
        <v>2157</v>
      </c>
    </row>
    <row r="30" spans="2:11">
      <c r="B30" s="620" t="s">
        <v>3244</v>
      </c>
      <c r="C30" s="620" t="s">
        <v>4138</v>
      </c>
      <c r="D30" s="620" t="s">
        <v>4143</v>
      </c>
      <c r="E30" s="615">
        <v>90000</v>
      </c>
      <c r="F30" s="616">
        <f t="shared" si="1"/>
        <v>3901430</v>
      </c>
      <c r="G30" s="617">
        <f t="shared" si="0"/>
        <v>90000</v>
      </c>
      <c r="H30" s="618">
        <f t="shared" si="2"/>
        <v>3901430</v>
      </c>
      <c r="J30" s="619" t="s">
        <v>4140</v>
      </c>
      <c r="K30" s="619" t="s">
        <v>2157</v>
      </c>
    </row>
    <row r="31" spans="2:11">
      <c r="B31" s="620" t="s">
        <v>3244</v>
      </c>
      <c r="C31" s="620" t="s">
        <v>4138</v>
      </c>
      <c r="D31" s="620" t="s">
        <v>6276</v>
      </c>
      <c r="E31" s="615">
        <v>5000</v>
      </c>
      <c r="F31" s="616">
        <f t="shared" si="1"/>
        <v>3906430</v>
      </c>
      <c r="G31" s="617">
        <f t="shared" si="0"/>
        <v>5000</v>
      </c>
      <c r="H31" s="618">
        <f t="shared" si="2"/>
        <v>3906430</v>
      </c>
      <c r="J31" s="619" t="s">
        <v>4140</v>
      </c>
      <c r="K31" s="619" t="s">
        <v>2157</v>
      </c>
    </row>
    <row r="32" spans="2:11">
      <c r="B32" s="620" t="s">
        <v>3244</v>
      </c>
      <c r="C32" s="620" t="s">
        <v>4138</v>
      </c>
      <c r="D32" s="620" t="s">
        <v>6275</v>
      </c>
      <c r="E32" s="615">
        <v>35000</v>
      </c>
      <c r="F32" s="616">
        <f t="shared" si="1"/>
        <v>3941430</v>
      </c>
      <c r="G32" s="617">
        <f t="shared" si="0"/>
        <v>35000</v>
      </c>
      <c r="H32" s="618">
        <f t="shared" si="2"/>
        <v>3941430</v>
      </c>
      <c r="J32" s="619" t="s">
        <v>4140</v>
      </c>
      <c r="K32" s="619" t="s">
        <v>2157</v>
      </c>
    </row>
    <row r="33" spans="2:11">
      <c r="B33" s="620" t="s">
        <v>3244</v>
      </c>
      <c r="C33" s="620" t="s">
        <v>4138</v>
      </c>
      <c r="D33" s="620" t="s">
        <v>6274</v>
      </c>
      <c r="E33" s="615">
        <v>25000</v>
      </c>
      <c r="F33" s="616">
        <f t="shared" si="1"/>
        <v>3966430</v>
      </c>
      <c r="G33" s="617">
        <f t="shared" si="0"/>
        <v>25000</v>
      </c>
      <c r="H33" s="618">
        <f t="shared" si="2"/>
        <v>3966430</v>
      </c>
      <c r="J33" s="619" t="s">
        <v>4140</v>
      </c>
      <c r="K33" s="619" t="s">
        <v>2157</v>
      </c>
    </row>
    <row r="34" spans="2:11">
      <c r="B34" s="620" t="s">
        <v>3244</v>
      </c>
      <c r="C34" s="620" t="s">
        <v>4138</v>
      </c>
      <c r="D34" s="620" t="s">
        <v>6273</v>
      </c>
      <c r="E34" s="615">
        <v>25000</v>
      </c>
      <c r="F34" s="616">
        <f t="shared" si="1"/>
        <v>3991430</v>
      </c>
      <c r="G34" s="617">
        <f t="shared" si="0"/>
        <v>25000</v>
      </c>
      <c r="H34" s="618">
        <f t="shared" si="2"/>
        <v>3991430</v>
      </c>
      <c r="J34" s="619" t="s">
        <v>4140</v>
      </c>
      <c r="K34" s="619" t="s">
        <v>2157</v>
      </c>
    </row>
    <row r="35" spans="2:11">
      <c r="B35" s="620" t="s">
        <v>3244</v>
      </c>
      <c r="C35" s="620" t="s">
        <v>4138</v>
      </c>
      <c r="D35" s="620" t="s">
        <v>4144</v>
      </c>
      <c r="E35" s="615">
        <v>300000</v>
      </c>
      <c r="F35" s="616">
        <f t="shared" si="1"/>
        <v>4291430</v>
      </c>
      <c r="G35" s="617">
        <f t="shared" si="0"/>
        <v>300000</v>
      </c>
      <c r="H35" s="618">
        <f t="shared" si="2"/>
        <v>4291430</v>
      </c>
      <c r="J35" s="619" t="s">
        <v>4140</v>
      </c>
      <c r="K35" s="619" t="s">
        <v>2157</v>
      </c>
    </row>
    <row r="36" spans="2:11">
      <c r="B36" s="620" t="s">
        <v>3244</v>
      </c>
      <c r="C36" s="620" t="s">
        <v>4138</v>
      </c>
      <c r="D36" s="620" t="s">
        <v>3355</v>
      </c>
      <c r="E36" s="615">
        <v>960000</v>
      </c>
      <c r="F36" s="616">
        <f t="shared" si="1"/>
        <v>5251430</v>
      </c>
      <c r="G36" s="617">
        <f t="shared" si="0"/>
        <v>960000</v>
      </c>
      <c r="H36" s="618">
        <f t="shared" si="2"/>
        <v>5251430</v>
      </c>
      <c r="J36" s="619" t="s">
        <v>4140</v>
      </c>
      <c r="K36" s="619" t="s">
        <v>2157</v>
      </c>
    </row>
    <row r="37" spans="2:11">
      <c r="B37" s="620" t="s">
        <v>3244</v>
      </c>
      <c r="C37" s="620" t="s">
        <v>4138</v>
      </c>
      <c r="D37" s="620" t="s">
        <v>6272</v>
      </c>
      <c r="E37" s="615">
        <v>2500</v>
      </c>
      <c r="F37" s="616">
        <f t="shared" si="1"/>
        <v>5253930</v>
      </c>
      <c r="G37" s="617">
        <f t="shared" si="0"/>
        <v>2500</v>
      </c>
      <c r="H37" s="618">
        <f t="shared" si="2"/>
        <v>5253930</v>
      </c>
      <c r="J37" s="619" t="s">
        <v>4140</v>
      </c>
      <c r="K37" s="619" t="s">
        <v>2157</v>
      </c>
    </row>
    <row r="38" spans="2:11">
      <c r="B38" s="620" t="s">
        <v>3244</v>
      </c>
      <c r="C38" s="620" t="s">
        <v>3305</v>
      </c>
      <c r="D38" s="620" t="s">
        <v>6271</v>
      </c>
      <c r="E38" s="615">
        <v>10000</v>
      </c>
      <c r="F38" s="616">
        <f t="shared" si="1"/>
        <v>5263930</v>
      </c>
      <c r="G38" s="617">
        <f t="shared" si="0"/>
        <v>10000</v>
      </c>
      <c r="H38" s="618">
        <f t="shared" si="2"/>
        <v>5263930</v>
      </c>
      <c r="J38" s="619" t="s">
        <v>3306</v>
      </c>
      <c r="K38" s="619" t="s">
        <v>649</v>
      </c>
    </row>
    <row r="39" spans="2:11">
      <c r="B39" s="620" t="s">
        <v>3244</v>
      </c>
      <c r="C39" s="620" t="s">
        <v>3307</v>
      </c>
      <c r="D39" s="620" t="s">
        <v>3308</v>
      </c>
      <c r="E39" s="615">
        <v>122000</v>
      </c>
      <c r="F39" s="616">
        <f t="shared" si="1"/>
        <v>5385930</v>
      </c>
      <c r="G39" s="617">
        <f t="shared" si="0"/>
        <v>122000</v>
      </c>
      <c r="H39" s="618">
        <f t="shared" si="2"/>
        <v>5385930</v>
      </c>
      <c r="J39" s="619" t="s">
        <v>58</v>
      </c>
      <c r="K39" s="619" t="s">
        <v>2048</v>
      </c>
    </row>
    <row r="40" spans="2:11">
      <c r="B40" s="620" t="s">
        <v>3244</v>
      </c>
      <c r="C40" s="620" t="s">
        <v>3307</v>
      </c>
      <c r="D40" s="620" t="s">
        <v>3309</v>
      </c>
      <c r="E40" s="615">
        <v>33000</v>
      </c>
      <c r="F40" s="616">
        <f t="shared" si="1"/>
        <v>5418930</v>
      </c>
      <c r="G40" s="617">
        <f t="shared" si="0"/>
        <v>33000</v>
      </c>
      <c r="H40" s="618">
        <f t="shared" si="2"/>
        <v>5418930</v>
      </c>
      <c r="J40" s="619" t="s">
        <v>58</v>
      </c>
      <c r="K40" s="619" t="s">
        <v>2048</v>
      </c>
    </row>
    <row r="41" spans="2:11">
      <c r="B41" s="620" t="s">
        <v>3244</v>
      </c>
      <c r="C41" s="620" t="s">
        <v>6270</v>
      </c>
      <c r="D41" s="620" t="s">
        <v>6269</v>
      </c>
      <c r="E41" s="615">
        <v>2500000</v>
      </c>
      <c r="F41" s="616">
        <f t="shared" si="1"/>
        <v>7918930</v>
      </c>
      <c r="G41" s="617">
        <f t="shared" si="0"/>
        <v>2500000</v>
      </c>
      <c r="H41" s="618">
        <f t="shared" si="2"/>
        <v>7918930</v>
      </c>
      <c r="J41" s="619" t="s">
        <v>58</v>
      </c>
      <c r="K41" s="619" t="s">
        <v>59</v>
      </c>
    </row>
    <row r="42" spans="2:11">
      <c r="B42" s="620" t="s">
        <v>3244</v>
      </c>
      <c r="C42" s="620" t="s">
        <v>3329</v>
      </c>
      <c r="D42" s="620" t="s">
        <v>6268</v>
      </c>
      <c r="E42" s="615">
        <v>260121.75</v>
      </c>
      <c r="F42" s="616">
        <f t="shared" si="1"/>
        <v>8179051.75</v>
      </c>
      <c r="G42" s="617">
        <f t="shared" si="0"/>
        <v>260121.75</v>
      </c>
      <c r="H42" s="618">
        <f t="shared" si="2"/>
        <v>8179051.75</v>
      </c>
      <c r="J42" s="619" t="s">
        <v>3306</v>
      </c>
      <c r="K42" s="619" t="s">
        <v>649</v>
      </c>
    </row>
    <row r="43" spans="2:11">
      <c r="B43" s="620" t="s">
        <v>3244</v>
      </c>
      <c r="C43" s="620" t="s">
        <v>3330</v>
      </c>
      <c r="D43" s="620" t="s">
        <v>6235</v>
      </c>
      <c r="E43" s="615">
        <v>5000</v>
      </c>
      <c r="F43" s="616">
        <f t="shared" si="1"/>
        <v>8184051.75</v>
      </c>
      <c r="G43" s="617">
        <f t="shared" si="0"/>
        <v>5000</v>
      </c>
      <c r="H43" s="618">
        <f t="shared" si="2"/>
        <v>8184051.75</v>
      </c>
      <c r="J43" s="619" t="s">
        <v>3306</v>
      </c>
      <c r="K43" s="619" t="s">
        <v>649</v>
      </c>
    </row>
    <row r="44" spans="2:11">
      <c r="B44" s="620" t="s">
        <v>3244</v>
      </c>
      <c r="C44" s="620" t="s">
        <v>3331</v>
      </c>
      <c r="D44" s="620" t="s">
        <v>3332</v>
      </c>
      <c r="E44" s="615">
        <v>33000</v>
      </c>
      <c r="F44" s="616">
        <f t="shared" si="1"/>
        <v>8217051.75</v>
      </c>
      <c r="G44" s="617">
        <f t="shared" si="0"/>
        <v>33000</v>
      </c>
      <c r="H44" s="618">
        <f t="shared" si="2"/>
        <v>8217051.75</v>
      </c>
      <c r="J44" s="619" t="s">
        <v>58</v>
      </c>
      <c r="K44" s="619" t="s">
        <v>2048</v>
      </c>
    </row>
    <row r="45" spans="2:11">
      <c r="B45" s="620" t="s">
        <v>3244</v>
      </c>
      <c r="C45" s="620" t="s">
        <v>3331</v>
      </c>
      <c r="D45" s="620" t="s">
        <v>3333</v>
      </c>
      <c r="E45" s="615">
        <v>19000</v>
      </c>
      <c r="F45" s="616">
        <f t="shared" si="1"/>
        <v>8236051.75</v>
      </c>
      <c r="G45" s="617">
        <f t="shared" si="0"/>
        <v>19000</v>
      </c>
      <c r="H45" s="618">
        <f t="shared" si="2"/>
        <v>8236051.75</v>
      </c>
      <c r="J45" s="619" t="s">
        <v>58</v>
      </c>
      <c r="K45" s="619" t="s">
        <v>2048</v>
      </c>
    </row>
    <row r="46" spans="2:11">
      <c r="B46" s="620" t="s">
        <v>3244</v>
      </c>
      <c r="C46" s="620" t="s">
        <v>3331</v>
      </c>
      <c r="D46" s="620" t="s">
        <v>3334</v>
      </c>
      <c r="E46" s="615">
        <v>33000</v>
      </c>
      <c r="F46" s="616">
        <f t="shared" si="1"/>
        <v>8269051.75</v>
      </c>
      <c r="G46" s="617">
        <f t="shared" si="0"/>
        <v>33000</v>
      </c>
      <c r="H46" s="618">
        <f t="shared" si="2"/>
        <v>8269051.75</v>
      </c>
      <c r="J46" s="619" t="s">
        <v>58</v>
      </c>
      <c r="K46" s="619" t="s">
        <v>2048</v>
      </c>
    </row>
    <row r="47" spans="2:11">
      <c r="B47" s="620" t="s">
        <v>3244</v>
      </c>
      <c r="C47" s="620" t="s">
        <v>3331</v>
      </c>
      <c r="D47" s="620" t="s">
        <v>3335</v>
      </c>
      <c r="E47" s="615">
        <v>64000</v>
      </c>
      <c r="F47" s="616">
        <f t="shared" si="1"/>
        <v>8333051.75</v>
      </c>
      <c r="G47" s="617">
        <f t="shared" si="0"/>
        <v>64000</v>
      </c>
      <c r="H47" s="618">
        <f t="shared" si="2"/>
        <v>8333051.75</v>
      </c>
      <c r="J47" s="619" t="s">
        <v>58</v>
      </c>
      <c r="K47" s="619" t="s">
        <v>2048</v>
      </c>
    </row>
    <row r="48" spans="2:11">
      <c r="B48" s="620" t="s">
        <v>3244</v>
      </c>
      <c r="C48" s="620" t="s">
        <v>3331</v>
      </c>
      <c r="D48" s="620" t="s">
        <v>3336</v>
      </c>
      <c r="E48" s="615">
        <v>7000</v>
      </c>
      <c r="F48" s="616">
        <f t="shared" si="1"/>
        <v>8340051.75</v>
      </c>
      <c r="G48" s="617">
        <f t="shared" si="0"/>
        <v>7000</v>
      </c>
      <c r="H48" s="618">
        <f t="shared" si="2"/>
        <v>8340051.75</v>
      </c>
      <c r="J48" s="619" t="s">
        <v>58</v>
      </c>
      <c r="K48" s="619" t="s">
        <v>2048</v>
      </c>
    </row>
    <row r="49" spans="2:11">
      <c r="B49" s="620" t="s">
        <v>3244</v>
      </c>
      <c r="C49" s="620" t="s">
        <v>3331</v>
      </c>
      <c r="D49" s="620" t="s">
        <v>3337</v>
      </c>
      <c r="E49" s="615">
        <v>11000</v>
      </c>
      <c r="F49" s="616">
        <f t="shared" si="1"/>
        <v>8351051.75</v>
      </c>
      <c r="G49" s="617">
        <f t="shared" si="0"/>
        <v>11000</v>
      </c>
      <c r="H49" s="618">
        <f t="shared" si="2"/>
        <v>8351051.75</v>
      </c>
      <c r="J49" s="619" t="s">
        <v>58</v>
      </c>
      <c r="K49" s="619" t="s">
        <v>2048</v>
      </c>
    </row>
    <row r="50" spans="2:11">
      <c r="B50" s="620" t="s">
        <v>3244</v>
      </c>
      <c r="C50" s="620" t="s">
        <v>3331</v>
      </c>
      <c r="D50" s="620" t="s">
        <v>3338</v>
      </c>
      <c r="E50" s="615">
        <v>64000</v>
      </c>
      <c r="F50" s="616">
        <f t="shared" si="1"/>
        <v>8415051.75</v>
      </c>
      <c r="G50" s="617">
        <f t="shared" si="0"/>
        <v>64000</v>
      </c>
      <c r="H50" s="618">
        <f t="shared" si="2"/>
        <v>8415051.75</v>
      </c>
      <c r="J50" s="619" t="s">
        <v>58</v>
      </c>
      <c r="K50" s="619" t="s">
        <v>2048</v>
      </c>
    </row>
    <row r="51" spans="2:11">
      <c r="B51" s="620" t="s">
        <v>3244</v>
      </c>
      <c r="C51" s="620" t="s">
        <v>3331</v>
      </c>
      <c r="D51" s="620" t="s">
        <v>3339</v>
      </c>
      <c r="E51" s="615">
        <v>45000</v>
      </c>
      <c r="F51" s="616">
        <f t="shared" si="1"/>
        <v>8460051.75</v>
      </c>
      <c r="G51" s="617">
        <f t="shared" si="0"/>
        <v>45000</v>
      </c>
      <c r="H51" s="618">
        <f t="shared" si="2"/>
        <v>8460051.75</v>
      </c>
      <c r="J51" s="619" t="s">
        <v>58</v>
      </c>
      <c r="K51" s="619" t="s">
        <v>2048</v>
      </c>
    </row>
    <row r="52" spans="2:11">
      <c r="B52" s="620" t="s">
        <v>3244</v>
      </c>
      <c r="C52" s="620" t="s">
        <v>6267</v>
      </c>
      <c r="D52" s="620" t="s">
        <v>6227</v>
      </c>
      <c r="E52" s="615">
        <v>100000</v>
      </c>
      <c r="F52" s="616">
        <f t="shared" si="1"/>
        <v>8560051.75</v>
      </c>
      <c r="G52" s="617">
        <f t="shared" si="0"/>
        <v>100000</v>
      </c>
      <c r="H52" s="618">
        <f t="shared" si="2"/>
        <v>8560051.75</v>
      </c>
      <c r="J52" s="619" t="s">
        <v>360</v>
      </c>
      <c r="K52" s="619" t="s">
        <v>1616</v>
      </c>
    </row>
    <row r="53" spans="2:11">
      <c r="B53" s="620" t="s">
        <v>3244</v>
      </c>
      <c r="C53" s="620" t="s">
        <v>4145</v>
      </c>
      <c r="D53" s="620" t="s">
        <v>4146</v>
      </c>
      <c r="E53" s="615">
        <v>40000</v>
      </c>
      <c r="F53" s="616">
        <f t="shared" si="1"/>
        <v>8600051.75</v>
      </c>
      <c r="G53" s="617">
        <f t="shared" si="0"/>
        <v>40000</v>
      </c>
      <c r="H53" s="618">
        <f t="shared" si="2"/>
        <v>8600051.75</v>
      </c>
      <c r="J53" s="619" t="s">
        <v>58</v>
      </c>
      <c r="K53" s="619" t="s">
        <v>2048</v>
      </c>
    </row>
    <row r="54" spans="2:11">
      <c r="B54" s="620" t="s">
        <v>3244</v>
      </c>
      <c r="C54" s="620" t="s">
        <v>4145</v>
      </c>
      <c r="D54" s="620" t="s">
        <v>4147</v>
      </c>
      <c r="E54" s="615">
        <v>30000</v>
      </c>
      <c r="F54" s="616">
        <f t="shared" si="1"/>
        <v>8630051.75</v>
      </c>
      <c r="G54" s="617">
        <f t="shared" si="0"/>
        <v>30000</v>
      </c>
      <c r="H54" s="618">
        <f t="shared" si="2"/>
        <v>8630051.75</v>
      </c>
      <c r="J54" s="619" t="s">
        <v>58</v>
      </c>
      <c r="K54" s="619" t="s">
        <v>2048</v>
      </c>
    </row>
    <row r="55" spans="2:11">
      <c r="B55" s="620" t="s">
        <v>3244</v>
      </c>
      <c r="C55" s="620" t="s">
        <v>4145</v>
      </c>
      <c r="D55" s="620" t="s">
        <v>4148</v>
      </c>
      <c r="E55" s="615">
        <v>100000</v>
      </c>
      <c r="F55" s="616">
        <f t="shared" si="1"/>
        <v>8730051.75</v>
      </c>
      <c r="G55" s="617">
        <f t="shared" si="0"/>
        <v>100000</v>
      </c>
      <c r="H55" s="618">
        <f t="shared" si="2"/>
        <v>8730051.75</v>
      </c>
      <c r="J55" s="619" t="s">
        <v>58</v>
      </c>
      <c r="K55" s="619" t="s">
        <v>2048</v>
      </c>
    </row>
    <row r="56" spans="2:11">
      <c r="B56" s="620" t="s">
        <v>3244</v>
      </c>
      <c r="C56" s="620" t="s">
        <v>4145</v>
      </c>
      <c r="D56" s="620" t="s">
        <v>3437</v>
      </c>
      <c r="E56" s="615">
        <v>200000</v>
      </c>
      <c r="F56" s="616">
        <f t="shared" si="1"/>
        <v>8930051.75</v>
      </c>
      <c r="G56" s="617">
        <f t="shared" si="0"/>
        <v>200000</v>
      </c>
      <c r="H56" s="618">
        <f t="shared" si="2"/>
        <v>8930051.75</v>
      </c>
      <c r="J56" s="619" t="s">
        <v>58</v>
      </c>
      <c r="K56" s="619" t="s">
        <v>2048</v>
      </c>
    </row>
    <row r="57" spans="2:11">
      <c r="B57" s="620" t="s">
        <v>3244</v>
      </c>
      <c r="C57" s="620" t="s">
        <v>4145</v>
      </c>
      <c r="D57" s="620" t="s">
        <v>3539</v>
      </c>
      <c r="E57" s="615">
        <v>250000</v>
      </c>
      <c r="F57" s="616">
        <f t="shared" si="1"/>
        <v>9180051.75</v>
      </c>
      <c r="G57" s="617">
        <f t="shared" si="0"/>
        <v>250000</v>
      </c>
      <c r="H57" s="618">
        <f t="shared" si="2"/>
        <v>9180051.75</v>
      </c>
      <c r="J57" s="619" t="s">
        <v>58</v>
      </c>
      <c r="K57" s="619" t="s">
        <v>2048</v>
      </c>
    </row>
    <row r="58" spans="2:11">
      <c r="B58" s="620" t="s">
        <v>3244</v>
      </c>
      <c r="C58" s="620" t="s">
        <v>3340</v>
      </c>
      <c r="D58" s="620" t="s">
        <v>3341</v>
      </c>
      <c r="E58" s="615">
        <v>60000</v>
      </c>
      <c r="F58" s="616">
        <f t="shared" si="1"/>
        <v>9240051.75</v>
      </c>
      <c r="G58" s="617">
        <f t="shared" si="0"/>
        <v>60000</v>
      </c>
      <c r="H58" s="618">
        <f t="shared" si="2"/>
        <v>9240051.75</v>
      </c>
      <c r="J58" s="619" t="s">
        <v>58</v>
      </c>
      <c r="K58" s="619" t="s">
        <v>2048</v>
      </c>
    </row>
    <row r="59" spans="2:11">
      <c r="B59" s="620" t="s">
        <v>3244</v>
      </c>
      <c r="C59" s="620" t="s">
        <v>3340</v>
      </c>
      <c r="D59" s="620" t="s">
        <v>3342</v>
      </c>
      <c r="E59" s="615">
        <v>250000</v>
      </c>
      <c r="F59" s="616">
        <f t="shared" si="1"/>
        <v>9490051.75</v>
      </c>
      <c r="G59" s="617">
        <f t="shared" si="0"/>
        <v>250000</v>
      </c>
      <c r="H59" s="618">
        <f t="shared" si="2"/>
        <v>9490051.75</v>
      </c>
      <c r="J59" s="619" t="s">
        <v>58</v>
      </c>
      <c r="K59" s="619" t="s">
        <v>2048</v>
      </c>
    </row>
    <row r="60" spans="2:11">
      <c r="B60" s="620" t="s">
        <v>3244</v>
      </c>
      <c r="C60" s="620" t="s">
        <v>3340</v>
      </c>
      <c r="D60" s="620" t="s">
        <v>3343</v>
      </c>
      <c r="E60" s="615">
        <v>150000</v>
      </c>
      <c r="F60" s="616">
        <f t="shared" si="1"/>
        <v>9640051.75</v>
      </c>
      <c r="G60" s="617">
        <f t="shared" si="0"/>
        <v>150000</v>
      </c>
      <c r="H60" s="618">
        <f t="shared" si="2"/>
        <v>9640051.75</v>
      </c>
      <c r="J60" s="619" t="s">
        <v>58</v>
      </c>
      <c r="K60" s="619" t="s">
        <v>2048</v>
      </c>
    </row>
    <row r="61" spans="2:11">
      <c r="B61" s="620" t="s">
        <v>3244</v>
      </c>
      <c r="C61" s="620" t="s">
        <v>3340</v>
      </c>
      <c r="D61" s="620" t="s">
        <v>3344</v>
      </c>
      <c r="E61" s="615">
        <v>120000</v>
      </c>
      <c r="F61" s="616">
        <f t="shared" si="1"/>
        <v>9760051.75</v>
      </c>
      <c r="G61" s="617">
        <f t="shared" si="0"/>
        <v>120000</v>
      </c>
      <c r="H61" s="618">
        <f t="shared" si="2"/>
        <v>9760051.75</v>
      </c>
      <c r="J61" s="619" t="s">
        <v>58</v>
      </c>
      <c r="K61" s="619" t="s">
        <v>2048</v>
      </c>
    </row>
    <row r="62" spans="2:11">
      <c r="B62" s="620" t="s">
        <v>3244</v>
      </c>
      <c r="C62" s="620" t="s">
        <v>3340</v>
      </c>
      <c r="D62" s="620" t="s">
        <v>3345</v>
      </c>
      <c r="E62" s="615">
        <v>150000</v>
      </c>
      <c r="F62" s="616">
        <f t="shared" si="1"/>
        <v>9910051.75</v>
      </c>
      <c r="G62" s="617">
        <f t="shared" si="0"/>
        <v>150000</v>
      </c>
      <c r="H62" s="618">
        <f t="shared" si="2"/>
        <v>9910051.75</v>
      </c>
      <c r="J62" s="619" t="s">
        <v>58</v>
      </c>
      <c r="K62" s="619" t="s">
        <v>2048</v>
      </c>
    </row>
    <row r="63" spans="2:11">
      <c r="B63" s="620" t="s">
        <v>3244</v>
      </c>
      <c r="C63" s="620" t="s">
        <v>3384</v>
      </c>
      <c r="D63" s="620" t="s">
        <v>6266</v>
      </c>
      <c r="E63" s="615">
        <v>65000</v>
      </c>
      <c r="F63" s="616">
        <f t="shared" si="1"/>
        <v>9975051.75</v>
      </c>
      <c r="G63" s="617">
        <f t="shared" si="0"/>
        <v>65000</v>
      </c>
      <c r="H63" s="618">
        <f t="shared" si="2"/>
        <v>9975051.75</v>
      </c>
      <c r="J63" s="619" t="s">
        <v>62</v>
      </c>
      <c r="K63" s="619" t="s">
        <v>63</v>
      </c>
    </row>
    <row r="64" spans="2:11">
      <c r="B64" s="620" t="s">
        <v>3244</v>
      </c>
      <c r="C64" s="620" t="s">
        <v>3384</v>
      </c>
      <c r="D64" s="620" t="s">
        <v>3385</v>
      </c>
      <c r="E64" s="615">
        <v>155000</v>
      </c>
      <c r="F64" s="616">
        <f t="shared" si="1"/>
        <v>10130051.75</v>
      </c>
      <c r="G64" s="617">
        <f t="shared" si="0"/>
        <v>155000</v>
      </c>
      <c r="H64" s="618">
        <f t="shared" si="2"/>
        <v>10130051.75</v>
      </c>
      <c r="J64" s="619" t="s">
        <v>62</v>
      </c>
      <c r="K64" s="619" t="s">
        <v>63</v>
      </c>
    </row>
    <row r="65" spans="2:11">
      <c r="B65" s="620" t="s">
        <v>3244</v>
      </c>
      <c r="C65" s="620" t="s">
        <v>3386</v>
      </c>
      <c r="D65" s="620" t="s">
        <v>6235</v>
      </c>
      <c r="E65" s="615">
        <v>18822</v>
      </c>
      <c r="F65" s="616">
        <f t="shared" si="1"/>
        <v>10148873.75</v>
      </c>
      <c r="G65" s="617">
        <f t="shared" si="0"/>
        <v>18822</v>
      </c>
      <c r="H65" s="618">
        <f t="shared" si="2"/>
        <v>10148873.75</v>
      </c>
      <c r="J65" s="619" t="s">
        <v>3306</v>
      </c>
      <c r="K65" s="619" t="s">
        <v>649</v>
      </c>
    </row>
    <row r="66" spans="2:11">
      <c r="B66" s="620" t="s">
        <v>3244</v>
      </c>
      <c r="C66" s="620" t="s">
        <v>3387</v>
      </c>
      <c r="D66" s="620" t="s">
        <v>6235</v>
      </c>
      <c r="E66" s="615">
        <v>47508</v>
      </c>
      <c r="F66" s="616">
        <f t="shared" si="1"/>
        <v>10196381.75</v>
      </c>
      <c r="G66" s="617">
        <f t="shared" si="0"/>
        <v>47508</v>
      </c>
      <c r="H66" s="618">
        <f t="shared" si="2"/>
        <v>10196381.75</v>
      </c>
      <c r="J66" s="619" t="s">
        <v>3306</v>
      </c>
      <c r="K66" s="619" t="s">
        <v>649</v>
      </c>
    </row>
    <row r="67" spans="2:11">
      <c r="B67" s="620" t="s">
        <v>3244</v>
      </c>
      <c r="C67" s="620" t="s">
        <v>4149</v>
      </c>
      <c r="D67" s="620" t="s">
        <v>4150</v>
      </c>
      <c r="E67" s="615">
        <v>300000</v>
      </c>
      <c r="F67" s="616">
        <f t="shared" si="1"/>
        <v>10496381.75</v>
      </c>
      <c r="G67" s="617">
        <f t="shared" si="0"/>
        <v>300000</v>
      </c>
      <c r="H67" s="618">
        <f t="shared" si="2"/>
        <v>10496381.75</v>
      </c>
      <c r="J67" s="619" t="s">
        <v>1462</v>
      </c>
      <c r="K67" s="619" t="s">
        <v>1950</v>
      </c>
    </row>
    <row r="68" spans="2:11">
      <c r="B68" s="620" t="s">
        <v>3244</v>
      </c>
      <c r="C68" s="620" t="s">
        <v>4149</v>
      </c>
      <c r="D68" s="620" t="s">
        <v>4151</v>
      </c>
      <c r="E68" s="615">
        <v>18000</v>
      </c>
      <c r="F68" s="616">
        <f t="shared" si="1"/>
        <v>10514381.75</v>
      </c>
      <c r="G68" s="617">
        <f t="shared" si="0"/>
        <v>18000</v>
      </c>
      <c r="H68" s="618">
        <f t="shared" si="2"/>
        <v>10514381.75</v>
      </c>
      <c r="J68" s="619" t="s">
        <v>1462</v>
      </c>
      <c r="K68" s="619" t="s">
        <v>1950</v>
      </c>
    </row>
    <row r="69" spans="2:11">
      <c r="B69" s="620" t="s">
        <v>3244</v>
      </c>
      <c r="C69" s="620" t="s">
        <v>3427</v>
      </c>
      <c r="D69" s="620" t="s">
        <v>6254</v>
      </c>
      <c r="E69" s="615">
        <v>50000</v>
      </c>
      <c r="F69" s="616">
        <f t="shared" si="1"/>
        <v>10564381.75</v>
      </c>
      <c r="G69" s="617">
        <f t="shared" si="0"/>
        <v>50000</v>
      </c>
      <c r="H69" s="618">
        <f t="shared" si="2"/>
        <v>10564381.75</v>
      </c>
      <c r="J69" s="619" t="s">
        <v>3306</v>
      </c>
      <c r="K69" s="619" t="s">
        <v>649</v>
      </c>
    </row>
    <row r="70" spans="2:11">
      <c r="B70" s="620" t="s">
        <v>3244</v>
      </c>
      <c r="C70" s="620" t="s">
        <v>6264</v>
      </c>
      <c r="D70" s="620" t="s">
        <v>6265</v>
      </c>
      <c r="E70" s="615">
        <v>190000</v>
      </c>
      <c r="F70" s="616">
        <f t="shared" si="1"/>
        <v>10754381.75</v>
      </c>
      <c r="G70" s="617">
        <f t="shared" si="0"/>
        <v>190000</v>
      </c>
      <c r="H70" s="618">
        <f t="shared" si="2"/>
        <v>10754381.75</v>
      </c>
      <c r="J70" s="619" t="s">
        <v>626</v>
      </c>
      <c r="K70" s="619" t="s">
        <v>3542</v>
      </c>
    </row>
    <row r="71" spans="2:11">
      <c r="B71" s="620" t="s">
        <v>3244</v>
      </c>
      <c r="C71" s="620" t="s">
        <v>6264</v>
      </c>
      <c r="D71" s="620" t="s">
        <v>6263</v>
      </c>
      <c r="E71" s="615">
        <v>8000000</v>
      </c>
      <c r="F71" s="616">
        <f t="shared" si="1"/>
        <v>18754381.75</v>
      </c>
      <c r="G71" s="617">
        <f t="shared" ref="G71:G134" si="3">E71</f>
        <v>8000000</v>
      </c>
      <c r="H71" s="618">
        <f t="shared" si="2"/>
        <v>18754381.75</v>
      </c>
      <c r="J71" s="619" t="s">
        <v>626</v>
      </c>
      <c r="K71" s="619" t="s">
        <v>3542</v>
      </c>
    </row>
    <row r="72" spans="2:11">
      <c r="B72" s="620" t="s">
        <v>3244</v>
      </c>
      <c r="C72" s="620" t="s">
        <v>3484</v>
      </c>
      <c r="D72" s="620" t="s">
        <v>3485</v>
      </c>
      <c r="E72" s="615">
        <v>25000</v>
      </c>
      <c r="F72" s="616">
        <f t="shared" ref="F72:F135" si="4">E72+F71</f>
        <v>18779381.75</v>
      </c>
      <c r="G72" s="617">
        <f t="shared" si="3"/>
        <v>25000</v>
      </c>
      <c r="H72" s="618">
        <f t="shared" ref="H72:H135" si="5">H71+G72</f>
        <v>18779381.75</v>
      </c>
      <c r="J72" s="619" t="s">
        <v>58</v>
      </c>
      <c r="K72" s="619" t="s">
        <v>2048</v>
      </c>
    </row>
    <row r="73" spans="2:11">
      <c r="B73" s="620" t="s">
        <v>3244</v>
      </c>
      <c r="C73" s="620" t="s">
        <v>3484</v>
      </c>
      <c r="D73" s="620" t="s">
        <v>3486</v>
      </c>
      <c r="E73" s="615">
        <v>7000</v>
      </c>
      <c r="F73" s="616">
        <f t="shared" si="4"/>
        <v>18786381.75</v>
      </c>
      <c r="G73" s="617">
        <f t="shared" si="3"/>
        <v>7000</v>
      </c>
      <c r="H73" s="618">
        <f t="shared" si="5"/>
        <v>18786381.75</v>
      </c>
      <c r="J73" s="619" t="s">
        <v>58</v>
      </c>
      <c r="K73" s="619" t="s">
        <v>2048</v>
      </c>
    </row>
    <row r="74" spans="2:11">
      <c r="B74" s="620" t="s">
        <v>3244</v>
      </c>
      <c r="C74" s="620" t="s">
        <v>3484</v>
      </c>
      <c r="D74" s="620" t="s">
        <v>3349</v>
      </c>
      <c r="E74" s="615">
        <v>110000</v>
      </c>
      <c r="F74" s="616">
        <f t="shared" si="4"/>
        <v>18896381.75</v>
      </c>
      <c r="G74" s="617">
        <f t="shared" si="3"/>
        <v>110000</v>
      </c>
      <c r="H74" s="618">
        <f t="shared" si="5"/>
        <v>18896381.75</v>
      </c>
      <c r="J74" s="619" t="s">
        <v>58</v>
      </c>
      <c r="K74" s="619" t="s">
        <v>2048</v>
      </c>
    </row>
    <row r="75" spans="2:11">
      <c r="B75" s="620" t="s">
        <v>3244</v>
      </c>
      <c r="C75" s="620" t="s">
        <v>3484</v>
      </c>
      <c r="D75" s="620" t="s">
        <v>6262</v>
      </c>
      <c r="E75" s="615">
        <v>15000</v>
      </c>
      <c r="F75" s="616">
        <f t="shared" si="4"/>
        <v>18911381.75</v>
      </c>
      <c r="G75" s="617">
        <f t="shared" si="3"/>
        <v>15000</v>
      </c>
      <c r="H75" s="618">
        <f t="shared" si="5"/>
        <v>18911381.75</v>
      </c>
      <c r="J75" s="619" t="s">
        <v>58</v>
      </c>
      <c r="K75" s="619" t="s">
        <v>2048</v>
      </c>
    </row>
    <row r="76" spans="2:11">
      <c r="B76" s="620" t="s">
        <v>3244</v>
      </c>
      <c r="C76" s="620" t="s">
        <v>3484</v>
      </c>
      <c r="D76" s="620" t="s">
        <v>6261</v>
      </c>
      <c r="E76" s="615">
        <v>16000</v>
      </c>
      <c r="F76" s="616">
        <f t="shared" si="4"/>
        <v>18927381.75</v>
      </c>
      <c r="G76" s="617">
        <f t="shared" si="3"/>
        <v>16000</v>
      </c>
      <c r="H76" s="618">
        <f t="shared" si="5"/>
        <v>18927381.75</v>
      </c>
      <c r="J76" s="619" t="s">
        <v>58</v>
      </c>
      <c r="K76" s="619" t="s">
        <v>2048</v>
      </c>
    </row>
    <row r="77" spans="2:11">
      <c r="B77" s="620" t="s">
        <v>3244</v>
      </c>
      <c r="C77" s="620" t="s">
        <v>3484</v>
      </c>
      <c r="D77" s="620" t="s">
        <v>6260</v>
      </c>
      <c r="E77" s="615">
        <v>180000</v>
      </c>
      <c r="F77" s="616">
        <f t="shared" si="4"/>
        <v>19107381.75</v>
      </c>
      <c r="G77" s="617">
        <f t="shared" si="3"/>
        <v>180000</v>
      </c>
      <c r="H77" s="618">
        <f t="shared" si="5"/>
        <v>19107381.75</v>
      </c>
      <c r="J77" s="619" t="s">
        <v>58</v>
      </c>
      <c r="K77" s="619" t="s">
        <v>2048</v>
      </c>
    </row>
    <row r="78" spans="2:11">
      <c r="B78" s="620" t="s">
        <v>3244</v>
      </c>
      <c r="C78" s="620" t="s">
        <v>3484</v>
      </c>
      <c r="D78" s="620" t="s">
        <v>3487</v>
      </c>
      <c r="E78" s="615">
        <v>21000</v>
      </c>
      <c r="F78" s="616">
        <f t="shared" si="4"/>
        <v>19128381.75</v>
      </c>
      <c r="G78" s="617">
        <f t="shared" si="3"/>
        <v>21000</v>
      </c>
      <c r="H78" s="618">
        <f t="shared" si="5"/>
        <v>19128381.75</v>
      </c>
      <c r="J78" s="619" t="s">
        <v>58</v>
      </c>
      <c r="K78" s="619" t="s">
        <v>2048</v>
      </c>
    </row>
    <row r="79" spans="2:11">
      <c r="B79" s="620" t="s">
        <v>3244</v>
      </c>
      <c r="C79" s="620" t="s">
        <v>3484</v>
      </c>
      <c r="D79" s="620" t="s">
        <v>6259</v>
      </c>
      <c r="E79" s="615">
        <v>36500</v>
      </c>
      <c r="F79" s="616">
        <f t="shared" si="4"/>
        <v>19164881.75</v>
      </c>
      <c r="G79" s="617">
        <f t="shared" si="3"/>
        <v>36500</v>
      </c>
      <c r="H79" s="618">
        <f t="shared" si="5"/>
        <v>19164881.75</v>
      </c>
      <c r="J79" s="619" t="s">
        <v>58</v>
      </c>
      <c r="K79" s="619" t="s">
        <v>2048</v>
      </c>
    </row>
    <row r="80" spans="2:11">
      <c r="B80" s="620" t="s">
        <v>3244</v>
      </c>
      <c r="C80" s="620" t="s">
        <v>3484</v>
      </c>
      <c r="D80" s="620" t="s">
        <v>3488</v>
      </c>
      <c r="E80" s="615">
        <v>16000</v>
      </c>
      <c r="F80" s="616">
        <f t="shared" si="4"/>
        <v>19180881.75</v>
      </c>
      <c r="G80" s="617">
        <f t="shared" si="3"/>
        <v>16000</v>
      </c>
      <c r="H80" s="618">
        <f t="shared" si="5"/>
        <v>19180881.75</v>
      </c>
      <c r="J80" s="619" t="s">
        <v>58</v>
      </c>
      <c r="K80" s="619" t="s">
        <v>2048</v>
      </c>
    </row>
    <row r="81" spans="2:11">
      <c r="B81" s="620" t="s">
        <v>3244</v>
      </c>
      <c r="C81" s="620" t="s">
        <v>3484</v>
      </c>
      <c r="D81" s="620" t="s">
        <v>4058</v>
      </c>
      <c r="E81" s="615">
        <v>2500</v>
      </c>
      <c r="F81" s="616">
        <f t="shared" si="4"/>
        <v>19183381.75</v>
      </c>
      <c r="G81" s="617">
        <f t="shared" si="3"/>
        <v>2500</v>
      </c>
      <c r="H81" s="618">
        <f t="shared" si="5"/>
        <v>19183381.75</v>
      </c>
      <c r="J81" s="619" t="s">
        <v>58</v>
      </c>
      <c r="K81" s="619" t="s">
        <v>2048</v>
      </c>
    </row>
    <row r="82" spans="2:11">
      <c r="B82" s="620" t="s">
        <v>3244</v>
      </c>
      <c r="C82" s="620" t="s">
        <v>3484</v>
      </c>
      <c r="D82" s="620" t="s">
        <v>6258</v>
      </c>
      <c r="E82" s="615">
        <v>40000</v>
      </c>
      <c r="F82" s="616">
        <f t="shared" si="4"/>
        <v>19223381.75</v>
      </c>
      <c r="G82" s="617">
        <f t="shared" si="3"/>
        <v>40000</v>
      </c>
      <c r="H82" s="618">
        <f t="shared" si="5"/>
        <v>19223381.75</v>
      </c>
      <c r="J82" s="619" t="s">
        <v>58</v>
      </c>
      <c r="K82" s="619" t="s">
        <v>2048</v>
      </c>
    </row>
    <row r="83" spans="2:11">
      <c r="B83" s="620" t="s">
        <v>3244</v>
      </c>
      <c r="C83" s="620" t="s">
        <v>3484</v>
      </c>
      <c r="D83" s="620" t="s">
        <v>6257</v>
      </c>
      <c r="E83" s="615">
        <v>93000</v>
      </c>
      <c r="F83" s="616">
        <f t="shared" si="4"/>
        <v>19316381.75</v>
      </c>
      <c r="G83" s="617">
        <f t="shared" si="3"/>
        <v>93000</v>
      </c>
      <c r="H83" s="618">
        <f t="shared" si="5"/>
        <v>19316381.75</v>
      </c>
      <c r="J83" s="619" t="s">
        <v>58</v>
      </c>
      <c r="K83" s="619" t="s">
        <v>2048</v>
      </c>
    </row>
    <row r="84" spans="2:11">
      <c r="B84" s="620" t="s">
        <v>3244</v>
      </c>
      <c r="C84" s="620" t="s">
        <v>3489</v>
      </c>
      <c r="D84" s="620" t="s">
        <v>3490</v>
      </c>
      <c r="E84" s="615">
        <v>7000</v>
      </c>
      <c r="F84" s="616">
        <f t="shared" si="4"/>
        <v>19323381.75</v>
      </c>
      <c r="G84" s="617">
        <f t="shared" si="3"/>
        <v>7000</v>
      </c>
      <c r="H84" s="618">
        <f t="shared" si="5"/>
        <v>19323381.75</v>
      </c>
      <c r="J84" s="619" t="s">
        <v>58</v>
      </c>
      <c r="K84" s="619" t="s">
        <v>2048</v>
      </c>
    </row>
    <row r="85" spans="2:11">
      <c r="B85" s="620" t="s">
        <v>3244</v>
      </c>
      <c r="C85" s="620" t="s">
        <v>3489</v>
      </c>
      <c r="D85" s="620" t="s">
        <v>3334</v>
      </c>
      <c r="E85" s="615">
        <v>15000</v>
      </c>
      <c r="F85" s="616">
        <f t="shared" si="4"/>
        <v>19338381.75</v>
      </c>
      <c r="G85" s="617">
        <f t="shared" si="3"/>
        <v>15000</v>
      </c>
      <c r="H85" s="618">
        <f t="shared" si="5"/>
        <v>19338381.75</v>
      </c>
      <c r="J85" s="619" t="s">
        <v>58</v>
      </c>
      <c r="K85" s="619" t="s">
        <v>2048</v>
      </c>
    </row>
    <row r="86" spans="2:11">
      <c r="B86" s="620" t="s">
        <v>3244</v>
      </c>
      <c r="C86" s="620" t="s">
        <v>3489</v>
      </c>
      <c r="D86" s="620" t="s">
        <v>3491</v>
      </c>
      <c r="E86" s="615">
        <v>25000</v>
      </c>
      <c r="F86" s="616">
        <f t="shared" si="4"/>
        <v>19363381.75</v>
      </c>
      <c r="G86" s="617">
        <f t="shared" si="3"/>
        <v>25000</v>
      </c>
      <c r="H86" s="618">
        <f t="shared" si="5"/>
        <v>19363381.75</v>
      </c>
      <c r="J86" s="619" t="s">
        <v>58</v>
      </c>
      <c r="K86" s="619" t="s">
        <v>2048</v>
      </c>
    </row>
    <row r="87" spans="2:11">
      <c r="B87" s="620" t="s">
        <v>3244</v>
      </c>
      <c r="C87" s="620" t="s">
        <v>3527</v>
      </c>
      <c r="D87" s="620" t="s">
        <v>3528</v>
      </c>
      <c r="E87" s="615">
        <v>9000</v>
      </c>
      <c r="F87" s="616">
        <f t="shared" si="4"/>
        <v>19372381.75</v>
      </c>
      <c r="G87" s="617">
        <f t="shared" si="3"/>
        <v>9000</v>
      </c>
      <c r="H87" s="618">
        <f t="shared" si="5"/>
        <v>19372381.75</v>
      </c>
      <c r="J87" s="619" t="s">
        <v>58</v>
      </c>
      <c r="K87" s="619" t="s">
        <v>2048</v>
      </c>
    </row>
    <row r="88" spans="2:11">
      <c r="B88" s="620" t="s">
        <v>3244</v>
      </c>
      <c r="C88" s="620" t="s">
        <v>3527</v>
      </c>
      <c r="D88" s="620" t="s">
        <v>3529</v>
      </c>
      <c r="E88" s="615">
        <v>7000</v>
      </c>
      <c r="F88" s="616">
        <f t="shared" si="4"/>
        <v>19379381.75</v>
      </c>
      <c r="G88" s="617">
        <f t="shared" si="3"/>
        <v>7000</v>
      </c>
      <c r="H88" s="618">
        <f t="shared" si="5"/>
        <v>19379381.75</v>
      </c>
      <c r="J88" s="619" t="s">
        <v>58</v>
      </c>
      <c r="K88" s="619" t="s">
        <v>2048</v>
      </c>
    </row>
    <row r="89" spans="2:11">
      <c r="B89" s="620" t="s">
        <v>3244</v>
      </c>
      <c r="C89" s="620" t="s">
        <v>4152</v>
      </c>
      <c r="D89" s="620" t="s">
        <v>4153</v>
      </c>
      <c r="E89" s="615">
        <v>80000</v>
      </c>
      <c r="F89" s="616">
        <f t="shared" si="4"/>
        <v>19459381.75</v>
      </c>
      <c r="G89" s="617">
        <f t="shared" si="3"/>
        <v>80000</v>
      </c>
      <c r="H89" s="618">
        <f t="shared" si="5"/>
        <v>19459381.75</v>
      </c>
      <c r="J89" s="619" t="s">
        <v>4154</v>
      </c>
      <c r="K89" s="619" t="s">
        <v>649</v>
      </c>
    </row>
    <row r="90" spans="2:11">
      <c r="B90" s="620" t="s">
        <v>3244</v>
      </c>
      <c r="C90" s="620" t="s">
        <v>4152</v>
      </c>
      <c r="D90" s="620" t="s">
        <v>4155</v>
      </c>
      <c r="E90" s="615">
        <v>19000</v>
      </c>
      <c r="F90" s="616">
        <f t="shared" si="4"/>
        <v>19478381.75</v>
      </c>
      <c r="G90" s="617">
        <f t="shared" si="3"/>
        <v>19000</v>
      </c>
      <c r="H90" s="618">
        <f t="shared" si="5"/>
        <v>19478381.75</v>
      </c>
      <c r="J90" s="619" t="s">
        <v>4154</v>
      </c>
      <c r="K90" s="619" t="s">
        <v>649</v>
      </c>
    </row>
    <row r="91" spans="2:11">
      <c r="B91" s="620" t="s">
        <v>3244</v>
      </c>
      <c r="C91" s="620" t="s">
        <v>3540</v>
      </c>
      <c r="D91" s="620" t="s">
        <v>3541</v>
      </c>
      <c r="E91" s="615">
        <v>15000</v>
      </c>
      <c r="F91" s="616">
        <f t="shared" si="4"/>
        <v>19493381.75</v>
      </c>
      <c r="G91" s="617">
        <f t="shared" si="3"/>
        <v>15000</v>
      </c>
      <c r="H91" s="618">
        <f t="shared" si="5"/>
        <v>19493381.75</v>
      </c>
      <c r="J91" s="619" t="s">
        <v>626</v>
      </c>
      <c r="K91" s="619" t="s">
        <v>3542</v>
      </c>
    </row>
    <row r="92" spans="2:11">
      <c r="B92" s="620" t="s">
        <v>3244</v>
      </c>
      <c r="C92" s="620" t="s">
        <v>3540</v>
      </c>
      <c r="D92" s="620" t="s">
        <v>3543</v>
      </c>
      <c r="E92" s="615">
        <v>150000</v>
      </c>
      <c r="F92" s="616">
        <f t="shared" si="4"/>
        <v>19643381.75</v>
      </c>
      <c r="G92" s="617">
        <f t="shared" si="3"/>
        <v>150000</v>
      </c>
      <c r="H92" s="618">
        <f t="shared" si="5"/>
        <v>19643381.75</v>
      </c>
      <c r="J92" s="619" t="s">
        <v>626</v>
      </c>
      <c r="K92" s="619" t="s">
        <v>3542</v>
      </c>
    </row>
    <row r="93" spans="2:11">
      <c r="B93" s="620" t="s">
        <v>3244</v>
      </c>
      <c r="C93" s="620" t="s">
        <v>3540</v>
      </c>
      <c r="D93" s="620" t="s">
        <v>3544</v>
      </c>
      <c r="E93" s="615">
        <v>200000</v>
      </c>
      <c r="F93" s="616">
        <f t="shared" si="4"/>
        <v>19843381.75</v>
      </c>
      <c r="G93" s="617">
        <f t="shared" si="3"/>
        <v>200000</v>
      </c>
      <c r="H93" s="618">
        <f t="shared" si="5"/>
        <v>19843381.75</v>
      </c>
      <c r="J93" s="619" t="s">
        <v>626</v>
      </c>
      <c r="K93" s="619" t="s">
        <v>3542</v>
      </c>
    </row>
    <row r="94" spans="2:11">
      <c r="B94" s="620" t="s">
        <v>3244</v>
      </c>
      <c r="C94" s="620" t="s">
        <v>3554</v>
      </c>
      <c r="D94" s="620" t="s">
        <v>3555</v>
      </c>
      <c r="E94" s="615">
        <v>19000</v>
      </c>
      <c r="F94" s="616">
        <f t="shared" si="4"/>
        <v>19862381.75</v>
      </c>
      <c r="G94" s="617">
        <f t="shared" si="3"/>
        <v>19000</v>
      </c>
      <c r="H94" s="618">
        <f t="shared" si="5"/>
        <v>19862381.75</v>
      </c>
      <c r="J94" s="619" t="s">
        <v>668</v>
      </c>
      <c r="K94" s="619" t="s">
        <v>1619</v>
      </c>
    </row>
    <row r="95" spans="2:11">
      <c r="B95" s="620" t="s">
        <v>3244</v>
      </c>
      <c r="C95" s="620" t="s">
        <v>3554</v>
      </c>
      <c r="D95" s="620" t="s">
        <v>3337</v>
      </c>
      <c r="E95" s="615">
        <v>39000</v>
      </c>
      <c r="F95" s="616">
        <f t="shared" si="4"/>
        <v>19901381.75</v>
      </c>
      <c r="G95" s="617">
        <f t="shared" si="3"/>
        <v>39000</v>
      </c>
      <c r="H95" s="618">
        <f t="shared" si="5"/>
        <v>19901381.75</v>
      </c>
      <c r="J95" s="619" t="s">
        <v>668</v>
      </c>
      <c r="K95" s="619" t="s">
        <v>1619</v>
      </c>
    </row>
    <row r="96" spans="2:11">
      <c r="B96" s="620" t="s">
        <v>3244</v>
      </c>
      <c r="C96" s="620" t="s">
        <v>3561</v>
      </c>
      <c r="D96" s="620" t="s">
        <v>6235</v>
      </c>
      <c r="E96" s="615">
        <v>10000</v>
      </c>
      <c r="F96" s="616">
        <f t="shared" si="4"/>
        <v>19911381.75</v>
      </c>
      <c r="G96" s="617">
        <f t="shared" si="3"/>
        <v>10000</v>
      </c>
      <c r="H96" s="618">
        <f t="shared" si="5"/>
        <v>19911381.75</v>
      </c>
      <c r="J96" s="619" t="s">
        <v>3306</v>
      </c>
      <c r="K96" s="619" t="s">
        <v>649</v>
      </c>
    </row>
    <row r="97" spans="2:11">
      <c r="B97" s="620" t="s">
        <v>3244</v>
      </c>
      <c r="C97" s="620" t="s">
        <v>4156</v>
      </c>
      <c r="D97" s="620" t="s">
        <v>4157</v>
      </c>
      <c r="E97" s="615">
        <v>245000</v>
      </c>
      <c r="F97" s="616">
        <f t="shared" si="4"/>
        <v>20156381.75</v>
      </c>
      <c r="G97" s="617">
        <f t="shared" si="3"/>
        <v>245000</v>
      </c>
      <c r="H97" s="618">
        <f t="shared" si="5"/>
        <v>20156381.75</v>
      </c>
      <c r="J97" s="619" t="s">
        <v>58</v>
      </c>
      <c r="K97" s="619" t="s">
        <v>2048</v>
      </c>
    </row>
    <row r="98" spans="2:11">
      <c r="B98" s="620" t="s">
        <v>3244</v>
      </c>
      <c r="C98" s="620" t="s">
        <v>4156</v>
      </c>
      <c r="D98" s="620" t="s">
        <v>3459</v>
      </c>
      <c r="E98" s="615">
        <v>10000</v>
      </c>
      <c r="F98" s="616">
        <f t="shared" si="4"/>
        <v>20166381.75</v>
      </c>
      <c r="G98" s="617">
        <f t="shared" si="3"/>
        <v>10000</v>
      </c>
      <c r="H98" s="618">
        <f t="shared" si="5"/>
        <v>20166381.75</v>
      </c>
      <c r="J98" s="619" t="s">
        <v>58</v>
      </c>
      <c r="K98" s="619" t="s">
        <v>2048</v>
      </c>
    </row>
    <row r="99" spans="2:11">
      <c r="B99" s="620" t="s">
        <v>3244</v>
      </c>
      <c r="C99" s="620" t="s">
        <v>4156</v>
      </c>
      <c r="D99" s="620" t="s">
        <v>4158</v>
      </c>
      <c r="E99" s="615">
        <v>55000</v>
      </c>
      <c r="F99" s="616">
        <f t="shared" si="4"/>
        <v>20221381.75</v>
      </c>
      <c r="G99" s="617">
        <f t="shared" si="3"/>
        <v>55000</v>
      </c>
      <c r="H99" s="618">
        <f t="shared" si="5"/>
        <v>20221381.75</v>
      </c>
      <c r="J99" s="619" t="s">
        <v>58</v>
      </c>
      <c r="K99" s="619" t="s">
        <v>2048</v>
      </c>
    </row>
    <row r="100" spans="2:11">
      <c r="B100" s="620" t="s">
        <v>3244</v>
      </c>
      <c r="C100" s="620" t="s">
        <v>4156</v>
      </c>
      <c r="D100" s="620" t="s">
        <v>6256</v>
      </c>
      <c r="E100" s="615">
        <v>65000</v>
      </c>
      <c r="F100" s="616">
        <f t="shared" si="4"/>
        <v>20286381.75</v>
      </c>
      <c r="G100" s="617">
        <f t="shared" si="3"/>
        <v>65000</v>
      </c>
      <c r="H100" s="618">
        <f t="shared" si="5"/>
        <v>20286381.75</v>
      </c>
      <c r="J100" s="619" t="s">
        <v>58</v>
      </c>
      <c r="K100" s="619" t="s">
        <v>2048</v>
      </c>
    </row>
    <row r="101" spans="2:11">
      <c r="B101" s="620" t="s">
        <v>3244</v>
      </c>
      <c r="C101" s="620" t="s">
        <v>4156</v>
      </c>
      <c r="D101" s="620" t="s">
        <v>2922</v>
      </c>
      <c r="E101" s="615">
        <v>350000</v>
      </c>
      <c r="F101" s="616">
        <f t="shared" si="4"/>
        <v>20636381.75</v>
      </c>
      <c r="G101" s="617">
        <f t="shared" si="3"/>
        <v>350000</v>
      </c>
      <c r="H101" s="618">
        <f t="shared" si="5"/>
        <v>20636381.75</v>
      </c>
      <c r="J101" s="619" t="s">
        <v>58</v>
      </c>
      <c r="K101" s="619" t="s">
        <v>2048</v>
      </c>
    </row>
    <row r="102" spans="2:11">
      <c r="B102" s="620" t="s">
        <v>3244</v>
      </c>
      <c r="C102" s="620" t="s">
        <v>4156</v>
      </c>
      <c r="D102" s="620" t="s">
        <v>4159</v>
      </c>
      <c r="E102" s="615">
        <v>500000</v>
      </c>
      <c r="F102" s="616">
        <f t="shared" si="4"/>
        <v>21136381.75</v>
      </c>
      <c r="G102" s="617">
        <f t="shared" si="3"/>
        <v>500000</v>
      </c>
      <c r="H102" s="618">
        <f t="shared" si="5"/>
        <v>21136381.75</v>
      </c>
      <c r="J102" s="619" t="s">
        <v>58</v>
      </c>
      <c r="K102" s="619" t="s">
        <v>2048</v>
      </c>
    </row>
    <row r="103" spans="2:11">
      <c r="B103" s="620" t="s">
        <v>3244</v>
      </c>
      <c r="C103" s="620" t="s">
        <v>3601</v>
      </c>
      <c r="D103" s="620" t="s">
        <v>6235</v>
      </c>
      <c r="E103" s="615">
        <v>20000</v>
      </c>
      <c r="F103" s="616">
        <f t="shared" si="4"/>
        <v>21156381.75</v>
      </c>
      <c r="G103" s="617">
        <f t="shared" si="3"/>
        <v>20000</v>
      </c>
      <c r="H103" s="618">
        <f t="shared" si="5"/>
        <v>21156381.75</v>
      </c>
      <c r="J103" s="619" t="s">
        <v>3306</v>
      </c>
      <c r="K103" s="619" t="s">
        <v>649</v>
      </c>
    </row>
    <row r="104" spans="2:11">
      <c r="B104" s="620" t="s">
        <v>3244</v>
      </c>
      <c r="C104" s="620" t="s">
        <v>6255</v>
      </c>
      <c r="D104" s="620" t="s">
        <v>3647</v>
      </c>
      <c r="E104" s="615">
        <v>233000</v>
      </c>
      <c r="F104" s="616">
        <f t="shared" si="4"/>
        <v>21389381.75</v>
      </c>
      <c r="G104" s="617">
        <f t="shared" si="3"/>
        <v>233000</v>
      </c>
      <c r="H104" s="618">
        <f t="shared" si="5"/>
        <v>21389381.75</v>
      </c>
      <c r="J104" s="619" t="s">
        <v>626</v>
      </c>
      <c r="K104" s="619" t="s">
        <v>3542</v>
      </c>
    </row>
    <row r="105" spans="2:11">
      <c r="B105" s="620" t="s">
        <v>3244</v>
      </c>
      <c r="C105" s="620" t="s">
        <v>6255</v>
      </c>
      <c r="D105" s="620" t="s">
        <v>3648</v>
      </c>
      <c r="E105" s="615">
        <v>725000</v>
      </c>
      <c r="F105" s="616">
        <f t="shared" si="4"/>
        <v>22114381.75</v>
      </c>
      <c r="G105" s="617">
        <f t="shared" si="3"/>
        <v>725000</v>
      </c>
      <c r="H105" s="618">
        <f t="shared" si="5"/>
        <v>22114381.75</v>
      </c>
      <c r="J105" s="619" t="s">
        <v>626</v>
      </c>
      <c r="K105" s="619" t="s">
        <v>3542</v>
      </c>
    </row>
    <row r="106" spans="2:11">
      <c r="B106" s="620" t="s">
        <v>3244</v>
      </c>
      <c r="C106" s="620" t="s">
        <v>6255</v>
      </c>
      <c r="D106" s="620" t="s">
        <v>3649</v>
      </c>
      <c r="E106" s="615">
        <v>80000</v>
      </c>
      <c r="F106" s="616">
        <f t="shared" si="4"/>
        <v>22194381.75</v>
      </c>
      <c r="G106" s="617">
        <f t="shared" si="3"/>
        <v>80000</v>
      </c>
      <c r="H106" s="618">
        <f t="shared" si="5"/>
        <v>22194381.75</v>
      </c>
      <c r="J106" s="619" t="s">
        <v>626</v>
      </c>
      <c r="K106" s="619" t="s">
        <v>3542</v>
      </c>
    </row>
    <row r="107" spans="2:11">
      <c r="B107" s="620" t="s">
        <v>3244</v>
      </c>
      <c r="C107" s="620" t="s">
        <v>6255</v>
      </c>
      <c r="D107" s="620" t="s">
        <v>3650</v>
      </c>
      <c r="E107" s="615">
        <v>90000</v>
      </c>
      <c r="F107" s="616">
        <f t="shared" si="4"/>
        <v>22284381.75</v>
      </c>
      <c r="G107" s="617">
        <f t="shared" si="3"/>
        <v>90000</v>
      </c>
      <c r="H107" s="618">
        <f t="shared" si="5"/>
        <v>22284381.75</v>
      </c>
      <c r="J107" s="619" t="s">
        <v>626</v>
      </c>
      <c r="K107" s="619" t="s">
        <v>3542</v>
      </c>
    </row>
    <row r="108" spans="2:11">
      <c r="B108" s="620" t="s">
        <v>3244</v>
      </c>
      <c r="C108" s="620" t="s">
        <v>6255</v>
      </c>
      <c r="D108" s="620" t="s">
        <v>3596</v>
      </c>
      <c r="E108" s="615">
        <v>322000</v>
      </c>
      <c r="F108" s="616">
        <f t="shared" si="4"/>
        <v>22606381.75</v>
      </c>
      <c r="G108" s="617">
        <f t="shared" si="3"/>
        <v>322000</v>
      </c>
      <c r="H108" s="618">
        <f t="shared" si="5"/>
        <v>22606381.75</v>
      </c>
      <c r="J108" s="619" t="s">
        <v>626</v>
      </c>
      <c r="K108" s="619" t="s">
        <v>3542</v>
      </c>
    </row>
    <row r="109" spans="2:11">
      <c r="B109" s="620" t="s">
        <v>3244</v>
      </c>
      <c r="C109" s="620" t="s">
        <v>6255</v>
      </c>
      <c r="D109" s="620" t="s">
        <v>3651</v>
      </c>
      <c r="E109" s="615">
        <v>119500</v>
      </c>
      <c r="F109" s="616">
        <f t="shared" si="4"/>
        <v>22725881.75</v>
      </c>
      <c r="G109" s="617">
        <f t="shared" si="3"/>
        <v>119500</v>
      </c>
      <c r="H109" s="618">
        <f t="shared" si="5"/>
        <v>22725881.75</v>
      </c>
      <c r="J109" s="619" t="s">
        <v>626</v>
      </c>
      <c r="K109" s="619" t="s">
        <v>3542</v>
      </c>
    </row>
    <row r="110" spans="2:11">
      <c r="B110" s="620" t="s">
        <v>3244</v>
      </c>
      <c r="C110" s="620" t="s">
        <v>6255</v>
      </c>
      <c r="D110" s="620" t="s">
        <v>3652</v>
      </c>
      <c r="E110" s="615">
        <v>707100</v>
      </c>
      <c r="F110" s="616">
        <f t="shared" si="4"/>
        <v>23432981.75</v>
      </c>
      <c r="G110" s="617">
        <f t="shared" si="3"/>
        <v>707100</v>
      </c>
      <c r="H110" s="618">
        <f t="shared" si="5"/>
        <v>23432981.75</v>
      </c>
      <c r="J110" s="619" t="s">
        <v>626</v>
      </c>
      <c r="K110" s="619" t="s">
        <v>3542</v>
      </c>
    </row>
    <row r="111" spans="2:11">
      <c r="B111" s="620" t="s">
        <v>3244</v>
      </c>
      <c r="C111" s="620" t="s">
        <v>6255</v>
      </c>
      <c r="D111" s="620" t="s">
        <v>3653</v>
      </c>
      <c r="E111" s="615">
        <v>275000</v>
      </c>
      <c r="F111" s="616">
        <f t="shared" si="4"/>
        <v>23707981.75</v>
      </c>
      <c r="G111" s="617">
        <f t="shared" si="3"/>
        <v>275000</v>
      </c>
      <c r="H111" s="618">
        <f t="shared" si="5"/>
        <v>23707981.75</v>
      </c>
      <c r="J111" s="619" t="s">
        <v>626</v>
      </c>
      <c r="K111" s="619" t="s">
        <v>3542</v>
      </c>
    </row>
    <row r="112" spans="2:11">
      <c r="B112" s="620" t="s">
        <v>3244</v>
      </c>
      <c r="C112" s="620" t="s">
        <v>6255</v>
      </c>
      <c r="D112" s="620" t="s">
        <v>3654</v>
      </c>
      <c r="E112" s="615">
        <v>150000</v>
      </c>
      <c r="F112" s="616">
        <f t="shared" si="4"/>
        <v>23857981.75</v>
      </c>
      <c r="G112" s="617">
        <f t="shared" si="3"/>
        <v>150000</v>
      </c>
      <c r="H112" s="618">
        <f t="shared" si="5"/>
        <v>23857981.75</v>
      </c>
      <c r="J112" s="619" t="s">
        <v>626</v>
      </c>
      <c r="K112" s="619" t="s">
        <v>3542</v>
      </c>
    </row>
    <row r="113" spans="2:11">
      <c r="B113" s="620" t="s">
        <v>3244</v>
      </c>
      <c r="C113" s="620" t="s">
        <v>6255</v>
      </c>
      <c r="D113" s="620" t="s">
        <v>3655</v>
      </c>
      <c r="E113" s="615">
        <v>60000</v>
      </c>
      <c r="F113" s="616">
        <f t="shared" si="4"/>
        <v>23917981.75</v>
      </c>
      <c r="G113" s="617">
        <f t="shared" si="3"/>
        <v>60000</v>
      </c>
      <c r="H113" s="618">
        <f t="shared" si="5"/>
        <v>23917981.75</v>
      </c>
      <c r="J113" s="619" t="s">
        <v>626</v>
      </c>
      <c r="K113" s="619" t="s">
        <v>3542</v>
      </c>
    </row>
    <row r="114" spans="2:11">
      <c r="B114" s="620" t="s">
        <v>3244</v>
      </c>
      <c r="C114" s="620" t="s">
        <v>6255</v>
      </c>
      <c r="D114" s="620" t="s">
        <v>2922</v>
      </c>
      <c r="E114" s="615">
        <v>155000</v>
      </c>
      <c r="F114" s="616">
        <f t="shared" si="4"/>
        <v>24072981.75</v>
      </c>
      <c r="G114" s="617">
        <f t="shared" si="3"/>
        <v>155000</v>
      </c>
      <c r="H114" s="618">
        <f t="shared" si="5"/>
        <v>24072981.75</v>
      </c>
      <c r="J114" s="619" t="s">
        <v>626</v>
      </c>
      <c r="K114" s="619" t="s">
        <v>3542</v>
      </c>
    </row>
    <row r="115" spans="2:11">
      <c r="B115" s="620" t="s">
        <v>3244</v>
      </c>
      <c r="C115" s="620" t="s">
        <v>6255</v>
      </c>
      <c r="D115" s="620" t="s">
        <v>3656</v>
      </c>
      <c r="E115" s="615">
        <v>573100</v>
      </c>
      <c r="F115" s="616">
        <f t="shared" si="4"/>
        <v>24646081.75</v>
      </c>
      <c r="G115" s="617">
        <f t="shared" si="3"/>
        <v>573100</v>
      </c>
      <c r="H115" s="618">
        <f t="shared" si="5"/>
        <v>24646081.75</v>
      </c>
      <c r="J115" s="619" t="s">
        <v>626</v>
      </c>
      <c r="K115" s="619" t="s">
        <v>3542</v>
      </c>
    </row>
    <row r="116" spans="2:11">
      <c r="B116" s="620" t="s">
        <v>3244</v>
      </c>
      <c r="C116" s="620" t="s">
        <v>6255</v>
      </c>
      <c r="D116" s="620" t="s">
        <v>3657</v>
      </c>
      <c r="E116" s="615">
        <v>113620</v>
      </c>
      <c r="F116" s="616">
        <f t="shared" si="4"/>
        <v>24759701.75</v>
      </c>
      <c r="G116" s="617">
        <f t="shared" si="3"/>
        <v>113620</v>
      </c>
      <c r="H116" s="618">
        <f t="shared" si="5"/>
        <v>24759701.75</v>
      </c>
      <c r="J116" s="619" t="s">
        <v>626</v>
      </c>
      <c r="K116" s="619" t="s">
        <v>3542</v>
      </c>
    </row>
    <row r="117" spans="2:11">
      <c r="B117" s="620" t="s">
        <v>3244</v>
      </c>
      <c r="C117" s="620" t="s">
        <v>6255</v>
      </c>
      <c r="D117" s="620" t="s">
        <v>3658</v>
      </c>
      <c r="E117" s="615">
        <v>176764</v>
      </c>
      <c r="F117" s="616">
        <f t="shared" si="4"/>
        <v>24936465.75</v>
      </c>
      <c r="G117" s="617">
        <f t="shared" si="3"/>
        <v>176764</v>
      </c>
      <c r="H117" s="618">
        <f t="shared" si="5"/>
        <v>24936465.75</v>
      </c>
      <c r="J117" s="619" t="s">
        <v>626</v>
      </c>
      <c r="K117" s="619" t="s">
        <v>3542</v>
      </c>
    </row>
    <row r="118" spans="2:11">
      <c r="B118" s="620" t="s">
        <v>3244</v>
      </c>
      <c r="C118" s="620" t="s">
        <v>3659</v>
      </c>
      <c r="D118" s="620" t="s">
        <v>3660</v>
      </c>
      <c r="E118" s="615">
        <v>115000</v>
      </c>
      <c r="F118" s="616">
        <f t="shared" si="4"/>
        <v>25051465.75</v>
      </c>
      <c r="G118" s="617">
        <f t="shared" si="3"/>
        <v>115000</v>
      </c>
      <c r="H118" s="618">
        <f t="shared" si="5"/>
        <v>25051465.75</v>
      </c>
      <c r="J118" s="619" t="s">
        <v>58</v>
      </c>
      <c r="K118" s="619" t="s">
        <v>2048</v>
      </c>
    </row>
    <row r="119" spans="2:11">
      <c r="B119" s="620" t="s">
        <v>3244</v>
      </c>
      <c r="C119" s="620" t="s">
        <v>3659</v>
      </c>
      <c r="D119" s="620" t="s">
        <v>3661</v>
      </c>
      <c r="E119" s="615">
        <v>78000</v>
      </c>
      <c r="F119" s="616">
        <f t="shared" si="4"/>
        <v>25129465.75</v>
      </c>
      <c r="G119" s="617">
        <f t="shared" si="3"/>
        <v>78000</v>
      </c>
      <c r="H119" s="618">
        <f t="shared" si="5"/>
        <v>25129465.75</v>
      </c>
      <c r="J119" s="619" t="s">
        <v>58</v>
      </c>
      <c r="K119" s="619" t="s">
        <v>2048</v>
      </c>
    </row>
    <row r="120" spans="2:11">
      <c r="B120" s="620" t="s">
        <v>3244</v>
      </c>
      <c r="C120" s="620" t="s">
        <v>3659</v>
      </c>
      <c r="D120" s="620" t="s">
        <v>3662</v>
      </c>
      <c r="E120" s="615">
        <v>75000</v>
      </c>
      <c r="F120" s="616">
        <f t="shared" si="4"/>
        <v>25204465.75</v>
      </c>
      <c r="G120" s="617">
        <f t="shared" si="3"/>
        <v>75000</v>
      </c>
      <c r="H120" s="618">
        <f t="shared" si="5"/>
        <v>25204465.75</v>
      </c>
      <c r="J120" s="619" t="s">
        <v>58</v>
      </c>
      <c r="K120" s="619" t="s">
        <v>2048</v>
      </c>
    </row>
    <row r="121" spans="2:11">
      <c r="B121" s="620" t="s">
        <v>3244</v>
      </c>
      <c r="C121" s="620" t="s">
        <v>3659</v>
      </c>
      <c r="D121" s="620" t="s">
        <v>3663</v>
      </c>
      <c r="E121" s="615">
        <v>7000</v>
      </c>
      <c r="F121" s="616">
        <f t="shared" si="4"/>
        <v>25211465.75</v>
      </c>
      <c r="G121" s="617">
        <f t="shared" si="3"/>
        <v>7000</v>
      </c>
      <c r="H121" s="618">
        <f t="shared" si="5"/>
        <v>25211465.75</v>
      </c>
      <c r="J121" s="619" t="s">
        <v>58</v>
      </c>
      <c r="K121" s="619" t="s">
        <v>2048</v>
      </c>
    </row>
    <row r="122" spans="2:11">
      <c r="B122" s="620" t="s">
        <v>3244</v>
      </c>
      <c r="C122" s="620" t="s">
        <v>3659</v>
      </c>
      <c r="D122" s="620" t="s">
        <v>3664</v>
      </c>
      <c r="E122" s="615">
        <v>29000</v>
      </c>
      <c r="F122" s="616">
        <f t="shared" si="4"/>
        <v>25240465.75</v>
      </c>
      <c r="G122" s="617">
        <f t="shared" si="3"/>
        <v>29000</v>
      </c>
      <c r="H122" s="618">
        <f t="shared" si="5"/>
        <v>25240465.75</v>
      </c>
      <c r="J122" s="619" t="s">
        <v>58</v>
      </c>
      <c r="K122" s="619" t="s">
        <v>2048</v>
      </c>
    </row>
    <row r="123" spans="2:11">
      <c r="B123" s="620" t="s">
        <v>3244</v>
      </c>
      <c r="C123" s="620" t="s">
        <v>3659</v>
      </c>
      <c r="D123" s="620" t="s">
        <v>3333</v>
      </c>
      <c r="E123" s="615">
        <v>7000</v>
      </c>
      <c r="F123" s="616">
        <f t="shared" si="4"/>
        <v>25247465.75</v>
      </c>
      <c r="G123" s="617">
        <f t="shared" si="3"/>
        <v>7000</v>
      </c>
      <c r="H123" s="618">
        <f t="shared" si="5"/>
        <v>25247465.75</v>
      </c>
      <c r="J123" s="619" t="s">
        <v>58</v>
      </c>
      <c r="K123" s="619" t="s">
        <v>2048</v>
      </c>
    </row>
    <row r="124" spans="2:11">
      <c r="B124" s="620" t="s">
        <v>3244</v>
      </c>
      <c r="C124" s="620" t="s">
        <v>3659</v>
      </c>
      <c r="D124" s="620" t="s">
        <v>3334</v>
      </c>
      <c r="E124" s="615">
        <v>11000</v>
      </c>
      <c r="F124" s="616">
        <f t="shared" si="4"/>
        <v>25258465.75</v>
      </c>
      <c r="G124" s="617">
        <f t="shared" si="3"/>
        <v>11000</v>
      </c>
      <c r="H124" s="618">
        <f t="shared" si="5"/>
        <v>25258465.75</v>
      </c>
      <c r="J124" s="619" t="s">
        <v>58</v>
      </c>
      <c r="K124" s="619" t="s">
        <v>2048</v>
      </c>
    </row>
    <row r="125" spans="2:11">
      <c r="B125" s="620" t="s">
        <v>3244</v>
      </c>
      <c r="C125" s="620" t="s">
        <v>3659</v>
      </c>
      <c r="D125" s="620" t="s">
        <v>3665</v>
      </c>
      <c r="E125" s="615">
        <v>45000</v>
      </c>
      <c r="F125" s="616">
        <f t="shared" si="4"/>
        <v>25303465.75</v>
      </c>
      <c r="G125" s="617">
        <f t="shared" si="3"/>
        <v>45000</v>
      </c>
      <c r="H125" s="618">
        <f t="shared" si="5"/>
        <v>25303465.75</v>
      </c>
      <c r="J125" s="619" t="s">
        <v>58</v>
      </c>
      <c r="K125" s="619" t="s">
        <v>2048</v>
      </c>
    </row>
    <row r="126" spans="2:11">
      <c r="B126" s="620" t="s">
        <v>3244</v>
      </c>
      <c r="C126" s="620" t="s">
        <v>3659</v>
      </c>
      <c r="D126" s="620" t="s">
        <v>3511</v>
      </c>
      <c r="E126" s="615">
        <v>18000</v>
      </c>
      <c r="F126" s="616">
        <f t="shared" si="4"/>
        <v>25321465.75</v>
      </c>
      <c r="G126" s="617">
        <f t="shared" si="3"/>
        <v>18000</v>
      </c>
      <c r="H126" s="618">
        <f t="shared" si="5"/>
        <v>25321465.75</v>
      </c>
      <c r="J126" s="619" t="s">
        <v>58</v>
      </c>
      <c r="K126" s="619" t="s">
        <v>2048</v>
      </c>
    </row>
    <row r="127" spans="2:11">
      <c r="B127" s="620" t="s">
        <v>3244</v>
      </c>
      <c r="C127" s="620" t="s">
        <v>3659</v>
      </c>
      <c r="D127" s="620" t="s">
        <v>3337</v>
      </c>
      <c r="E127" s="615">
        <v>7000</v>
      </c>
      <c r="F127" s="616">
        <f t="shared" si="4"/>
        <v>25328465.75</v>
      </c>
      <c r="G127" s="617">
        <f t="shared" si="3"/>
        <v>7000</v>
      </c>
      <c r="H127" s="618">
        <f t="shared" si="5"/>
        <v>25328465.75</v>
      </c>
      <c r="J127" s="619" t="s">
        <v>58</v>
      </c>
      <c r="K127" s="619" t="s">
        <v>2048</v>
      </c>
    </row>
    <row r="128" spans="2:11">
      <c r="B128" s="620" t="s">
        <v>3244</v>
      </c>
      <c r="C128" s="620" t="s">
        <v>3659</v>
      </c>
      <c r="D128" s="620" t="s">
        <v>3666</v>
      </c>
      <c r="E128" s="615">
        <v>7000</v>
      </c>
      <c r="F128" s="616">
        <f t="shared" si="4"/>
        <v>25335465.75</v>
      </c>
      <c r="G128" s="617">
        <f t="shared" si="3"/>
        <v>7000</v>
      </c>
      <c r="H128" s="618">
        <f t="shared" si="5"/>
        <v>25335465.75</v>
      </c>
      <c r="J128" s="619" t="s">
        <v>58</v>
      </c>
      <c r="K128" s="619" t="s">
        <v>2048</v>
      </c>
    </row>
    <row r="129" spans="2:11">
      <c r="B129" s="620" t="s">
        <v>3244</v>
      </c>
      <c r="C129" s="620" t="s">
        <v>3659</v>
      </c>
      <c r="D129" s="620" t="s">
        <v>3667</v>
      </c>
      <c r="E129" s="615">
        <v>7000</v>
      </c>
      <c r="F129" s="616">
        <f t="shared" si="4"/>
        <v>25342465.75</v>
      </c>
      <c r="G129" s="617">
        <f t="shared" si="3"/>
        <v>7000</v>
      </c>
      <c r="H129" s="618">
        <f t="shared" si="5"/>
        <v>25342465.75</v>
      </c>
      <c r="J129" s="619" t="s">
        <v>58</v>
      </c>
      <c r="K129" s="619" t="s">
        <v>2048</v>
      </c>
    </row>
    <row r="130" spans="2:11">
      <c r="B130" s="620" t="s">
        <v>3244</v>
      </c>
      <c r="C130" s="620" t="s">
        <v>3659</v>
      </c>
      <c r="D130" s="620" t="s">
        <v>3668</v>
      </c>
      <c r="E130" s="615">
        <v>100000</v>
      </c>
      <c r="F130" s="616">
        <f t="shared" si="4"/>
        <v>25442465.75</v>
      </c>
      <c r="G130" s="617">
        <f t="shared" si="3"/>
        <v>100000</v>
      </c>
      <c r="H130" s="618">
        <f t="shared" si="5"/>
        <v>25442465.75</v>
      </c>
      <c r="J130" s="619" t="s">
        <v>58</v>
      </c>
      <c r="K130" s="619" t="s">
        <v>2048</v>
      </c>
    </row>
    <row r="131" spans="2:11">
      <c r="B131" s="620" t="s">
        <v>3244</v>
      </c>
      <c r="C131" s="620" t="s">
        <v>3659</v>
      </c>
      <c r="D131" s="620" t="s">
        <v>3669</v>
      </c>
      <c r="E131" s="615">
        <v>8000</v>
      </c>
      <c r="F131" s="616">
        <f t="shared" si="4"/>
        <v>25450465.75</v>
      </c>
      <c r="G131" s="617">
        <f t="shared" si="3"/>
        <v>8000</v>
      </c>
      <c r="H131" s="618">
        <f t="shared" si="5"/>
        <v>25450465.75</v>
      </c>
      <c r="J131" s="619" t="s">
        <v>58</v>
      </c>
      <c r="K131" s="619" t="s">
        <v>2048</v>
      </c>
    </row>
    <row r="132" spans="2:11">
      <c r="B132" s="620" t="s">
        <v>3244</v>
      </c>
      <c r="C132" s="620" t="s">
        <v>3659</v>
      </c>
      <c r="D132" s="620" t="s">
        <v>3670</v>
      </c>
      <c r="E132" s="615">
        <v>25000</v>
      </c>
      <c r="F132" s="616">
        <f t="shared" si="4"/>
        <v>25475465.75</v>
      </c>
      <c r="G132" s="617">
        <f t="shared" si="3"/>
        <v>25000</v>
      </c>
      <c r="H132" s="618">
        <f t="shared" si="5"/>
        <v>25475465.75</v>
      </c>
      <c r="J132" s="619" t="s">
        <v>58</v>
      </c>
      <c r="K132" s="619" t="s">
        <v>2048</v>
      </c>
    </row>
    <row r="133" spans="2:11">
      <c r="B133" s="620" t="s">
        <v>3244</v>
      </c>
      <c r="C133" s="620" t="s">
        <v>3659</v>
      </c>
      <c r="D133" s="620" t="s">
        <v>3671</v>
      </c>
      <c r="E133" s="615">
        <v>7000</v>
      </c>
      <c r="F133" s="616">
        <f t="shared" si="4"/>
        <v>25482465.75</v>
      </c>
      <c r="G133" s="617">
        <f t="shared" si="3"/>
        <v>7000</v>
      </c>
      <c r="H133" s="618">
        <f t="shared" si="5"/>
        <v>25482465.75</v>
      </c>
      <c r="J133" s="619" t="s">
        <v>58</v>
      </c>
      <c r="K133" s="619" t="s">
        <v>2048</v>
      </c>
    </row>
    <row r="134" spans="2:11">
      <c r="B134" s="620" t="s">
        <v>3244</v>
      </c>
      <c r="C134" s="620" t="s">
        <v>3786</v>
      </c>
      <c r="D134" s="620" t="s">
        <v>6240</v>
      </c>
      <c r="E134" s="615">
        <v>20000</v>
      </c>
      <c r="F134" s="616">
        <f t="shared" si="4"/>
        <v>25502465.75</v>
      </c>
      <c r="G134" s="617">
        <f t="shared" si="3"/>
        <v>20000</v>
      </c>
      <c r="H134" s="618">
        <f t="shared" si="5"/>
        <v>25502465.75</v>
      </c>
      <c r="J134" s="619" t="s">
        <v>3306</v>
      </c>
      <c r="K134" s="619" t="s">
        <v>649</v>
      </c>
    </row>
    <row r="135" spans="2:11">
      <c r="B135" s="620" t="s">
        <v>3244</v>
      </c>
      <c r="C135" s="620" t="s">
        <v>3787</v>
      </c>
      <c r="D135" s="620" t="s">
        <v>6254</v>
      </c>
      <c r="E135" s="615">
        <v>643297</v>
      </c>
      <c r="F135" s="616">
        <f t="shared" si="4"/>
        <v>26145762.75</v>
      </c>
      <c r="G135" s="617">
        <f t="shared" ref="G135:G198" si="6">E135</f>
        <v>643297</v>
      </c>
      <c r="H135" s="618">
        <f t="shared" si="5"/>
        <v>26145762.75</v>
      </c>
      <c r="J135" s="619" t="s">
        <v>3306</v>
      </c>
      <c r="K135" s="619" t="s">
        <v>649</v>
      </c>
    </row>
    <row r="136" spans="2:11">
      <c r="B136" s="620" t="s">
        <v>3244</v>
      </c>
      <c r="C136" s="620" t="s">
        <v>4160</v>
      </c>
      <c r="D136" s="620" t="s">
        <v>4161</v>
      </c>
      <c r="E136" s="615">
        <v>11250</v>
      </c>
      <c r="F136" s="616">
        <f t="shared" ref="F136:F199" si="7">E136+F135</f>
        <v>26157012.75</v>
      </c>
      <c r="G136" s="617">
        <f t="shared" si="6"/>
        <v>11250</v>
      </c>
      <c r="H136" s="618">
        <f t="shared" ref="H136:H199" si="8">H135+G136</f>
        <v>26157012.75</v>
      </c>
      <c r="J136" s="619" t="s">
        <v>455</v>
      </c>
      <c r="K136" s="619" t="s">
        <v>456</v>
      </c>
    </row>
    <row r="137" spans="2:11">
      <c r="B137" s="620" t="s">
        <v>3244</v>
      </c>
      <c r="C137" s="620" t="s">
        <v>4160</v>
      </c>
      <c r="D137" s="620" t="s">
        <v>4162</v>
      </c>
      <c r="E137" s="615">
        <v>350000</v>
      </c>
      <c r="F137" s="616">
        <f t="shared" si="7"/>
        <v>26507012.75</v>
      </c>
      <c r="G137" s="617">
        <f t="shared" si="6"/>
        <v>350000</v>
      </c>
      <c r="H137" s="618">
        <f t="shared" si="8"/>
        <v>26507012.75</v>
      </c>
      <c r="J137" s="619" t="s">
        <v>455</v>
      </c>
      <c r="K137" s="619" t="s">
        <v>456</v>
      </c>
    </row>
    <row r="138" spans="2:11">
      <c r="B138" s="620" t="s">
        <v>3244</v>
      </c>
      <c r="C138" s="620" t="s">
        <v>4160</v>
      </c>
      <c r="D138" s="620" t="s">
        <v>4163</v>
      </c>
      <c r="E138" s="615">
        <v>25000</v>
      </c>
      <c r="F138" s="616">
        <f t="shared" si="7"/>
        <v>26532012.75</v>
      </c>
      <c r="G138" s="617">
        <f t="shared" si="6"/>
        <v>25000</v>
      </c>
      <c r="H138" s="618">
        <f t="shared" si="8"/>
        <v>26532012.75</v>
      </c>
      <c r="J138" s="619" t="s">
        <v>455</v>
      </c>
      <c r="K138" s="619" t="s">
        <v>456</v>
      </c>
    </row>
    <row r="139" spans="2:11">
      <c r="B139" s="620" t="s">
        <v>3244</v>
      </c>
      <c r="C139" s="620" t="s">
        <v>4160</v>
      </c>
      <c r="D139" s="620" t="s">
        <v>4164</v>
      </c>
      <c r="E139" s="615">
        <v>735000</v>
      </c>
      <c r="F139" s="616">
        <f t="shared" si="7"/>
        <v>27267012.75</v>
      </c>
      <c r="G139" s="617">
        <f t="shared" si="6"/>
        <v>735000</v>
      </c>
      <c r="H139" s="618">
        <f t="shared" si="8"/>
        <v>27267012.75</v>
      </c>
      <c r="J139" s="619" t="s">
        <v>455</v>
      </c>
      <c r="K139" s="619" t="s">
        <v>456</v>
      </c>
    </row>
    <row r="140" spans="2:11">
      <c r="B140" s="620" t="s">
        <v>3244</v>
      </c>
      <c r="C140" s="620" t="s">
        <v>4160</v>
      </c>
      <c r="D140" s="620" t="s">
        <v>4165</v>
      </c>
      <c r="E140" s="615">
        <v>603188</v>
      </c>
      <c r="F140" s="616">
        <f t="shared" si="7"/>
        <v>27870200.75</v>
      </c>
      <c r="G140" s="617">
        <f t="shared" si="6"/>
        <v>603188</v>
      </c>
      <c r="H140" s="618">
        <f t="shared" si="8"/>
        <v>27870200.75</v>
      </c>
      <c r="J140" s="619" t="s">
        <v>455</v>
      </c>
      <c r="K140" s="619" t="s">
        <v>456</v>
      </c>
    </row>
    <row r="141" spans="2:11">
      <c r="B141" s="620" t="s">
        <v>3244</v>
      </c>
      <c r="C141" s="620" t="s">
        <v>4160</v>
      </c>
      <c r="D141" s="620" t="s">
        <v>4166</v>
      </c>
      <c r="E141" s="615">
        <v>6000</v>
      </c>
      <c r="F141" s="616">
        <f t="shared" si="7"/>
        <v>27876200.75</v>
      </c>
      <c r="G141" s="617">
        <f t="shared" si="6"/>
        <v>6000</v>
      </c>
      <c r="H141" s="618">
        <f t="shared" si="8"/>
        <v>27876200.75</v>
      </c>
      <c r="J141" s="619" t="s">
        <v>455</v>
      </c>
      <c r="K141" s="619" t="s">
        <v>456</v>
      </c>
    </row>
    <row r="142" spans="2:11">
      <c r="B142" s="620" t="s">
        <v>3244</v>
      </c>
      <c r="C142" s="620" t="s">
        <v>4160</v>
      </c>
      <c r="D142" s="620" t="s">
        <v>4167</v>
      </c>
      <c r="E142" s="615">
        <v>75000</v>
      </c>
      <c r="F142" s="616">
        <f t="shared" si="7"/>
        <v>27951200.75</v>
      </c>
      <c r="G142" s="617">
        <f t="shared" si="6"/>
        <v>75000</v>
      </c>
      <c r="H142" s="618">
        <f t="shared" si="8"/>
        <v>27951200.75</v>
      </c>
      <c r="J142" s="619" t="s">
        <v>455</v>
      </c>
      <c r="K142" s="619" t="s">
        <v>456</v>
      </c>
    </row>
    <row r="143" spans="2:11">
      <c r="B143" s="620" t="s">
        <v>3244</v>
      </c>
      <c r="C143" s="620" t="s">
        <v>4160</v>
      </c>
      <c r="D143" s="620" t="s">
        <v>6253</v>
      </c>
      <c r="E143" s="615">
        <v>10000</v>
      </c>
      <c r="F143" s="616">
        <f t="shared" si="7"/>
        <v>27961200.75</v>
      </c>
      <c r="G143" s="617">
        <f t="shared" si="6"/>
        <v>10000</v>
      </c>
      <c r="H143" s="618">
        <f t="shared" si="8"/>
        <v>27961200.75</v>
      </c>
      <c r="J143" s="619" t="s">
        <v>455</v>
      </c>
      <c r="K143" s="619" t="s">
        <v>456</v>
      </c>
    </row>
    <row r="144" spans="2:11">
      <c r="B144" s="620" t="s">
        <v>3244</v>
      </c>
      <c r="C144" s="620" t="s">
        <v>4160</v>
      </c>
      <c r="D144" s="620" t="s">
        <v>4168</v>
      </c>
      <c r="E144" s="615">
        <v>5000</v>
      </c>
      <c r="F144" s="616">
        <f t="shared" si="7"/>
        <v>27966200.75</v>
      </c>
      <c r="G144" s="617">
        <f t="shared" si="6"/>
        <v>5000</v>
      </c>
      <c r="H144" s="618">
        <f t="shared" si="8"/>
        <v>27966200.75</v>
      </c>
      <c r="J144" s="619" t="s">
        <v>455</v>
      </c>
      <c r="K144" s="619" t="s">
        <v>456</v>
      </c>
    </row>
    <row r="145" spans="2:11">
      <c r="B145" s="620" t="s">
        <v>3244</v>
      </c>
      <c r="C145" s="620" t="s">
        <v>3788</v>
      </c>
      <c r="D145" s="620" t="s">
        <v>3789</v>
      </c>
      <c r="E145" s="615">
        <v>65000</v>
      </c>
      <c r="F145" s="616">
        <f t="shared" si="7"/>
        <v>28031200.75</v>
      </c>
      <c r="G145" s="617">
        <f t="shared" si="6"/>
        <v>65000</v>
      </c>
      <c r="H145" s="618">
        <f t="shared" si="8"/>
        <v>28031200.75</v>
      </c>
      <c r="J145" s="619" t="s">
        <v>626</v>
      </c>
      <c r="K145" s="619" t="s">
        <v>3542</v>
      </c>
    </row>
    <row r="146" spans="2:11">
      <c r="B146" s="620" t="s">
        <v>3244</v>
      </c>
      <c r="C146" s="620" t="s">
        <v>3788</v>
      </c>
      <c r="D146" s="620" t="s">
        <v>3790</v>
      </c>
      <c r="E146" s="615">
        <v>75000</v>
      </c>
      <c r="F146" s="616">
        <f t="shared" si="7"/>
        <v>28106200.75</v>
      </c>
      <c r="G146" s="617">
        <f t="shared" si="6"/>
        <v>75000</v>
      </c>
      <c r="H146" s="618">
        <f t="shared" si="8"/>
        <v>28106200.75</v>
      </c>
      <c r="J146" s="619" t="s">
        <v>626</v>
      </c>
      <c r="K146" s="619" t="s">
        <v>3542</v>
      </c>
    </row>
    <row r="147" spans="2:11">
      <c r="B147" s="620" t="s">
        <v>3244</v>
      </c>
      <c r="C147" s="620" t="s">
        <v>3788</v>
      </c>
      <c r="D147" s="620" t="s">
        <v>3463</v>
      </c>
      <c r="E147" s="615">
        <v>119600</v>
      </c>
      <c r="F147" s="616">
        <f t="shared" si="7"/>
        <v>28225800.75</v>
      </c>
      <c r="G147" s="617">
        <f t="shared" si="6"/>
        <v>119600</v>
      </c>
      <c r="H147" s="618">
        <f t="shared" si="8"/>
        <v>28225800.75</v>
      </c>
      <c r="J147" s="619" t="s">
        <v>626</v>
      </c>
      <c r="K147" s="619" t="s">
        <v>3542</v>
      </c>
    </row>
    <row r="148" spans="2:11">
      <c r="B148" s="620" t="s">
        <v>3244</v>
      </c>
      <c r="C148" s="620" t="s">
        <v>3788</v>
      </c>
      <c r="D148" s="620" t="s">
        <v>3791</v>
      </c>
      <c r="E148" s="615">
        <v>35000</v>
      </c>
      <c r="F148" s="616">
        <f t="shared" si="7"/>
        <v>28260800.75</v>
      </c>
      <c r="G148" s="617">
        <f t="shared" si="6"/>
        <v>35000</v>
      </c>
      <c r="H148" s="618">
        <f t="shared" si="8"/>
        <v>28260800.75</v>
      </c>
      <c r="J148" s="619" t="s">
        <v>626</v>
      </c>
      <c r="K148" s="619" t="s">
        <v>3542</v>
      </c>
    </row>
    <row r="149" spans="2:11">
      <c r="B149" s="620" t="s">
        <v>3244</v>
      </c>
      <c r="C149" s="620" t="s">
        <v>3788</v>
      </c>
      <c r="D149" s="620" t="s">
        <v>3792</v>
      </c>
      <c r="E149" s="615">
        <v>200000</v>
      </c>
      <c r="F149" s="616">
        <f t="shared" si="7"/>
        <v>28460800.75</v>
      </c>
      <c r="G149" s="617">
        <f t="shared" si="6"/>
        <v>200000</v>
      </c>
      <c r="H149" s="618">
        <f t="shared" si="8"/>
        <v>28460800.75</v>
      </c>
      <c r="J149" s="619" t="s">
        <v>626</v>
      </c>
      <c r="K149" s="619" t="s">
        <v>3542</v>
      </c>
    </row>
    <row r="150" spans="2:11">
      <c r="B150" s="620" t="s">
        <v>3244</v>
      </c>
      <c r="C150" s="620" t="s">
        <v>3788</v>
      </c>
      <c r="D150" s="620" t="s">
        <v>3793</v>
      </c>
      <c r="E150" s="615">
        <v>750000</v>
      </c>
      <c r="F150" s="616">
        <f t="shared" si="7"/>
        <v>29210800.75</v>
      </c>
      <c r="G150" s="617">
        <f t="shared" si="6"/>
        <v>750000</v>
      </c>
      <c r="H150" s="618">
        <f t="shared" si="8"/>
        <v>29210800.75</v>
      </c>
      <c r="J150" s="619" t="s">
        <v>626</v>
      </c>
      <c r="K150" s="619" t="s">
        <v>3542</v>
      </c>
    </row>
    <row r="151" spans="2:11">
      <c r="B151" s="620" t="s">
        <v>3244</v>
      </c>
      <c r="C151" s="620" t="s">
        <v>3788</v>
      </c>
      <c r="D151" s="620" t="s">
        <v>3794</v>
      </c>
      <c r="E151" s="615">
        <v>50000</v>
      </c>
      <c r="F151" s="616">
        <f t="shared" si="7"/>
        <v>29260800.75</v>
      </c>
      <c r="G151" s="617">
        <f t="shared" si="6"/>
        <v>50000</v>
      </c>
      <c r="H151" s="618">
        <f t="shared" si="8"/>
        <v>29260800.75</v>
      </c>
      <c r="J151" s="619" t="s">
        <v>626</v>
      </c>
      <c r="K151" s="619" t="s">
        <v>3542</v>
      </c>
    </row>
    <row r="152" spans="2:11">
      <c r="B152" s="620" t="s">
        <v>3244</v>
      </c>
      <c r="C152" s="620" t="s">
        <v>3796</v>
      </c>
      <c r="D152" s="620" t="s">
        <v>3647</v>
      </c>
      <c r="E152" s="615">
        <v>472800</v>
      </c>
      <c r="F152" s="616">
        <f t="shared" si="7"/>
        <v>29733600.75</v>
      </c>
      <c r="G152" s="617">
        <f t="shared" si="6"/>
        <v>472800</v>
      </c>
      <c r="H152" s="618">
        <f t="shared" si="8"/>
        <v>29733600.75</v>
      </c>
      <c r="J152" s="619" t="s">
        <v>626</v>
      </c>
      <c r="K152" s="619" t="s">
        <v>3542</v>
      </c>
    </row>
    <row r="153" spans="2:11">
      <c r="B153" s="620" t="s">
        <v>3244</v>
      </c>
      <c r="C153" s="620" t="s">
        <v>3796</v>
      </c>
      <c r="D153" s="620" t="s">
        <v>3797</v>
      </c>
      <c r="E153" s="615">
        <v>640000</v>
      </c>
      <c r="F153" s="616">
        <f t="shared" si="7"/>
        <v>30373600.75</v>
      </c>
      <c r="G153" s="617">
        <f t="shared" si="6"/>
        <v>640000</v>
      </c>
      <c r="H153" s="618">
        <f t="shared" si="8"/>
        <v>30373600.75</v>
      </c>
      <c r="J153" s="619" t="s">
        <v>626</v>
      </c>
      <c r="K153" s="619" t="s">
        <v>3542</v>
      </c>
    </row>
    <row r="154" spans="2:11">
      <c r="B154" s="620" t="s">
        <v>3244</v>
      </c>
      <c r="C154" s="620" t="s">
        <v>3796</v>
      </c>
      <c r="D154" s="620" t="s">
        <v>3798</v>
      </c>
      <c r="E154" s="615">
        <v>175000</v>
      </c>
      <c r="F154" s="616">
        <f t="shared" si="7"/>
        <v>30548600.75</v>
      </c>
      <c r="G154" s="617">
        <f t="shared" si="6"/>
        <v>175000</v>
      </c>
      <c r="H154" s="618">
        <f t="shared" si="8"/>
        <v>30548600.75</v>
      </c>
      <c r="J154" s="619" t="s">
        <v>626</v>
      </c>
      <c r="K154" s="619" t="s">
        <v>3542</v>
      </c>
    </row>
    <row r="155" spans="2:11">
      <c r="B155" s="620" t="s">
        <v>3244</v>
      </c>
      <c r="C155" s="620" t="s">
        <v>3796</v>
      </c>
      <c r="D155" s="620" t="s">
        <v>6252</v>
      </c>
      <c r="E155" s="615">
        <v>300000</v>
      </c>
      <c r="F155" s="616">
        <f t="shared" si="7"/>
        <v>30848600.75</v>
      </c>
      <c r="G155" s="617">
        <f t="shared" si="6"/>
        <v>300000</v>
      </c>
      <c r="H155" s="618">
        <f t="shared" si="8"/>
        <v>30848600.75</v>
      </c>
      <c r="J155" s="619" t="s">
        <v>626</v>
      </c>
      <c r="K155" s="619" t="s">
        <v>3542</v>
      </c>
    </row>
    <row r="156" spans="2:11">
      <c r="B156" s="620" t="s">
        <v>3244</v>
      </c>
      <c r="C156" s="620" t="s">
        <v>3796</v>
      </c>
      <c r="D156" s="620" t="s">
        <v>3799</v>
      </c>
      <c r="E156" s="615">
        <v>911680</v>
      </c>
      <c r="F156" s="616">
        <f t="shared" si="7"/>
        <v>31760280.75</v>
      </c>
      <c r="G156" s="617">
        <f t="shared" si="6"/>
        <v>911680</v>
      </c>
      <c r="H156" s="618">
        <f t="shared" si="8"/>
        <v>31760280.75</v>
      </c>
      <c r="J156" s="619" t="s">
        <v>626</v>
      </c>
      <c r="K156" s="619" t="s">
        <v>3542</v>
      </c>
    </row>
    <row r="157" spans="2:11">
      <c r="B157" s="620" t="s">
        <v>3244</v>
      </c>
      <c r="C157" s="620" t="s">
        <v>3796</v>
      </c>
      <c r="D157" s="620" t="s">
        <v>3800</v>
      </c>
      <c r="E157" s="615">
        <v>162800</v>
      </c>
      <c r="F157" s="616">
        <f t="shared" si="7"/>
        <v>31923080.75</v>
      </c>
      <c r="G157" s="617">
        <f t="shared" si="6"/>
        <v>162800</v>
      </c>
      <c r="H157" s="618">
        <f t="shared" si="8"/>
        <v>31923080.75</v>
      </c>
      <c r="J157" s="619" t="s">
        <v>626</v>
      </c>
      <c r="K157" s="619" t="s">
        <v>3542</v>
      </c>
    </row>
    <row r="158" spans="2:11">
      <c r="B158" s="620" t="s">
        <v>3244</v>
      </c>
      <c r="C158" s="620" t="s">
        <v>3796</v>
      </c>
      <c r="D158" s="620" t="s">
        <v>3801</v>
      </c>
      <c r="E158" s="615">
        <v>1628000</v>
      </c>
      <c r="F158" s="616">
        <f t="shared" si="7"/>
        <v>33551080.75</v>
      </c>
      <c r="G158" s="617">
        <f t="shared" si="6"/>
        <v>1628000</v>
      </c>
      <c r="H158" s="618">
        <f t="shared" si="8"/>
        <v>33551080.75</v>
      </c>
      <c r="J158" s="619" t="s">
        <v>626</v>
      </c>
      <c r="K158" s="619" t="s">
        <v>3542</v>
      </c>
    </row>
    <row r="159" spans="2:11">
      <c r="B159" s="620" t="s">
        <v>3244</v>
      </c>
      <c r="C159" s="620" t="s">
        <v>3796</v>
      </c>
      <c r="D159" s="620" t="s">
        <v>6251</v>
      </c>
      <c r="E159" s="615">
        <v>850000</v>
      </c>
      <c r="F159" s="616">
        <f t="shared" si="7"/>
        <v>34401080.75</v>
      </c>
      <c r="G159" s="617">
        <f t="shared" si="6"/>
        <v>850000</v>
      </c>
      <c r="H159" s="618">
        <f t="shared" si="8"/>
        <v>34401080.75</v>
      </c>
      <c r="J159" s="619" t="s">
        <v>626</v>
      </c>
      <c r="K159" s="619" t="s">
        <v>3542</v>
      </c>
    </row>
    <row r="160" spans="2:11">
      <c r="B160" s="620" t="s">
        <v>3244</v>
      </c>
      <c r="C160" s="620" t="s">
        <v>3810</v>
      </c>
      <c r="D160" s="620" t="s">
        <v>3811</v>
      </c>
      <c r="E160" s="615">
        <v>61290</v>
      </c>
      <c r="F160" s="616">
        <f t="shared" si="7"/>
        <v>34462370.75</v>
      </c>
      <c r="G160" s="617">
        <f t="shared" si="6"/>
        <v>61290</v>
      </c>
      <c r="H160" s="618">
        <f t="shared" si="8"/>
        <v>34462370.75</v>
      </c>
      <c r="J160" s="619" t="s">
        <v>3306</v>
      </c>
      <c r="K160" s="619" t="s">
        <v>649</v>
      </c>
    </row>
    <row r="161" spans="2:11">
      <c r="B161" s="620" t="s">
        <v>3244</v>
      </c>
      <c r="C161" s="620" t="s">
        <v>3810</v>
      </c>
      <c r="D161" s="620" t="s">
        <v>6250</v>
      </c>
      <c r="E161" s="615">
        <v>5000</v>
      </c>
      <c r="F161" s="616">
        <f t="shared" si="7"/>
        <v>34467370.75</v>
      </c>
      <c r="G161" s="617">
        <f t="shared" si="6"/>
        <v>5000</v>
      </c>
      <c r="H161" s="618">
        <f t="shared" si="8"/>
        <v>34467370.75</v>
      </c>
      <c r="J161" s="619" t="s">
        <v>3306</v>
      </c>
      <c r="K161" s="619" t="s">
        <v>649</v>
      </c>
    </row>
    <row r="162" spans="2:11">
      <c r="B162" s="620" t="s">
        <v>3244</v>
      </c>
      <c r="C162" s="620" t="s">
        <v>3810</v>
      </c>
      <c r="D162" s="620" t="s">
        <v>6249</v>
      </c>
      <c r="E162" s="615">
        <v>5000</v>
      </c>
      <c r="F162" s="616">
        <f t="shared" si="7"/>
        <v>34472370.75</v>
      </c>
      <c r="G162" s="617">
        <f t="shared" si="6"/>
        <v>5000</v>
      </c>
      <c r="H162" s="618">
        <f t="shared" si="8"/>
        <v>34472370.75</v>
      </c>
      <c r="J162" s="619" t="s">
        <v>3306</v>
      </c>
      <c r="K162" s="619" t="s">
        <v>649</v>
      </c>
    </row>
    <row r="163" spans="2:11">
      <c r="B163" s="620" t="s">
        <v>3244</v>
      </c>
      <c r="C163" s="620" t="s">
        <v>3810</v>
      </c>
      <c r="D163" s="620" t="s">
        <v>6248</v>
      </c>
      <c r="E163" s="615">
        <v>25000</v>
      </c>
      <c r="F163" s="616">
        <f t="shared" si="7"/>
        <v>34497370.75</v>
      </c>
      <c r="G163" s="617">
        <f t="shared" si="6"/>
        <v>25000</v>
      </c>
      <c r="H163" s="618">
        <f t="shared" si="8"/>
        <v>34497370.75</v>
      </c>
      <c r="J163" s="619" t="s">
        <v>3306</v>
      </c>
      <c r="K163" s="619" t="s">
        <v>649</v>
      </c>
    </row>
    <row r="164" spans="2:11">
      <c r="B164" s="620" t="s">
        <v>3244</v>
      </c>
      <c r="C164" s="620" t="s">
        <v>3818</v>
      </c>
      <c r="D164" s="620" t="s">
        <v>6247</v>
      </c>
      <c r="E164" s="615">
        <v>114588</v>
      </c>
      <c r="F164" s="616">
        <f t="shared" si="7"/>
        <v>34611958.75</v>
      </c>
      <c r="G164" s="617">
        <f t="shared" si="6"/>
        <v>114588</v>
      </c>
      <c r="H164" s="618">
        <f t="shared" si="8"/>
        <v>34611958.75</v>
      </c>
      <c r="J164" s="619" t="s">
        <v>3306</v>
      </c>
      <c r="K164" s="619" t="s">
        <v>649</v>
      </c>
    </row>
    <row r="165" spans="2:11">
      <c r="B165" s="620" t="s">
        <v>3244</v>
      </c>
      <c r="C165" s="620" t="s">
        <v>4169</v>
      </c>
      <c r="D165" s="620" t="s">
        <v>6246</v>
      </c>
      <c r="E165" s="615">
        <v>5000</v>
      </c>
      <c r="F165" s="616">
        <f t="shared" si="7"/>
        <v>34616958.75</v>
      </c>
      <c r="G165" s="617">
        <f t="shared" si="6"/>
        <v>5000</v>
      </c>
      <c r="H165" s="618">
        <f t="shared" si="8"/>
        <v>34616958.75</v>
      </c>
      <c r="J165" s="619" t="s">
        <v>1462</v>
      </c>
      <c r="K165" s="619" t="s">
        <v>1950</v>
      </c>
    </row>
    <row r="166" spans="2:11">
      <c r="B166" s="620" t="s">
        <v>3244</v>
      </c>
      <c r="C166" s="620" t="s">
        <v>4169</v>
      </c>
      <c r="D166" s="620" t="s">
        <v>6245</v>
      </c>
      <c r="E166" s="615">
        <v>25000</v>
      </c>
      <c r="F166" s="616">
        <f t="shared" si="7"/>
        <v>34641958.75</v>
      </c>
      <c r="G166" s="617">
        <f t="shared" si="6"/>
        <v>25000</v>
      </c>
      <c r="H166" s="618">
        <f t="shared" si="8"/>
        <v>34641958.75</v>
      </c>
      <c r="J166" s="619" t="s">
        <v>1462</v>
      </c>
      <c r="K166" s="619" t="s">
        <v>1950</v>
      </c>
    </row>
    <row r="167" spans="2:11">
      <c r="B167" s="620" t="s">
        <v>3244</v>
      </c>
      <c r="C167" s="620" t="s">
        <v>4169</v>
      </c>
      <c r="D167" s="620" t="s">
        <v>4170</v>
      </c>
      <c r="E167" s="615">
        <v>7500</v>
      </c>
      <c r="F167" s="616">
        <f t="shared" si="7"/>
        <v>34649458.75</v>
      </c>
      <c r="G167" s="617">
        <f t="shared" si="6"/>
        <v>7500</v>
      </c>
      <c r="H167" s="618">
        <f t="shared" si="8"/>
        <v>34649458.75</v>
      </c>
      <c r="J167" s="619" t="s">
        <v>1462</v>
      </c>
      <c r="K167" s="619" t="s">
        <v>1950</v>
      </c>
    </row>
    <row r="168" spans="2:11">
      <c r="B168" s="620" t="s">
        <v>3244</v>
      </c>
      <c r="C168" s="620" t="s">
        <v>4169</v>
      </c>
      <c r="D168" s="620" t="s">
        <v>4171</v>
      </c>
      <c r="E168" s="615">
        <v>15000</v>
      </c>
      <c r="F168" s="616">
        <f t="shared" si="7"/>
        <v>34664458.75</v>
      </c>
      <c r="G168" s="617">
        <f t="shared" si="6"/>
        <v>15000</v>
      </c>
      <c r="H168" s="618">
        <f t="shared" si="8"/>
        <v>34664458.75</v>
      </c>
      <c r="J168" s="619" t="s">
        <v>1462</v>
      </c>
      <c r="K168" s="619" t="s">
        <v>1950</v>
      </c>
    </row>
    <row r="169" spans="2:11">
      <c r="B169" s="620" t="s">
        <v>3244</v>
      </c>
      <c r="C169" s="620" t="s">
        <v>4169</v>
      </c>
      <c r="D169" s="620" t="s">
        <v>6244</v>
      </c>
      <c r="E169" s="615">
        <v>5000</v>
      </c>
      <c r="F169" s="616">
        <f t="shared" si="7"/>
        <v>34669458.75</v>
      </c>
      <c r="G169" s="617">
        <f t="shared" si="6"/>
        <v>5000</v>
      </c>
      <c r="H169" s="618">
        <f t="shared" si="8"/>
        <v>34669458.75</v>
      </c>
      <c r="J169" s="619" t="s">
        <v>1462</v>
      </c>
      <c r="K169" s="619" t="s">
        <v>1950</v>
      </c>
    </row>
    <row r="170" spans="2:11">
      <c r="B170" s="620" t="s">
        <v>3244</v>
      </c>
      <c r="C170" s="620" t="s">
        <v>4169</v>
      </c>
      <c r="D170" s="620" t="s">
        <v>6243</v>
      </c>
      <c r="E170" s="615">
        <v>5000</v>
      </c>
      <c r="F170" s="616">
        <f t="shared" si="7"/>
        <v>34674458.75</v>
      </c>
      <c r="G170" s="617">
        <f t="shared" si="6"/>
        <v>5000</v>
      </c>
      <c r="H170" s="618">
        <f t="shared" si="8"/>
        <v>34674458.75</v>
      </c>
      <c r="J170" s="619" t="s">
        <v>1462</v>
      </c>
      <c r="K170" s="619" t="s">
        <v>1950</v>
      </c>
    </row>
    <row r="171" spans="2:11">
      <c r="B171" s="620" t="s">
        <v>3244</v>
      </c>
      <c r="C171" s="620" t="s">
        <v>4172</v>
      </c>
      <c r="D171" s="620" t="s">
        <v>4173</v>
      </c>
      <c r="E171" s="615">
        <v>6000</v>
      </c>
      <c r="F171" s="616">
        <f t="shared" si="7"/>
        <v>34680458.75</v>
      </c>
      <c r="G171" s="617">
        <f t="shared" si="6"/>
        <v>6000</v>
      </c>
      <c r="H171" s="618">
        <f t="shared" si="8"/>
        <v>34680458.75</v>
      </c>
      <c r="J171" s="619" t="s">
        <v>1462</v>
      </c>
      <c r="K171" s="619" t="s">
        <v>1950</v>
      </c>
    </row>
    <row r="172" spans="2:11">
      <c r="B172" s="620" t="s">
        <v>3244</v>
      </c>
      <c r="C172" s="620" t="s">
        <v>4172</v>
      </c>
      <c r="D172" s="620" t="s">
        <v>4174</v>
      </c>
      <c r="E172" s="615">
        <v>25000</v>
      </c>
      <c r="F172" s="616">
        <f t="shared" si="7"/>
        <v>34705458.75</v>
      </c>
      <c r="G172" s="617">
        <f t="shared" si="6"/>
        <v>25000</v>
      </c>
      <c r="H172" s="618">
        <f t="shared" si="8"/>
        <v>34705458.75</v>
      </c>
      <c r="J172" s="619" t="s">
        <v>1462</v>
      </c>
      <c r="K172" s="619" t="s">
        <v>1950</v>
      </c>
    </row>
    <row r="173" spans="2:11">
      <c r="B173" s="620" t="s">
        <v>3244</v>
      </c>
      <c r="C173" s="620" t="s">
        <v>3892</v>
      </c>
      <c r="D173" s="620" t="s">
        <v>3893</v>
      </c>
      <c r="E173" s="615">
        <v>10000</v>
      </c>
      <c r="F173" s="616">
        <f t="shared" si="7"/>
        <v>34715458.75</v>
      </c>
      <c r="G173" s="617">
        <f t="shared" si="6"/>
        <v>10000</v>
      </c>
      <c r="H173" s="618">
        <f t="shared" si="8"/>
        <v>34715458.75</v>
      </c>
      <c r="J173" s="619" t="s">
        <v>626</v>
      </c>
      <c r="K173" s="619" t="s">
        <v>3542</v>
      </c>
    </row>
    <row r="174" spans="2:11">
      <c r="B174" s="620" t="s">
        <v>3244</v>
      </c>
      <c r="C174" s="620" t="s">
        <v>3892</v>
      </c>
      <c r="D174" s="620" t="s">
        <v>3894</v>
      </c>
      <c r="E174" s="615">
        <v>20000</v>
      </c>
      <c r="F174" s="616">
        <f t="shared" si="7"/>
        <v>34735458.75</v>
      </c>
      <c r="G174" s="617">
        <f t="shared" si="6"/>
        <v>20000</v>
      </c>
      <c r="H174" s="618">
        <f t="shared" si="8"/>
        <v>34735458.75</v>
      </c>
      <c r="J174" s="619" t="s">
        <v>626</v>
      </c>
      <c r="K174" s="619" t="s">
        <v>3542</v>
      </c>
    </row>
    <row r="175" spans="2:11">
      <c r="B175" s="620" t="s">
        <v>3244</v>
      </c>
      <c r="C175" s="620" t="s">
        <v>3892</v>
      </c>
      <c r="D175" s="620" t="s">
        <v>3895</v>
      </c>
      <c r="E175" s="615">
        <v>150000</v>
      </c>
      <c r="F175" s="616">
        <f t="shared" si="7"/>
        <v>34885458.75</v>
      </c>
      <c r="G175" s="617">
        <f t="shared" si="6"/>
        <v>150000</v>
      </c>
      <c r="H175" s="618">
        <f t="shared" si="8"/>
        <v>34885458.75</v>
      </c>
      <c r="J175" s="619" t="s">
        <v>626</v>
      </c>
      <c r="K175" s="619" t="s">
        <v>3542</v>
      </c>
    </row>
    <row r="176" spans="2:11">
      <c r="B176" s="620" t="s">
        <v>3244</v>
      </c>
      <c r="C176" s="620" t="s">
        <v>3896</v>
      </c>
      <c r="D176" s="620" t="s">
        <v>3897</v>
      </c>
      <c r="E176" s="615">
        <v>40000</v>
      </c>
      <c r="F176" s="616">
        <f t="shared" si="7"/>
        <v>34925458.75</v>
      </c>
      <c r="G176" s="617">
        <f t="shared" si="6"/>
        <v>40000</v>
      </c>
      <c r="H176" s="618">
        <f t="shared" si="8"/>
        <v>34925458.75</v>
      </c>
      <c r="J176" s="619" t="s">
        <v>681</v>
      </c>
      <c r="K176" s="619" t="s">
        <v>1622</v>
      </c>
    </row>
    <row r="177" spans="2:11">
      <c r="B177" s="620" t="s">
        <v>3244</v>
      </c>
      <c r="C177" s="620" t="s">
        <v>3896</v>
      </c>
      <c r="D177" s="620" t="s">
        <v>3898</v>
      </c>
      <c r="E177" s="615">
        <v>125000</v>
      </c>
      <c r="F177" s="616">
        <f t="shared" si="7"/>
        <v>35050458.75</v>
      </c>
      <c r="G177" s="617">
        <f t="shared" si="6"/>
        <v>125000</v>
      </c>
      <c r="H177" s="618">
        <f t="shared" si="8"/>
        <v>35050458.75</v>
      </c>
      <c r="J177" s="619" t="s">
        <v>681</v>
      </c>
      <c r="K177" s="619" t="s">
        <v>1622</v>
      </c>
    </row>
    <row r="178" spans="2:11">
      <c r="B178" s="620" t="s">
        <v>3244</v>
      </c>
      <c r="C178" s="620" t="s">
        <v>3896</v>
      </c>
      <c r="D178" s="620" t="s">
        <v>3899</v>
      </c>
      <c r="E178" s="615">
        <v>150000</v>
      </c>
      <c r="F178" s="616">
        <f t="shared" si="7"/>
        <v>35200458.75</v>
      </c>
      <c r="G178" s="617">
        <f t="shared" si="6"/>
        <v>150000</v>
      </c>
      <c r="H178" s="618">
        <f t="shared" si="8"/>
        <v>35200458.75</v>
      </c>
      <c r="J178" s="619" t="s">
        <v>681</v>
      </c>
      <c r="K178" s="619" t="s">
        <v>1622</v>
      </c>
    </row>
    <row r="179" spans="2:11">
      <c r="B179" s="620" t="s">
        <v>3244</v>
      </c>
      <c r="C179" s="620" t="s">
        <v>3896</v>
      </c>
      <c r="D179" s="620" t="s">
        <v>3900</v>
      </c>
      <c r="E179" s="615">
        <v>500000</v>
      </c>
      <c r="F179" s="616">
        <f t="shared" si="7"/>
        <v>35700458.75</v>
      </c>
      <c r="G179" s="617">
        <f t="shared" si="6"/>
        <v>500000</v>
      </c>
      <c r="H179" s="618">
        <f t="shared" si="8"/>
        <v>35700458.75</v>
      </c>
      <c r="J179" s="619" t="s">
        <v>681</v>
      </c>
      <c r="K179" s="619" t="s">
        <v>1622</v>
      </c>
    </row>
    <row r="180" spans="2:11">
      <c r="B180" s="620" t="s">
        <v>3244</v>
      </c>
      <c r="C180" s="620" t="s">
        <v>3896</v>
      </c>
      <c r="D180" s="620" t="s">
        <v>3901</v>
      </c>
      <c r="E180" s="615">
        <v>175000</v>
      </c>
      <c r="F180" s="616">
        <f t="shared" si="7"/>
        <v>35875458.75</v>
      </c>
      <c r="G180" s="617">
        <f t="shared" si="6"/>
        <v>175000</v>
      </c>
      <c r="H180" s="618">
        <f t="shared" si="8"/>
        <v>35875458.75</v>
      </c>
      <c r="J180" s="619" t="s">
        <v>681</v>
      </c>
      <c r="K180" s="619" t="s">
        <v>1622</v>
      </c>
    </row>
    <row r="181" spans="2:11">
      <c r="B181" s="620" t="s">
        <v>3244</v>
      </c>
      <c r="C181" s="620" t="s">
        <v>3896</v>
      </c>
      <c r="D181" s="620" t="s">
        <v>3902</v>
      </c>
      <c r="E181" s="615">
        <v>150000</v>
      </c>
      <c r="F181" s="616">
        <f t="shared" si="7"/>
        <v>36025458.75</v>
      </c>
      <c r="G181" s="617">
        <f t="shared" si="6"/>
        <v>150000</v>
      </c>
      <c r="H181" s="618">
        <f t="shared" si="8"/>
        <v>36025458.75</v>
      </c>
      <c r="J181" s="619" t="s">
        <v>681</v>
      </c>
      <c r="K181" s="619" t="s">
        <v>1622</v>
      </c>
    </row>
    <row r="182" spans="2:11">
      <c r="B182" s="620" t="s">
        <v>3244</v>
      </c>
      <c r="C182" s="620" t="s">
        <v>3896</v>
      </c>
      <c r="D182" s="620" t="s">
        <v>3903</v>
      </c>
      <c r="E182" s="615">
        <v>25000</v>
      </c>
      <c r="F182" s="616">
        <f t="shared" si="7"/>
        <v>36050458.75</v>
      </c>
      <c r="G182" s="617">
        <f t="shared" si="6"/>
        <v>25000</v>
      </c>
      <c r="H182" s="618">
        <f t="shared" si="8"/>
        <v>36050458.75</v>
      </c>
      <c r="J182" s="619" t="s">
        <v>681</v>
      </c>
      <c r="K182" s="619" t="s">
        <v>1622</v>
      </c>
    </row>
    <row r="183" spans="2:11">
      <c r="B183" s="620" t="s">
        <v>3244</v>
      </c>
      <c r="C183" s="620" t="s">
        <v>3896</v>
      </c>
      <c r="D183" s="620" t="s">
        <v>3904</v>
      </c>
      <c r="E183" s="615">
        <v>200000</v>
      </c>
      <c r="F183" s="616">
        <f t="shared" si="7"/>
        <v>36250458.75</v>
      </c>
      <c r="G183" s="617">
        <f t="shared" si="6"/>
        <v>200000</v>
      </c>
      <c r="H183" s="618">
        <f t="shared" si="8"/>
        <v>36250458.75</v>
      </c>
      <c r="J183" s="619" t="s">
        <v>681</v>
      </c>
      <c r="K183" s="619" t="s">
        <v>1622</v>
      </c>
    </row>
    <row r="184" spans="2:11">
      <c r="B184" s="620" t="s">
        <v>3244</v>
      </c>
      <c r="C184" s="620" t="s">
        <v>3896</v>
      </c>
      <c r="D184" s="620" t="s">
        <v>3905</v>
      </c>
      <c r="E184" s="615">
        <v>750000</v>
      </c>
      <c r="F184" s="616">
        <f t="shared" si="7"/>
        <v>37000458.75</v>
      </c>
      <c r="G184" s="617">
        <f t="shared" si="6"/>
        <v>750000</v>
      </c>
      <c r="H184" s="618">
        <f t="shared" si="8"/>
        <v>37000458.75</v>
      </c>
      <c r="J184" s="619" t="s">
        <v>681</v>
      </c>
      <c r="K184" s="619" t="s">
        <v>1622</v>
      </c>
    </row>
    <row r="185" spans="2:11">
      <c r="B185" s="620" t="s">
        <v>3244</v>
      </c>
      <c r="C185" s="620" t="s">
        <v>3896</v>
      </c>
      <c r="D185" s="620" t="s">
        <v>3906</v>
      </c>
      <c r="E185" s="615">
        <v>500000</v>
      </c>
      <c r="F185" s="616">
        <f t="shared" si="7"/>
        <v>37500458.75</v>
      </c>
      <c r="G185" s="617">
        <f t="shared" si="6"/>
        <v>500000</v>
      </c>
      <c r="H185" s="618">
        <f t="shared" si="8"/>
        <v>37500458.75</v>
      </c>
      <c r="J185" s="619" t="s">
        <v>681</v>
      </c>
      <c r="K185" s="619" t="s">
        <v>1622</v>
      </c>
    </row>
    <row r="186" spans="2:11">
      <c r="B186" s="620" t="s">
        <v>3244</v>
      </c>
      <c r="C186" s="620" t="s">
        <v>3896</v>
      </c>
      <c r="D186" s="620" t="s">
        <v>3907</v>
      </c>
      <c r="E186" s="615">
        <v>300000</v>
      </c>
      <c r="F186" s="616">
        <f t="shared" si="7"/>
        <v>37800458.75</v>
      </c>
      <c r="G186" s="617">
        <f t="shared" si="6"/>
        <v>300000</v>
      </c>
      <c r="H186" s="618">
        <f t="shared" si="8"/>
        <v>37800458.75</v>
      </c>
      <c r="J186" s="619" t="s">
        <v>681</v>
      </c>
      <c r="K186" s="619" t="s">
        <v>1622</v>
      </c>
    </row>
    <row r="187" spans="2:11">
      <c r="B187" s="620" t="s">
        <v>3244</v>
      </c>
      <c r="C187" s="620" t="s">
        <v>3896</v>
      </c>
      <c r="D187" s="620" t="s">
        <v>3908</v>
      </c>
      <c r="E187" s="615">
        <v>1740000</v>
      </c>
      <c r="F187" s="616">
        <f t="shared" si="7"/>
        <v>39540458.75</v>
      </c>
      <c r="G187" s="617">
        <f t="shared" si="6"/>
        <v>1740000</v>
      </c>
      <c r="H187" s="618">
        <f t="shared" si="8"/>
        <v>39540458.75</v>
      </c>
      <c r="J187" s="619" t="s">
        <v>681</v>
      </c>
      <c r="K187" s="619" t="s">
        <v>1622</v>
      </c>
    </row>
    <row r="188" spans="2:11">
      <c r="B188" s="620" t="s">
        <v>3244</v>
      </c>
      <c r="C188" s="620" t="s">
        <v>3896</v>
      </c>
      <c r="D188" s="620" t="s">
        <v>3909</v>
      </c>
      <c r="E188" s="615">
        <v>100000</v>
      </c>
      <c r="F188" s="616">
        <f t="shared" si="7"/>
        <v>39640458.75</v>
      </c>
      <c r="G188" s="617">
        <f t="shared" si="6"/>
        <v>100000</v>
      </c>
      <c r="H188" s="618">
        <f t="shared" si="8"/>
        <v>39640458.75</v>
      </c>
      <c r="J188" s="619" t="s">
        <v>681</v>
      </c>
      <c r="K188" s="619" t="s">
        <v>1622</v>
      </c>
    </row>
    <row r="189" spans="2:11">
      <c r="B189" s="620" t="s">
        <v>3244</v>
      </c>
      <c r="C189" s="620" t="s">
        <v>3896</v>
      </c>
      <c r="D189" s="620" t="s">
        <v>3910</v>
      </c>
      <c r="E189" s="615">
        <v>500000</v>
      </c>
      <c r="F189" s="616">
        <f t="shared" si="7"/>
        <v>40140458.75</v>
      </c>
      <c r="G189" s="617">
        <f t="shared" si="6"/>
        <v>500000</v>
      </c>
      <c r="H189" s="618">
        <f t="shared" si="8"/>
        <v>40140458.75</v>
      </c>
      <c r="J189" s="619" t="s">
        <v>681</v>
      </c>
      <c r="K189" s="619" t="s">
        <v>1622</v>
      </c>
    </row>
    <row r="190" spans="2:11">
      <c r="B190" s="620" t="s">
        <v>3244</v>
      </c>
      <c r="C190" s="620" t="s">
        <v>3896</v>
      </c>
      <c r="D190" s="620" t="s">
        <v>3911</v>
      </c>
      <c r="E190" s="615">
        <v>40000</v>
      </c>
      <c r="F190" s="616">
        <f t="shared" si="7"/>
        <v>40180458.75</v>
      </c>
      <c r="G190" s="617">
        <f t="shared" si="6"/>
        <v>40000</v>
      </c>
      <c r="H190" s="618">
        <f t="shared" si="8"/>
        <v>40180458.75</v>
      </c>
      <c r="J190" s="619" t="s">
        <v>681</v>
      </c>
      <c r="K190" s="619" t="s">
        <v>1622</v>
      </c>
    </row>
    <row r="191" spans="2:11">
      <c r="B191" s="620" t="s">
        <v>3244</v>
      </c>
      <c r="C191" s="620" t="s">
        <v>3896</v>
      </c>
      <c r="D191" s="620" t="s">
        <v>3912</v>
      </c>
      <c r="E191" s="615">
        <v>10000</v>
      </c>
      <c r="F191" s="616">
        <f t="shared" si="7"/>
        <v>40190458.75</v>
      </c>
      <c r="G191" s="617">
        <f t="shared" si="6"/>
        <v>10000</v>
      </c>
      <c r="H191" s="618">
        <f t="shared" si="8"/>
        <v>40190458.75</v>
      </c>
      <c r="J191" s="619" t="s">
        <v>681</v>
      </c>
      <c r="K191" s="619" t="s">
        <v>1622</v>
      </c>
    </row>
    <row r="192" spans="2:11">
      <c r="B192" s="620" t="s">
        <v>3244</v>
      </c>
      <c r="C192" s="620" t="s">
        <v>3896</v>
      </c>
      <c r="D192" s="620" t="s">
        <v>3913</v>
      </c>
      <c r="E192" s="615">
        <v>400000</v>
      </c>
      <c r="F192" s="616">
        <f t="shared" si="7"/>
        <v>40590458.75</v>
      </c>
      <c r="G192" s="617">
        <f t="shared" si="6"/>
        <v>400000</v>
      </c>
      <c r="H192" s="618">
        <f t="shared" si="8"/>
        <v>40590458.75</v>
      </c>
      <c r="J192" s="619" t="s">
        <v>681</v>
      </c>
      <c r="K192" s="619" t="s">
        <v>1622</v>
      </c>
    </row>
    <row r="193" spans="2:11">
      <c r="B193" s="620" t="s">
        <v>3244</v>
      </c>
      <c r="C193" s="620" t="s">
        <v>3896</v>
      </c>
      <c r="D193" s="620" t="s">
        <v>5428</v>
      </c>
      <c r="E193" s="615">
        <v>300000</v>
      </c>
      <c r="F193" s="616">
        <f t="shared" si="7"/>
        <v>40890458.75</v>
      </c>
      <c r="G193" s="617">
        <f t="shared" si="6"/>
        <v>300000</v>
      </c>
      <c r="H193" s="618">
        <f t="shared" si="8"/>
        <v>40890458.75</v>
      </c>
      <c r="J193" s="619" t="s">
        <v>681</v>
      </c>
      <c r="K193" s="619" t="s">
        <v>1622</v>
      </c>
    </row>
    <row r="194" spans="2:11">
      <c r="B194" s="620" t="s">
        <v>3244</v>
      </c>
      <c r="C194" s="620" t="s">
        <v>3896</v>
      </c>
      <c r="D194" s="620" t="s">
        <v>3914</v>
      </c>
      <c r="E194" s="615">
        <v>250000</v>
      </c>
      <c r="F194" s="616">
        <f t="shared" si="7"/>
        <v>41140458.75</v>
      </c>
      <c r="G194" s="617">
        <f t="shared" si="6"/>
        <v>250000</v>
      </c>
      <c r="H194" s="618">
        <f t="shared" si="8"/>
        <v>41140458.75</v>
      </c>
      <c r="J194" s="619" t="s">
        <v>681</v>
      </c>
      <c r="K194" s="619" t="s">
        <v>1622</v>
      </c>
    </row>
    <row r="195" spans="2:11">
      <c r="B195" s="620" t="s">
        <v>3244</v>
      </c>
      <c r="C195" s="620" t="s">
        <v>3896</v>
      </c>
      <c r="D195" s="620" t="s">
        <v>3915</v>
      </c>
      <c r="E195" s="615">
        <v>235000</v>
      </c>
      <c r="F195" s="616">
        <f t="shared" si="7"/>
        <v>41375458.75</v>
      </c>
      <c r="G195" s="617">
        <f t="shared" si="6"/>
        <v>235000</v>
      </c>
      <c r="H195" s="618">
        <f t="shared" si="8"/>
        <v>41375458.75</v>
      </c>
      <c r="J195" s="619" t="s">
        <v>681</v>
      </c>
      <c r="K195" s="619" t="s">
        <v>1622</v>
      </c>
    </row>
    <row r="196" spans="2:11">
      <c r="B196" s="620" t="s">
        <v>3244</v>
      </c>
      <c r="C196" s="620" t="s">
        <v>3896</v>
      </c>
      <c r="D196" s="620" t="s">
        <v>3916</v>
      </c>
      <c r="E196" s="615">
        <v>300000</v>
      </c>
      <c r="F196" s="616">
        <f t="shared" si="7"/>
        <v>41675458.75</v>
      </c>
      <c r="G196" s="617">
        <f t="shared" si="6"/>
        <v>300000</v>
      </c>
      <c r="H196" s="618">
        <f t="shared" si="8"/>
        <v>41675458.75</v>
      </c>
      <c r="J196" s="619" t="s">
        <v>681</v>
      </c>
      <c r="K196" s="619" t="s">
        <v>1622</v>
      </c>
    </row>
    <row r="197" spans="2:11">
      <c r="B197" s="620" t="s">
        <v>3244</v>
      </c>
      <c r="C197" s="620" t="s">
        <v>3896</v>
      </c>
      <c r="D197" s="620" t="s">
        <v>3917</v>
      </c>
      <c r="E197" s="615">
        <v>250000</v>
      </c>
      <c r="F197" s="616">
        <f t="shared" si="7"/>
        <v>41925458.75</v>
      </c>
      <c r="G197" s="617">
        <f t="shared" si="6"/>
        <v>250000</v>
      </c>
      <c r="H197" s="618">
        <f t="shared" si="8"/>
        <v>41925458.75</v>
      </c>
      <c r="J197" s="619" t="s">
        <v>681</v>
      </c>
      <c r="K197" s="619" t="s">
        <v>1622</v>
      </c>
    </row>
    <row r="198" spans="2:11">
      <c r="B198" s="620" t="s">
        <v>3244</v>
      </c>
      <c r="C198" s="620" t="s">
        <v>3918</v>
      </c>
      <c r="D198" s="620" t="s">
        <v>6242</v>
      </c>
      <c r="E198" s="615">
        <v>88509</v>
      </c>
      <c r="F198" s="616">
        <f t="shared" si="7"/>
        <v>42013967.75</v>
      </c>
      <c r="G198" s="617">
        <f t="shared" si="6"/>
        <v>88509</v>
      </c>
      <c r="H198" s="618">
        <f t="shared" si="8"/>
        <v>42013967.75</v>
      </c>
      <c r="J198" s="619" t="s">
        <v>3306</v>
      </c>
      <c r="K198" s="619" t="s">
        <v>649</v>
      </c>
    </row>
    <row r="199" spans="2:11">
      <c r="B199" s="620" t="s">
        <v>3244</v>
      </c>
      <c r="C199" s="620" t="s">
        <v>4175</v>
      </c>
      <c r="D199" s="620" t="s">
        <v>4176</v>
      </c>
      <c r="E199" s="615">
        <v>300000</v>
      </c>
      <c r="F199" s="616">
        <f t="shared" si="7"/>
        <v>42313967.75</v>
      </c>
      <c r="G199" s="617">
        <f t="shared" ref="G199:G262" si="9">E199</f>
        <v>300000</v>
      </c>
      <c r="H199" s="618">
        <f t="shared" si="8"/>
        <v>42313967.75</v>
      </c>
      <c r="J199" s="619" t="s">
        <v>455</v>
      </c>
      <c r="K199" s="619" t="s">
        <v>456</v>
      </c>
    </row>
    <row r="200" spans="2:11">
      <c r="B200" s="620" t="s">
        <v>3244</v>
      </c>
      <c r="C200" s="620" t="s">
        <v>4175</v>
      </c>
      <c r="D200" s="620" t="s">
        <v>4177</v>
      </c>
      <c r="E200" s="615">
        <v>35000</v>
      </c>
      <c r="F200" s="616">
        <f t="shared" ref="F200:F263" si="10">E200+F199</f>
        <v>42348967.75</v>
      </c>
      <c r="G200" s="617">
        <f t="shared" si="9"/>
        <v>35000</v>
      </c>
      <c r="H200" s="618">
        <f t="shared" ref="H200:H263" si="11">H199+G200</f>
        <v>42348967.75</v>
      </c>
      <c r="J200" s="619" t="s">
        <v>455</v>
      </c>
      <c r="K200" s="619" t="s">
        <v>456</v>
      </c>
    </row>
    <row r="201" spans="2:11">
      <c r="B201" s="620" t="s">
        <v>3244</v>
      </c>
      <c r="C201" s="620" t="s">
        <v>4175</v>
      </c>
      <c r="D201" s="620" t="s">
        <v>4178</v>
      </c>
      <c r="E201" s="615">
        <v>10200</v>
      </c>
      <c r="F201" s="616">
        <f t="shared" si="10"/>
        <v>42359167.75</v>
      </c>
      <c r="G201" s="617">
        <f t="shared" si="9"/>
        <v>10200</v>
      </c>
      <c r="H201" s="618">
        <f t="shared" si="11"/>
        <v>42359167.75</v>
      </c>
      <c r="J201" s="619" t="s">
        <v>455</v>
      </c>
      <c r="K201" s="619" t="s">
        <v>456</v>
      </c>
    </row>
    <row r="202" spans="2:11">
      <c r="B202" s="620" t="s">
        <v>3244</v>
      </c>
      <c r="C202" s="620" t="s">
        <v>4175</v>
      </c>
      <c r="D202" s="620" t="s">
        <v>4179</v>
      </c>
      <c r="E202" s="615">
        <v>29100</v>
      </c>
      <c r="F202" s="616">
        <f t="shared" si="10"/>
        <v>42388267.75</v>
      </c>
      <c r="G202" s="617">
        <f t="shared" si="9"/>
        <v>29100</v>
      </c>
      <c r="H202" s="618">
        <f t="shared" si="11"/>
        <v>42388267.75</v>
      </c>
      <c r="J202" s="619" t="s">
        <v>455</v>
      </c>
      <c r="K202" s="619" t="s">
        <v>456</v>
      </c>
    </row>
    <row r="203" spans="2:11">
      <c r="B203" s="620" t="s">
        <v>3244</v>
      </c>
      <c r="C203" s="620" t="s">
        <v>4175</v>
      </c>
      <c r="D203" s="620" t="s">
        <v>4164</v>
      </c>
      <c r="E203" s="615">
        <v>1735000</v>
      </c>
      <c r="F203" s="616">
        <f t="shared" si="10"/>
        <v>44123267.75</v>
      </c>
      <c r="G203" s="617">
        <f t="shared" si="9"/>
        <v>1735000</v>
      </c>
      <c r="H203" s="618">
        <f t="shared" si="11"/>
        <v>44123267.75</v>
      </c>
      <c r="J203" s="619" t="s">
        <v>455</v>
      </c>
      <c r="K203" s="619" t="s">
        <v>456</v>
      </c>
    </row>
    <row r="204" spans="2:11">
      <c r="B204" s="620" t="s">
        <v>3244</v>
      </c>
      <c r="C204" s="620" t="s">
        <v>4175</v>
      </c>
      <c r="D204" s="620" t="s">
        <v>4180</v>
      </c>
      <c r="E204" s="615">
        <v>400000</v>
      </c>
      <c r="F204" s="616">
        <f t="shared" si="10"/>
        <v>44523267.75</v>
      </c>
      <c r="G204" s="617">
        <f t="shared" si="9"/>
        <v>400000</v>
      </c>
      <c r="H204" s="618">
        <f t="shared" si="11"/>
        <v>44523267.75</v>
      </c>
      <c r="J204" s="619" t="s">
        <v>455</v>
      </c>
      <c r="K204" s="619" t="s">
        <v>456</v>
      </c>
    </row>
    <row r="205" spans="2:11">
      <c r="B205" s="620" t="s">
        <v>3244</v>
      </c>
      <c r="C205" s="620" t="s">
        <v>4175</v>
      </c>
      <c r="D205" s="620" t="s">
        <v>4181</v>
      </c>
      <c r="E205" s="615">
        <v>7000</v>
      </c>
      <c r="F205" s="616">
        <f t="shared" si="10"/>
        <v>44530267.75</v>
      </c>
      <c r="G205" s="617">
        <f t="shared" si="9"/>
        <v>7000</v>
      </c>
      <c r="H205" s="618">
        <f t="shared" si="11"/>
        <v>44530267.75</v>
      </c>
      <c r="J205" s="619" t="s">
        <v>455</v>
      </c>
      <c r="K205" s="619" t="s">
        <v>456</v>
      </c>
    </row>
    <row r="206" spans="2:11">
      <c r="B206" s="620" t="s">
        <v>3244</v>
      </c>
      <c r="C206" s="620" t="s">
        <v>4175</v>
      </c>
      <c r="D206" s="620" t="s">
        <v>4182</v>
      </c>
      <c r="E206" s="615">
        <v>8500</v>
      </c>
      <c r="F206" s="616">
        <f t="shared" si="10"/>
        <v>44538767.75</v>
      </c>
      <c r="G206" s="617">
        <f t="shared" si="9"/>
        <v>8500</v>
      </c>
      <c r="H206" s="618">
        <f t="shared" si="11"/>
        <v>44538767.75</v>
      </c>
      <c r="J206" s="619" t="s">
        <v>455</v>
      </c>
      <c r="K206" s="619" t="s">
        <v>456</v>
      </c>
    </row>
    <row r="207" spans="2:11">
      <c r="B207" s="620" t="s">
        <v>3244</v>
      </c>
      <c r="C207" s="620" t="s">
        <v>4175</v>
      </c>
      <c r="D207" s="620" t="s">
        <v>4183</v>
      </c>
      <c r="E207" s="615">
        <v>9500</v>
      </c>
      <c r="F207" s="616">
        <f t="shared" si="10"/>
        <v>44548267.75</v>
      </c>
      <c r="G207" s="617">
        <f t="shared" si="9"/>
        <v>9500</v>
      </c>
      <c r="H207" s="618">
        <f t="shared" si="11"/>
        <v>44548267.75</v>
      </c>
      <c r="J207" s="619" t="s">
        <v>455</v>
      </c>
      <c r="K207" s="619" t="s">
        <v>456</v>
      </c>
    </row>
    <row r="208" spans="2:11">
      <c r="B208" s="620" t="s">
        <v>3244</v>
      </c>
      <c r="C208" s="620" t="s">
        <v>4175</v>
      </c>
      <c r="D208" s="620" t="s">
        <v>6241</v>
      </c>
      <c r="E208" s="615">
        <v>65000</v>
      </c>
      <c r="F208" s="616">
        <f t="shared" si="10"/>
        <v>44613267.75</v>
      </c>
      <c r="G208" s="617">
        <f t="shared" si="9"/>
        <v>65000</v>
      </c>
      <c r="H208" s="618">
        <f t="shared" si="11"/>
        <v>44613267.75</v>
      </c>
      <c r="J208" s="619" t="s">
        <v>455</v>
      </c>
      <c r="K208" s="619" t="s">
        <v>456</v>
      </c>
    </row>
    <row r="209" spans="2:11">
      <c r="B209" s="620" t="s">
        <v>3244</v>
      </c>
      <c r="C209" s="620" t="s">
        <v>3966</v>
      </c>
      <c r="D209" s="620" t="s">
        <v>3967</v>
      </c>
      <c r="E209" s="615">
        <v>125000</v>
      </c>
      <c r="F209" s="616">
        <f t="shared" si="10"/>
        <v>44738267.75</v>
      </c>
      <c r="G209" s="617">
        <f t="shared" si="9"/>
        <v>125000</v>
      </c>
      <c r="H209" s="618">
        <f t="shared" si="11"/>
        <v>44738267.75</v>
      </c>
      <c r="J209" s="619" t="s">
        <v>626</v>
      </c>
      <c r="K209" s="619" t="s">
        <v>3542</v>
      </c>
    </row>
    <row r="210" spans="2:11">
      <c r="B210" s="620" t="s">
        <v>3244</v>
      </c>
      <c r="C210" s="620" t="s">
        <v>3966</v>
      </c>
      <c r="D210" s="620" t="s">
        <v>3968</v>
      </c>
      <c r="E210" s="615">
        <v>850000</v>
      </c>
      <c r="F210" s="616">
        <f t="shared" si="10"/>
        <v>45588267.75</v>
      </c>
      <c r="G210" s="617">
        <f t="shared" si="9"/>
        <v>850000</v>
      </c>
      <c r="H210" s="618">
        <f t="shared" si="11"/>
        <v>45588267.75</v>
      </c>
      <c r="J210" s="619" t="s">
        <v>626</v>
      </c>
      <c r="K210" s="619" t="s">
        <v>3542</v>
      </c>
    </row>
    <row r="211" spans="2:11">
      <c r="B211" s="620" t="s">
        <v>3244</v>
      </c>
      <c r="C211" s="620" t="s">
        <v>3974</v>
      </c>
      <c r="D211" s="620" t="s">
        <v>6240</v>
      </c>
      <c r="E211" s="615">
        <v>200000</v>
      </c>
      <c r="F211" s="616">
        <f t="shared" si="10"/>
        <v>45788267.75</v>
      </c>
      <c r="G211" s="617">
        <f t="shared" si="9"/>
        <v>200000</v>
      </c>
      <c r="H211" s="618">
        <f t="shared" si="11"/>
        <v>45788267.75</v>
      </c>
      <c r="J211" s="619" t="s">
        <v>3306</v>
      </c>
      <c r="K211" s="619" t="s">
        <v>649</v>
      </c>
    </row>
    <row r="212" spans="2:11">
      <c r="B212" s="620" t="s">
        <v>3244</v>
      </c>
      <c r="C212" s="620" t="s">
        <v>3984</v>
      </c>
      <c r="D212" s="620" t="s">
        <v>6235</v>
      </c>
      <c r="E212" s="615">
        <v>5900</v>
      </c>
      <c r="F212" s="616">
        <f t="shared" si="10"/>
        <v>45794167.75</v>
      </c>
      <c r="G212" s="617">
        <f t="shared" si="9"/>
        <v>5900</v>
      </c>
      <c r="H212" s="618">
        <f t="shared" si="11"/>
        <v>45794167.75</v>
      </c>
      <c r="J212" s="619" t="s">
        <v>3306</v>
      </c>
      <c r="K212" s="619" t="s">
        <v>649</v>
      </c>
    </row>
    <row r="213" spans="2:11">
      <c r="B213" s="620" t="s">
        <v>3244</v>
      </c>
      <c r="C213" s="620" t="s">
        <v>3985</v>
      </c>
      <c r="D213" s="620" t="s">
        <v>6235</v>
      </c>
      <c r="E213" s="615">
        <v>5000</v>
      </c>
      <c r="F213" s="616">
        <f t="shared" si="10"/>
        <v>45799167.75</v>
      </c>
      <c r="G213" s="617">
        <f t="shared" si="9"/>
        <v>5000</v>
      </c>
      <c r="H213" s="618">
        <f t="shared" si="11"/>
        <v>45799167.75</v>
      </c>
      <c r="J213" s="619" t="s">
        <v>3306</v>
      </c>
      <c r="K213" s="619" t="s">
        <v>649</v>
      </c>
    </row>
    <row r="214" spans="2:11">
      <c r="B214" s="620" t="s">
        <v>3244</v>
      </c>
      <c r="C214" s="620" t="s">
        <v>6236</v>
      </c>
      <c r="D214" s="620" t="s">
        <v>4184</v>
      </c>
      <c r="E214" s="615">
        <v>170000</v>
      </c>
      <c r="F214" s="616">
        <f t="shared" si="10"/>
        <v>45969167.75</v>
      </c>
      <c r="G214" s="617">
        <f t="shared" si="9"/>
        <v>170000</v>
      </c>
      <c r="H214" s="618">
        <f t="shared" si="11"/>
        <v>45969167.75</v>
      </c>
      <c r="J214" s="619" t="s">
        <v>455</v>
      </c>
      <c r="K214" s="619" t="s">
        <v>456</v>
      </c>
    </row>
    <row r="215" spans="2:11">
      <c r="B215" s="620" t="s">
        <v>3244</v>
      </c>
      <c r="C215" s="620" t="s">
        <v>6236</v>
      </c>
      <c r="D215" s="620" t="s">
        <v>4185</v>
      </c>
      <c r="E215" s="615">
        <v>358000</v>
      </c>
      <c r="F215" s="616">
        <f t="shared" si="10"/>
        <v>46327167.75</v>
      </c>
      <c r="G215" s="617">
        <f t="shared" si="9"/>
        <v>358000</v>
      </c>
      <c r="H215" s="618">
        <f t="shared" si="11"/>
        <v>46327167.75</v>
      </c>
      <c r="J215" s="619" t="s">
        <v>455</v>
      </c>
      <c r="K215" s="619" t="s">
        <v>456</v>
      </c>
    </row>
    <row r="216" spans="2:11">
      <c r="B216" s="620" t="s">
        <v>3244</v>
      </c>
      <c r="C216" s="620" t="s">
        <v>6236</v>
      </c>
      <c r="D216" s="620" t="s">
        <v>6239</v>
      </c>
      <c r="E216" s="615">
        <v>65000</v>
      </c>
      <c r="F216" s="616">
        <f t="shared" si="10"/>
        <v>46392167.75</v>
      </c>
      <c r="G216" s="617">
        <f t="shared" si="9"/>
        <v>65000</v>
      </c>
      <c r="H216" s="618">
        <f t="shared" si="11"/>
        <v>46392167.75</v>
      </c>
      <c r="J216" s="619" t="s">
        <v>455</v>
      </c>
      <c r="K216" s="619" t="s">
        <v>456</v>
      </c>
    </row>
    <row r="217" spans="2:11">
      <c r="B217" s="620" t="s">
        <v>3244</v>
      </c>
      <c r="C217" s="620" t="s">
        <v>6236</v>
      </c>
      <c r="D217" s="620" t="s">
        <v>4186</v>
      </c>
      <c r="E217" s="615">
        <v>6500</v>
      </c>
      <c r="F217" s="616">
        <f t="shared" si="10"/>
        <v>46398667.75</v>
      </c>
      <c r="G217" s="617">
        <f t="shared" si="9"/>
        <v>6500</v>
      </c>
      <c r="H217" s="618">
        <f t="shared" si="11"/>
        <v>46398667.75</v>
      </c>
      <c r="J217" s="619" t="s">
        <v>455</v>
      </c>
      <c r="K217" s="619" t="s">
        <v>456</v>
      </c>
    </row>
    <row r="218" spans="2:11">
      <c r="B218" s="620" t="s">
        <v>3244</v>
      </c>
      <c r="C218" s="620" t="s">
        <v>6236</v>
      </c>
      <c r="D218" s="620" t="s">
        <v>4187</v>
      </c>
      <c r="E218" s="615">
        <v>1100000</v>
      </c>
      <c r="F218" s="616">
        <f t="shared" si="10"/>
        <v>47498667.75</v>
      </c>
      <c r="G218" s="617">
        <f t="shared" si="9"/>
        <v>1100000</v>
      </c>
      <c r="H218" s="618">
        <f t="shared" si="11"/>
        <v>47498667.75</v>
      </c>
      <c r="J218" s="619" t="s">
        <v>455</v>
      </c>
      <c r="K218" s="619" t="s">
        <v>456</v>
      </c>
    </row>
    <row r="219" spans="2:11">
      <c r="B219" s="620" t="s">
        <v>3244</v>
      </c>
      <c r="C219" s="620" t="s">
        <v>6236</v>
      </c>
      <c r="D219" s="620" t="s">
        <v>3407</v>
      </c>
      <c r="E219" s="615">
        <v>225000</v>
      </c>
      <c r="F219" s="616">
        <f t="shared" si="10"/>
        <v>47723667.75</v>
      </c>
      <c r="G219" s="617">
        <f t="shared" si="9"/>
        <v>225000</v>
      </c>
      <c r="H219" s="618">
        <f t="shared" si="11"/>
        <v>47723667.75</v>
      </c>
      <c r="J219" s="619" t="s">
        <v>455</v>
      </c>
      <c r="K219" s="619" t="s">
        <v>456</v>
      </c>
    </row>
    <row r="220" spans="2:11">
      <c r="B220" s="620" t="s">
        <v>3244</v>
      </c>
      <c r="C220" s="620" t="s">
        <v>6236</v>
      </c>
      <c r="D220" s="620" t="s">
        <v>4188</v>
      </c>
      <c r="E220" s="615">
        <v>150000</v>
      </c>
      <c r="F220" s="616">
        <f t="shared" si="10"/>
        <v>47873667.75</v>
      </c>
      <c r="G220" s="617">
        <f t="shared" si="9"/>
        <v>150000</v>
      </c>
      <c r="H220" s="618">
        <f t="shared" si="11"/>
        <v>47873667.75</v>
      </c>
      <c r="J220" s="619" t="s">
        <v>455</v>
      </c>
      <c r="K220" s="619" t="s">
        <v>456</v>
      </c>
    </row>
    <row r="221" spans="2:11">
      <c r="B221" s="620" t="s">
        <v>3244</v>
      </c>
      <c r="C221" s="620" t="s">
        <v>6236</v>
      </c>
      <c r="D221" s="620" t="s">
        <v>6238</v>
      </c>
      <c r="E221" s="615">
        <v>5000</v>
      </c>
      <c r="F221" s="616">
        <f t="shared" si="10"/>
        <v>47878667.75</v>
      </c>
      <c r="G221" s="617">
        <f t="shared" si="9"/>
        <v>5000</v>
      </c>
      <c r="H221" s="618">
        <f t="shared" si="11"/>
        <v>47878667.75</v>
      </c>
      <c r="J221" s="619" t="s">
        <v>455</v>
      </c>
      <c r="K221" s="619" t="s">
        <v>456</v>
      </c>
    </row>
    <row r="222" spans="2:11">
      <c r="B222" s="620" t="s">
        <v>3244</v>
      </c>
      <c r="C222" s="620" t="s">
        <v>6236</v>
      </c>
      <c r="D222" s="620" t="s">
        <v>4189</v>
      </c>
      <c r="E222" s="615">
        <v>50000</v>
      </c>
      <c r="F222" s="616">
        <f t="shared" si="10"/>
        <v>47928667.75</v>
      </c>
      <c r="G222" s="617">
        <f t="shared" si="9"/>
        <v>50000</v>
      </c>
      <c r="H222" s="618">
        <f t="shared" si="11"/>
        <v>47928667.75</v>
      </c>
      <c r="J222" s="619" t="s">
        <v>455</v>
      </c>
      <c r="K222" s="619" t="s">
        <v>456</v>
      </c>
    </row>
    <row r="223" spans="2:11">
      <c r="B223" s="620" t="s">
        <v>3244</v>
      </c>
      <c r="C223" s="620" t="s">
        <v>6236</v>
      </c>
      <c r="D223" s="620" t="s">
        <v>6237</v>
      </c>
      <c r="E223" s="615">
        <v>370000</v>
      </c>
      <c r="F223" s="616">
        <f t="shared" si="10"/>
        <v>48298667.75</v>
      </c>
      <c r="G223" s="617">
        <f t="shared" si="9"/>
        <v>370000</v>
      </c>
      <c r="H223" s="618">
        <f t="shared" si="11"/>
        <v>48298667.75</v>
      </c>
      <c r="J223" s="619" t="s">
        <v>455</v>
      </c>
      <c r="K223" s="619" t="s">
        <v>456</v>
      </c>
    </row>
    <row r="224" spans="2:11">
      <c r="B224" s="620" t="s">
        <v>3244</v>
      </c>
      <c r="C224" s="620" t="s">
        <v>6236</v>
      </c>
      <c r="D224" s="620" t="s">
        <v>4165</v>
      </c>
      <c r="E224" s="615">
        <v>44000</v>
      </c>
      <c r="F224" s="616">
        <f t="shared" si="10"/>
        <v>48342667.75</v>
      </c>
      <c r="G224" s="617">
        <f t="shared" si="9"/>
        <v>44000</v>
      </c>
      <c r="H224" s="618">
        <f t="shared" si="11"/>
        <v>48342667.75</v>
      </c>
      <c r="J224" s="619" t="s">
        <v>455</v>
      </c>
      <c r="K224" s="619" t="s">
        <v>456</v>
      </c>
    </row>
    <row r="225" spans="2:11">
      <c r="B225" s="620" t="s">
        <v>3244</v>
      </c>
      <c r="C225" s="620" t="s">
        <v>6236</v>
      </c>
      <c r="D225" s="620" t="s">
        <v>4190</v>
      </c>
      <c r="E225" s="615">
        <v>150000</v>
      </c>
      <c r="F225" s="616">
        <f t="shared" si="10"/>
        <v>48492667.75</v>
      </c>
      <c r="G225" s="617">
        <f t="shared" si="9"/>
        <v>150000</v>
      </c>
      <c r="H225" s="618">
        <f t="shared" si="11"/>
        <v>48492667.75</v>
      </c>
      <c r="J225" s="619" t="s">
        <v>455</v>
      </c>
      <c r="K225" s="619" t="s">
        <v>456</v>
      </c>
    </row>
    <row r="226" spans="2:11">
      <c r="B226" s="620" t="s">
        <v>3244</v>
      </c>
      <c r="C226" s="620" t="s">
        <v>6236</v>
      </c>
      <c r="D226" s="620" t="s">
        <v>3692</v>
      </c>
      <c r="E226" s="615">
        <v>50000</v>
      </c>
      <c r="F226" s="616">
        <f t="shared" si="10"/>
        <v>48542667.75</v>
      </c>
      <c r="G226" s="617">
        <f t="shared" si="9"/>
        <v>50000</v>
      </c>
      <c r="H226" s="618">
        <f t="shared" si="11"/>
        <v>48542667.75</v>
      </c>
      <c r="J226" s="619" t="s">
        <v>455</v>
      </c>
      <c r="K226" s="619" t="s">
        <v>456</v>
      </c>
    </row>
    <row r="227" spans="2:11">
      <c r="B227" s="620" t="s">
        <v>3244</v>
      </c>
      <c r="C227" s="620" t="s">
        <v>6236</v>
      </c>
      <c r="D227" s="620" t="s">
        <v>4191</v>
      </c>
      <c r="E227" s="615">
        <v>10000</v>
      </c>
      <c r="F227" s="616">
        <f t="shared" si="10"/>
        <v>48552667.75</v>
      </c>
      <c r="G227" s="617">
        <f t="shared" si="9"/>
        <v>10000</v>
      </c>
      <c r="H227" s="618">
        <f t="shared" si="11"/>
        <v>48552667.75</v>
      </c>
      <c r="J227" s="619" t="s">
        <v>455</v>
      </c>
      <c r="K227" s="619" t="s">
        <v>456</v>
      </c>
    </row>
    <row r="228" spans="2:11">
      <c r="B228" s="620" t="s">
        <v>3244</v>
      </c>
      <c r="C228" s="620" t="s">
        <v>6236</v>
      </c>
      <c r="D228" s="620" t="s">
        <v>4192</v>
      </c>
      <c r="E228" s="615">
        <v>15000</v>
      </c>
      <c r="F228" s="616">
        <f t="shared" si="10"/>
        <v>48567667.75</v>
      </c>
      <c r="G228" s="617">
        <f t="shared" si="9"/>
        <v>15000</v>
      </c>
      <c r="H228" s="618">
        <f t="shared" si="11"/>
        <v>48567667.75</v>
      </c>
      <c r="J228" s="619" t="s">
        <v>455</v>
      </c>
      <c r="K228" s="619" t="s">
        <v>456</v>
      </c>
    </row>
    <row r="229" spans="2:11">
      <c r="B229" s="620" t="s">
        <v>3244</v>
      </c>
      <c r="C229" s="620" t="s">
        <v>6236</v>
      </c>
      <c r="D229" s="620" t="s">
        <v>4193</v>
      </c>
      <c r="E229" s="615">
        <v>70000</v>
      </c>
      <c r="F229" s="616">
        <f t="shared" si="10"/>
        <v>48637667.75</v>
      </c>
      <c r="G229" s="617">
        <f t="shared" si="9"/>
        <v>70000</v>
      </c>
      <c r="H229" s="618">
        <f t="shared" si="11"/>
        <v>48637667.75</v>
      </c>
      <c r="J229" s="619" t="s">
        <v>455</v>
      </c>
      <c r="K229" s="619" t="s">
        <v>456</v>
      </c>
    </row>
    <row r="230" spans="2:11">
      <c r="B230" s="620" t="s">
        <v>3244</v>
      </c>
      <c r="C230" s="620" t="s">
        <v>6236</v>
      </c>
      <c r="D230" s="620" t="s">
        <v>4194</v>
      </c>
      <c r="E230" s="615">
        <v>425000</v>
      </c>
      <c r="F230" s="616">
        <f t="shared" si="10"/>
        <v>49062667.75</v>
      </c>
      <c r="G230" s="617">
        <f t="shared" si="9"/>
        <v>425000</v>
      </c>
      <c r="H230" s="618">
        <f t="shared" si="11"/>
        <v>49062667.75</v>
      </c>
      <c r="J230" s="619" t="s">
        <v>455</v>
      </c>
      <c r="K230" s="619" t="s">
        <v>456</v>
      </c>
    </row>
    <row r="231" spans="2:11">
      <c r="B231" s="620" t="s">
        <v>3244</v>
      </c>
      <c r="C231" s="620" t="s">
        <v>6236</v>
      </c>
      <c r="D231" s="620" t="s">
        <v>4195</v>
      </c>
      <c r="E231" s="615">
        <v>2500000</v>
      </c>
      <c r="F231" s="616">
        <f t="shared" si="10"/>
        <v>51562667.75</v>
      </c>
      <c r="G231" s="617">
        <f t="shared" si="9"/>
        <v>2500000</v>
      </c>
      <c r="H231" s="618">
        <f t="shared" si="11"/>
        <v>51562667.75</v>
      </c>
      <c r="J231" s="619" t="s">
        <v>455</v>
      </c>
      <c r="K231" s="619" t="s">
        <v>456</v>
      </c>
    </row>
    <row r="232" spans="2:11">
      <c r="B232" s="620" t="s">
        <v>3244</v>
      </c>
      <c r="C232" s="620" t="s">
        <v>6236</v>
      </c>
      <c r="D232" s="620" t="s">
        <v>4196</v>
      </c>
      <c r="E232" s="615">
        <v>14000</v>
      </c>
      <c r="F232" s="616">
        <f t="shared" si="10"/>
        <v>51576667.75</v>
      </c>
      <c r="G232" s="617">
        <f t="shared" si="9"/>
        <v>14000</v>
      </c>
      <c r="H232" s="618">
        <f t="shared" si="11"/>
        <v>51576667.75</v>
      </c>
      <c r="J232" s="619" t="s">
        <v>455</v>
      </c>
      <c r="K232" s="619" t="s">
        <v>456</v>
      </c>
    </row>
    <row r="233" spans="2:11">
      <c r="B233" s="620" t="s">
        <v>3244</v>
      </c>
      <c r="C233" s="620" t="s">
        <v>6236</v>
      </c>
      <c r="D233" s="620" t="s">
        <v>4197</v>
      </c>
      <c r="E233" s="615">
        <v>175000</v>
      </c>
      <c r="F233" s="616">
        <f t="shared" si="10"/>
        <v>51751667.75</v>
      </c>
      <c r="G233" s="617">
        <f t="shared" si="9"/>
        <v>175000</v>
      </c>
      <c r="H233" s="618">
        <f t="shared" si="11"/>
        <v>51751667.75</v>
      </c>
      <c r="J233" s="619" t="s">
        <v>455</v>
      </c>
      <c r="K233" s="619" t="s">
        <v>456</v>
      </c>
    </row>
    <row r="234" spans="2:11">
      <c r="B234" s="620" t="s">
        <v>3244</v>
      </c>
      <c r="C234" s="620" t="s">
        <v>4037</v>
      </c>
      <c r="D234" s="620" t="s">
        <v>3334</v>
      </c>
      <c r="E234" s="615">
        <v>7000</v>
      </c>
      <c r="F234" s="616">
        <f t="shared" si="10"/>
        <v>51758667.75</v>
      </c>
      <c r="G234" s="617">
        <f t="shared" si="9"/>
        <v>7000</v>
      </c>
      <c r="H234" s="618">
        <f t="shared" si="11"/>
        <v>51758667.75</v>
      </c>
      <c r="J234" s="619" t="s">
        <v>58</v>
      </c>
      <c r="K234" s="619" t="s">
        <v>2048</v>
      </c>
    </row>
    <row r="235" spans="2:11">
      <c r="B235" s="620" t="s">
        <v>3244</v>
      </c>
      <c r="C235" s="620" t="s">
        <v>4037</v>
      </c>
      <c r="D235" s="620" t="s">
        <v>4038</v>
      </c>
      <c r="E235" s="615">
        <v>12500</v>
      </c>
      <c r="F235" s="616">
        <f t="shared" si="10"/>
        <v>51771167.75</v>
      </c>
      <c r="G235" s="617">
        <f t="shared" si="9"/>
        <v>12500</v>
      </c>
      <c r="H235" s="618">
        <f t="shared" si="11"/>
        <v>51771167.75</v>
      </c>
      <c r="J235" s="619" t="s">
        <v>58</v>
      </c>
      <c r="K235" s="619" t="s">
        <v>2048</v>
      </c>
    </row>
    <row r="236" spans="2:11">
      <c r="B236" s="620" t="s">
        <v>3244</v>
      </c>
      <c r="C236" s="620" t="s">
        <v>4037</v>
      </c>
      <c r="D236" s="620" t="s">
        <v>4039</v>
      </c>
      <c r="E236" s="615">
        <v>200000</v>
      </c>
      <c r="F236" s="616">
        <f t="shared" si="10"/>
        <v>51971167.75</v>
      </c>
      <c r="G236" s="617">
        <f t="shared" si="9"/>
        <v>200000</v>
      </c>
      <c r="H236" s="618">
        <f t="shared" si="11"/>
        <v>51971167.75</v>
      </c>
      <c r="J236" s="619" t="s">
        <v>58</v>
      </c>
      <c r="K236" s="619" t="s">
        <v>2048</v>
      </c>
    </row>
    <row r="237" spans="2:11">
      <c r="B237" s="620" t="s">
        <v>3244</v>
      </c>
      <c r="C237" s="620" t="s">
        <v>4046</v>
      </c>
      <c r="D237" s="620" t="s">
        <v>3416</v>
      </c>
      <c r="E237" s="615">
        <v>30000</v>
      </c>
      <c r="F237" s="616">
        <f t="shared" si="10"/>
        <v>52001167.75</v>
      </c>
      <c r="G237" s="617">
        <f t="shared" si="9"/>
        <v>30000</v>
      </c>
      <c r="H237" s="618">
        <f t="shared" si="11"/>
        <v>52001167.75</v>
      </c>
      <c r="J237" s="619" t="s">
        <v>3306</v>
      </c>
      <c r="K237" s="619" t="s">
        <v>649</v>
      </c>
    </row>
    <row r="238" spans="2:11">
      <c r="B238" s="620" t="s">
        <v>3244</v>
      </c>
      <c r="C238" s="620" t="s">
        <v>4198</v>
      </c>
      <c r="D238" s="620" t="s">
        <v>3268</v>
      </c>
      <c r="E238" s="615">
        <v>60000</v>
      </c>
      <c r="F238" s="616">
        <f t="shared" si="10"/>
        <v>52061167.75</v>
      </c>
      <c r="G238" s="617">
        <f t="shared" si="9"/>
        <v>60000</v>
      </c>
      <c r="H238" s="618">
        <f t="shared" si="11"/>
        <v>52061167.75</v>
      </c>
      <c r="J238" s="619" t="s">
        <v>676</v>
      </c>
      <c r="K238" s="619" t="s">
        <v>649</v>
      </c>
    </row>
    <row r="239" spans="2:11">
      <c r="B239" s="620" t="s">
        <v>3244</v>
      </c>
      <c r="C239" s="620" t="s">
        <v>4199</v>
      </c>
      <c r="D239" s="620" t="s">
        <v>4200</v>
      </c>
      <c r="E239" s="615">
        <v>30000</v>
      </c>
      <c r="F239" s="616">
        <f t="shared" si="10"/>
        <v>52091167.75</v>
      </c>
      <c r="G239" s="617">
        <f t="shared" si="9"/>
        <v>30000</v>
      </c>
      <c r="H239" s="618">
        <f t="shared" si="11"/>
        <v>52091167.75</v>
      </c>
      <c r="J239" s="619" t="s">
        <v>676</v>
      </c>
      <c r="K239" s="619" t="s">
        <v>649</v>
      </c>
    </row>
    <row r="240" spans="2:11">
      <c r="B240" s="620" t="s">
        <v>3244</v>
      </c>
      <c r="C240" s="620" t="s">
        <v>4199</v>
      </c>
      <c r="D240" s="620" t="s">
        <v>4201</v>
      </c>
      <c r="E240" s="615">
        <v>5000</v>
      </c>
      <c r="F240" s="616">
        <f t="shared" si="10"/>
        <v>52096167.75</v>
      </c>
      <c r="G240" s="617">
        <f t="shared" si="9"/>
        <v>5000</v>
      </c>
      <c r="H240" s="618">
        <f t="shared" si="11"/>
        <v>52096167.75</v>
      </c>
      <c r="J240" s="619" t="s">
        <v>676</v>
      </c>
      <c r="K240" s="619" t="s">
        <v>649</v>
      </c>
    </row>
    <row r="241" spans="2:11">
      <c r="B241" s="620" t="s">
        <v>3244</v>
      </c>
      <c r="C241" s="620" t="s">
        <v>4199</v>
      </c>
      <c r="D241" s="620" t="s">
        <v>4202</v>
      </c>
      <c r="E241" s="615">
        <v>7000</v>
      </c>
      <c r="F241" s="616">
        <f t="shared" si="10"/>
        <v>52103167.75</v>
      </c>
      <c r="G241" s="617">
        <f t="shared" si="9"/>
        <v>7000</v>
      </c>
      <c r="H241" s="618">
        <f t="shared" si="11"/>
        <v>52103167.75</v>
      </c>
      <c r="J241" s="619" t="s">
        <v>676</v>
      </c>
      <c r="K241" s="619" t="s">
        <v>649</v>
      </c>
    </row>
    <row r="242" spans="2:11">
      <c r="B242" s="620" t="s">
        <v>3244</v>
      </c>
      <c r="C242" s="620" t="s">
        <v>4199</v>
      </c>
      <c r="D242" s="620" t="s">
        <v>4203</v>
      </c>
      <c r="E242" s="615">
        <v>25000</v>
      </c>
      <c r="F242" s="616">
        <f t="shared" si="10"/>
        <v>52128167.75</v>
      </c>
      <c r="G242" s="617">
        <f t="shared" si="9"/>
        <v>25000</v>
      </c>
      <c r="H242" s="618">
        <f t="shared" si="11"/>
        <v>52128167.75</v>
      </c>
      <c r="J242" s="619" t="s">
        <v>676</v>
      </c>
      <c r="K242" s="619" t="s">
        <v>649</v>
      </c>
    </row>
    <row r="243" spans="2:11">
      <c r="B243" s="620" t="s">
        <v>3244</v>
      </c>
      <c r="C243" s="620" t="s">
        <v>4199</v>
      </c>
      <c r="D243" s="620" t="s">
        <v>4204</v>
      </c>
      <c r="E243" s="615">
        <v>50000</v>
      </c>
      <c r="F243" s="616">
        <f t="shared" si="10"/>
        <v>52178167.75</v>
      </c>
      <c r="G243" s="617">
        <f t="shared" si="9"/>
        <v>50000</v>
      </c>
      <c r="H243" s="618">
        <f t="shared" si="11"/>
        <v>52178167.75</v>
      </c>
      <c r="J243" s="619" t="s">
        <v>676</v>
      </c>
      <c r="K243" s="619" t="s">
        <v>649</v>
      </c>
    </row>
    <row r="244" spans="2:11">
      <c r="B244" s="620" t="s">
        <v>3244</v>
      </c>
      <c r="C244" s="620" t="s">
        <v>4199</v>
      </c>
      <c r="D244" s="620" t="s">
        <v>4205</v>
      </c>
      <c r="E244" s="615">
        <v>5000</v>
      </c>
      <c r="F244" s="616">
        <f t="shared" si="10"/>
        <v>52183167.75</v>
      </c>
      <c r="G244" s="617">
        <f t="shared" si="9"/>
        <v>5000</v>
      </c>
      <c r="H244" s="618">
        <f t="shared" si="11"/>
        <v>52183167.75</v>
      </c>
      <c r="J244" s="619" t="s">
        <v>676</v>
      </c>
      <c r="K244" s="619" t="s">
        <v>649</v>
      </c>
    </row>
    <row r="245" spans="2:11">
      <c r="B245" s="620" t="s">
        <v>3244</v>
      </c>
      <c r="C245" s="620" t="s">
        <v>4199</v>
      </c>
      <c r="D245" s="620" t="s">
        <v>4206</v>
      </c>
      <c r="E245" s="615">
        <v>5000</v>
      </c>
      <c r="F245" s="616">
        <f t="shared" si="10"/>
        <v>52188167.75</v>
      </c>
      <c r="G245" s="617">
        <f t="shared" si="9"/>
        <v>5000</v>
      </c>
      <c r="H245" s="618">
        <f t="shared" si="11"/>
        <v>52188167.75</v>
      </c>
      <c r="J245" s="619" t="s">
        <v>676</v>
      </c>
      <c r="K245" s="619" t="s">
        <v>649</v>
      </c>
    </row>
    <row r="246" spans="2:11">
      <c r="B246" s="620" t="s">
        <v>3244</v>
      </c>
      <c r="C246" s="620" t="s">
        <v>4199</v>
      </c>
      <c r="D246" s="620" t="s">
        <v>4207</v>
      </c>
      <c r="E246" s="615">
        <v>15000</v>
      </c>
      <c r="F246" s="616">
        <f t="shared" si="10"/>
        <v>52203167.75</v>
      </c>
      <c r="G246" s="617">
        <f t="shared" si="9"/>
        <v>15000</v>
      </c>
      <c r="H246" s="618">
        <f t="shared" si="11"/>
        <v>52203167.75</v>
      </c>
      <c r="J246" s="619" t="s">
        <v>676</v>
      </c>
      <c r="K246" s="619" t="s">
        <v>649</v>
      </c>
    </row>
    <row r="247" spans="2:11">
      <c r="B247" s="620" t="s">
        <v>3244</v>
      </c>
      <c r="C247" s="620" t="s">
        <v>4199</v>
      </c>
      <c r="D247" s="620" t="s">
        <v>4208</v>
      </c>
      <c r="E247" s="615">
        <v>25000</v>
      </c>
      <c r="F247" s="616">
        <f t="shared" si="10"/>
        <v>52228167.75</v>
      </c>
      <c r="G247" s="617">
        <f t="shared" si="9"/>
        <v>25000</v>
      </c>
      <c r="H247" s="618">
        <f t="shared" si="11"/>
        <v>52228167.75</v>
      </c>
      <c r="J247" s="619" t="s">
        <v>676</v>
      </c>
      <c r="K247" s="619" t="s">
        <v>649</v>
      </c>
    </row>
    <row r="248" spans="2:11">
      <c r="B248" s="620" t="s">
        <v>3244</v>
      </c>
      <c r="C248" s="620" t="s">
        <v>4199</v>
      </c>
      <c r="D248" s="620" t="s">
        <v>4209</v>
      </c>
      <c r="E248" s="615">
        <v>80000</v>
      </c>
      <c r="F248" s="616">
        <f t="shared" si="10"/>
        <v>52308167.75</v>
      </c>
      <c r="G248" s="617">
        <f t="shared" si="9"/>
        <v>80000</v>
      </c>
      <c r="H248" s="618">
        <f t="shared" si="11"/>
        <v>52308167.75</v>
      </c>
      <c r="J248" s="619" t="s">
        <v>676</v>
      </c>
      <c r="K248" s="619" t="s">
        <v>649</v>
      </c>
    </row>
    <row r="249" spans="2:11">
      <c r="B249" s="620" t="s">
        <v>3244</v>
      </c>
      <c r="C249" s="620" t="s">
        <v>4199</v>
      </c>
      <c r="D249" s="620" t="s">
        <v>4210</v>
      </c>
      <c r="E249" s="615">
        <v>10000</v>
      </c>
      <c r="F249" s="616">
        <f t="shared" si="10"/>
        <v>52318167.75</v>
      </c>
      <c r="G249" s="617">
        <f t="shared" si="9"/>
        <v>10000</v>
      </c>
      <c r="H249" s="618">
        <f t="shared" si="11"/>
        <v>52318167.75</v>
      </c>
      <c r="J249" s="619" t="s">
        <v>676</v>
      </c>
      <c r="K249" s="619" t="s">
        <v>649</v>
      </c>
    </row>
    <row r="250" spans="2:11">
      <c r="B250" s="620" t="s">
        <v>3244</v>
      </c>
      <c r="C250" s="620" t="s">
        <v>4060</v>
      </c>
      <c r="D250" s="620" t="s">
        <v>6235</v>
      </c>
      <c r="E250" s="615">
        <v>5000</v>
      </c>
      <c r="F250" s="616">
        <f t="shared" si="10"/>
        <v>52323167.75</v>
      </c>
      <c r="G250" s="617">
        <f t="shared" si="9"/>
        <v>5000</v>
      </c>
      <c r="H250" s="618">
        <f t="shared" si="11"/>
        <v>52323167.75</v>
      </c>
      <c r="J250" s="619" t="s">
        <v>3306</v>
      </c>
      <c r="K250" s="619" t="s">
        <v>649</v>
      </c>
    </row>
    <row r="251" spans="2:11">
      <c r="B251" s="620" t="s">
        <v>3244</v>
      </c>
      <c r="C251" s="620" t="s">
        <v>4061</v>
      </c>
      <c r="D251" s="620" t="s">
        <v>4062</v>
      </c>
      <c r="E251" s="615">
        <v>400000</v>
      </c>
      <c r="F251" s="616">
        <f t="shared" si="10"/>
        <v>52723167.75</v>
      </c>
      <c r="G251" s="617">
        <f t="shared" si="9"/>
        <v>400000</v>
      </c>
      <c r="H251" s="618">
        <f t="shared" si="11"/>
        <v>52723167.75</v>
      </c>
      <c r="J251" s="619" t="s">
        <v>58</v>
      </c>
      <c r="K251" s="619" t="s">
        <v>59</v>
      </c>
    </row>
    <row r="252" spans="2:11">
      <c r="B252" s="620" t="s">
        <v>3244</v>
      </c>
      <c r="C252" s="620" t="s">
        <v>4061</v>
      </c>
      <c r="D252" s="620" t="s">
        <v>4063</v>
      </c>
      <c r="E252" s="615">
        <v>4500000</v>
      </c>
      <c r="F252" s="616">
        <f t="shared" si="10"/>
        <v>57223167.75</v>
      </c>
      <c r="G252" s="617">
        <f t="shared" si="9"/>
        <v>4500000</v>
      </c>
      <c r="H252" s="618">
        <f t="shared" si="11"/>
        <v>57223167.75</v>
      </c>
      <c r="J252" s="619" t="s">
        <v>58</v>
      </c>
      <c r="K252" s="619" t="s">
        <v>59</v>
      </c>
    </row>
    <row r="253" spans="2:11">
      <c r="B253" s="620" t="s">
        <v>3244</v>
      </c>
      <c r="C253" s="620" t="s">
        <v>4061</v>
      </c>
      <c r="D253" s="620" t="s">
        <v>6234</v>
      </c>
      <c r="E253" s="615">
        <v>400000</v>
      </c>
      <c r="F253" s="616">
        <f t="shared" si="10"/>
        <v>57623167.75</v>
      </c>
      <c r="G253" s="617">
        <f t="shared" si="9"/>
        <v>400000</v>
      </c>
      <c r="H253" s="618">
        <f t="shared" si="11"/>
        <v>57623167.75</v>
      </c>
      <c r="J253" s="619" t="s">
        <v>58</v>
      </c>
      <c r="K253" s="619" t="s">
        <v>59</v>
      </c>
    </row>
    <row r="254" spans="2:11">
      <c r="B254" s="620" t="s">
        <v>3244</v>
      </c>
      <c r="C254" s="620" t="s">
        <v>4061</v>
      </c>
      <c r="D254" s="620" t="s">
        <v>4064</v>
      </c>
      <c r="E254" s="615">
        <v>500000</v>
      </c>
      <c r="F254" s="616">
        <f t="shared" si="10"/>
        <v>58123167.75</v>
      </c>
      <c r="G254" s="617">
        <f t="shared" si="9"/>
        <v>500000</v>
      </c>
      <c r="H254" s="618">
        <f t="shared" si="11"/>
        <v>58123167.75</v>
      </c>
      <c r="J254" s="619" t="s">
        <v>58</v>
      </c>
      <c r="K254" s="619" t="s">
        <v>59</v>
      </c>
    </row>
    <row r="255" spans="2:11">
      <c r="B255" s="620" t="s">
        <v>3244</v>
      </c>
      <c r="C255" s="620" t="s">
        <v>4081</v>
      </c>
      <c r="D255" s="620" t="s">
        <v>6233</v>
      </c>
      <c r="E255" s="615">
        <v>5000</v>
      </c>
      <c r="F255" s="616">
        <f t="shared" si="10"/>
        <v>58128167.75</v>
      </c>
      <c r="G255" s="617">
        <f t="shared" si="9"/>
        <v>5000</v>
      </c>
      <c r="H255" s="618">
        <f t="shared" si="11"/>
        <v>58128167.75</v>
      </c>
      <c r="J255" s="619" t="s">
        <v>58</v>
      </c>
      <c r="K255" s="619" t="s">
        <v>2048</v>
      </c>
    </row>
    <row r="256" spans="2:11">
      <c r="B256" s="620" t="s">
        <v>3244</v>
      </c>
      <c r="C256" s="620" t="s">
        <v>4081</v>
      </c>
      <c r="D256" s="620" t="s">
        <v>3333</v>
      </c>
      <c r="E256" s="615">
        <v>7000</v>
      </c>
      <c r="F256" s="616">
        <f t="shared" si="10"/>
        <v>58135167.75</v>
      </c>
      <c r="G256" s="617">
        <f t="shared" si="9"/>
        <v>7000</v>
      </c>
      <c r="H256" s="618">
        <f t="shared" si="11"/>
        <v>58135167.75</v>
      </c>
      <c r="J256" s="619" t="s">
        <v>58</v>
      </c>
      <c r="K256" s="619" t="s">
        <v>2048</v>
      </c>
    </row>
    <row r="257" spans="2:11">
      <c r="B257" s="620" t="s">
        <v>3244</v>
      </c>
      <c r="C257" s="620" t="s">
        <v>4081</v>
      </c>
      <c r="D257" s="620" t="s">
        <v>4082</v>
      </c>
      <c r="E257" s="615">
        <v>21945</v>
      </c>
      <c r="F257" s="616">
        <f t="shared" si="10"/>
        <v>58157112.75</v>
      </c>
      <c r="G257" s="617">
        <f t="shared" si="9"/>
        <v>21945</v>
      </c>
      <c r="H257" s="618">
        <f t="shared" si="11"/>
        <v>58157112.75</v>
      </c>
      <c r="J257" s="619" t="s">
        <v>58</v>
      </c>
      <c r="K257" s="619" t="s">
        <v>2048</v>
      </c>
    </row>
    <row r="258" spans="2:11">
      <c r="B258" s="620" t="s">
        <v>3244</v>
      </c>
      <c r="C258" s="620" t="s">
        <v>4081</v>
      </c>
      <c r="D258" s="620" t="s">
        <v>4083</v>
      </c>
      <c r="E258" s="615">
        <v>25000</v>
      </c>
      <c r="F258" s="616">
        <f t="shared" si="10"/>
        <v>58182112.75</v>
      </c>
      <c r="G258" s="617">
        <f t="shared" si="9"/>
        <v>25000</v>
      </c>
      <c r="H258" s="618">
        <f t="shared" si="11"/>
        <v>58182112.75</v>
      </c>
      <c r="J258" s="619" t="s">
        <v>58</v>
      </c>
      <c r="K258" s="619" t="s">
        <v>2048</v>
      </c>
    </row>
    <row r="259" spans="2:11">
      <c r="B259" s="620" t="s">
        <v>3244</v>
      </c>
      <c r="C259" s="620" t="s">
        <v>4081</v>
      </c>
      <c r="D259" s="620" t="s">
        <v>4084</v>
      </c>
      <c r="E259" s="615">
        <v>25000</v>
      </c>
      <c r="F259" s="616">
        <f t="shared" si="10"/>
        <v>58207112.75</v>
      </c>
      <c r="G259" s="617">
        <f t="shared" si="9"/>
        <v>25000</v>
      </c>
      <c r="H259" s="618">
        <f t="shared" si="11"/>
        <v>58207112.75</v>
      </c>
      <c r="J259" s="619" t="s">
        <v>58</v>
      </c>
      <c r="K259" s="619" t="s">
        <v>2048</v>
      </c>
    </row>
    <row r="260" spans="2:11">
      <c r="B260" s="620" t="s">
        <v>3244</v>
      </c>
      <c r="C260" s="620" t="s">
        <v>4081</v>
      </c>
      <c r="D260" s="620" t="s">
        <v>4085</v>
      </c>
      <c r="E260" s="615">
        <v>5000</v>
      </c>
      <c r="F260" s="616">
        <f t="shared" si="10"/>
        <v>58212112.75</v>
      </c>
      <c r="G260" s="617">
        <f t="shared" si="9"/>
        <v>5000</v>
      </c>
      <c r="H260" s="618">
        <f t="shared" si="11"/>
        <v>58212112.75</v>
      </c>
      <c r="J260" s="619" t="s">
        <v>58</v>
      </c>
      <c r="K260" s="619" t="s">
        <v>2048</v>
      </c>
    </row>
    <row r="261" spans="2:11">
      <c r="B261" s="620" t="s">
        <v>3244</v>
      </c>
      <c r="C261" s="620" t="s">
        <v>4081</v>
      </c>
      <c r="D261" s="620" t="s">
        <v>4086</v>
      </c>
      <c r="E261" s="615">
        <v>10000</v>
      </c>
      <c r="F261" s="616">
        <f t="shared" si="10"/>
        <v>58222112.75</v>
      </c>
      <c r="G261" s="617">
        <f t="shared" si="9"/>
        <v>10000</v>
      </c>
      <c r="H261" s="618">
        <f t="shared" si="11"/>
        <v>58222112.75</v>
      </c>
      <c r="J261" s="619" t="s">
        <v>58</v>
      </c>
      <c r="K261" s="619" t="s">
        <v>2048</v>
      </c>
    </row>
    <row r="262" spans="2:11">
      <c r="B262" s="620" t="s">
        <v>3244</v>
      </c>
      <c r="C262" s="620" t="s">
        <v>4081</v>
      </c>
      <c r="D262" s="620" t="s">
        <v>4087</v>
      </c>
      <c r="E262" s="615">
        <v>25000</v>
      </c>
      <c r="F262" s="616">
        <f t="shared" si="10"/>
        <v>58247112.75</v>
      </c>
      <c r="G262" s="617">
        <f t="shared" si="9"/>
        <v>25000</v>
      </c>
      <c r="H262" s="618">
        <f t="shared" si="11"/>
        <v>58247112.75</v>
      </c>
      <c r="J262" s="619" t="s">
        <v>58</v>
      </c>
      <c r="K262" s="619" t="s">
        <v>2048</v>
      </c>
    </row>
    <row r="263" spans="2:11">
      <c r="B263" s="620" t="s">
        <v>3244</v>
      </c>
      <c r="C263" s="620" t="s">
        <v>4081</v>
      </c>
      <c r="D263" s="620" t="s">
        <v>4088</v>
      </c>
      <c r="E263" s="615">
        <v>5000</v>
      </c>
      <c r="F263" s="616">
        <f t="shared" si="10"/>
        <v>58252112.75</v>
      </c>
      <c r="G263" s="617">
        <f t="shared" ref="G263:G326" si="12">E263</f>
        <v>5000</v>
      </c>
      <c r="H263" s="618">
        <f t="shared" si="11"/>
        <v>58252112.75</v>
      </c>
      <c r="J263" s="619" t="s">
        <v>58</v>
      </c>
      <c r="K263" s="619" t="s">
        <v>2048</v>
      </c>
    </row>
    <row r="264" spans="2:11">
      <c r="B264" s="620" t="s">
        <v>3244</v>
      </c>
      <c r="C264" s="620" t="s">
        <v>4211</v>
      </c>
      <c r="D264" s="620" t="s">
        <v>6232</v>
      </c>
      <c r="E264" s="615">
        <v>2500</v>
      </c>
      <c r="F264" s="616">
        <f t="shared" ref="F264:F327" si="13">E264+F263</f>
        <v>58254612.75</v>
      </c>
      <c r="G264" s="617">
        <f t="shared" si="12"/>
        <v>2500</v>
      </c>
      <c r="H264" s="618">
        <f t="shared" ref="H264:H327" si="14">H263+G264</f>
        <v>58254612.75</v>
      </c>
      <c r="J264" s="619" t="s">
        <v>455</v>
      </c>
      <c r="K264" s="619" t="s">
        <v>456</v>
      </c>
    </row>
    <row r="265" spans="2:11">
      <c r="B265" s="620" t="s">
        <v>3244</v>
      </c>
      <c r="C265" s="620" t="s">
        <v>4211</v>
      </c>
      <c r="D265" s="620" t="s">
        <v>4212</v>
      </c>
      <c r="E265" s="615">
        <v>165000</v>
      </c>
      <c r="F265" s="616">
        <f t="shared" si="13"/>
        <v>58419612.75</v>
      </c>
      <c r="G265" s="617">
        <f t="shared" si="12"/>
        <v>165000</v>
      </c>
      <c r="H265" s="618">
        <f t="shared" si="14"/>
        <v>58419612.75</v>
      </c>
      <c r="J265" s="619" t="s">
        <v>455</v>
      </c>
      <c r="K265" s="619" t="s">
        <v>456</v>
      </c>
    </row>
    <row r="266" spans="2:11">
      <c r="B266" s="620" t="s">
        <v>3244</v>
      </c>
      <c r="C266" s="620" t="s">
        <v>4211</v>
      </c>
      <c r="D266" s="620" t="s">
        <v>4213</v>
      </c>
      <c r="E266" s="615">
        <v>5000</v>
      </c>
      <c r="F266" s="616">
        <f t="shared" si="13"/>
        <v>58424612.75</v>
      </c>
      <c r="G266" s="617">
        <f t="shared" si="12"/>
        <v>5000</v>
      </c>
      <c r="H266" s="618">
        <f t="shared" si="14"/>
        <v>58424612.75</v>
      </c>
      <c r="J266" s="619" t="s">
        <v>455</v>
      </c>
      <c r="K266" s="619" t="s">
        <v>456</v>
      </c>
    </row>
    <row r="267" spans="2:11">
      <c r="B267" s="620" t="s">
        <v>3244</v>
      </c>
      <c r="C267" s="620" t="s">
        <v>4211</v>
      </c>
      <c r="D267" s="620" t="s">
        <v>4214</v>
      </c>
      <c r="E267" s="615">
        <v>20250</v>
      </c>
      <c r="F267" s="616">
        <f t="shared" si="13"/>
        <v>58444862.75</v>
      </c>
      <c r="G267" s="617">
        <f t="shared" si="12"/>
        <v>20250</v>
      </c>
      <c r="H267" s="618">
        <f t="shared" si="14"/>
        <v>58444862.75</v>
      </c>
      <c r="J267" s="619" t="s">
        <v>455</v>
      </c>
      <c r="K267" s="619" t="s">
        <v>456</v>
      </c>
    </row>
    <row r="268" spans="2:11">
      <c r="B268" s="620" t="s">
        <v>3244</v>
      </c>
      <c r="C268" s="620" t="s">
        <v>4211</v>
      </c>
      <c r="D268" s="620" t="s">
        <v>4163</v>
      </c>
      <c r="E268" s="615">
        <v>65000</v>
      </c>
      <c r="F268" s="616">
        <f t="shared" si="13"/>
        <v>58509862.75</v>
      </c>
      <c r="G268" s="617">
        <f t="shared" si="12"/>
        <v>65000</v>
      </c>
      <c r="H268" s="618">
        <f t="shared" si="14"/>
        <v>58509862.75</v>
      </c>
      <c r="J268" s="619" t="s">
        <v>455</v>
      </c>
      <c r="K268" s="619" t="s">
        <v>456</v>
      </c>
    </row>
    <row r="269" spans="2:11">
      <c r="B269" s="620" t="s">
        <v>3244</v>
      </c>
      <c r="C269" s="620" t="s">
        <v>4211</v>
      </c>
      <c r="D269" s="620" t="s">
        <v>3534</v>
      </c>
      <c r="E269" s="615">
        <v>400000</v>
      </c>
      <c r="F269" s="616">
        <f t="shared" si="13"/>
        <v>58909862.75</v>
      </c>
      <c r="G269" s="617">
        <f t="shared" si="12"/>
        <v>400000</v>
      </c>
      <c r="H269" s="618">
        <f t="shared" si="14"/>
        <v>58909862.75</v>
      </c>
      <c r="J269" s="619" t="s">
        <v>455</v>
      </c>
      <c r="K269" s="619" t="s">
        <v>456</v>
      </c>
    </row>
    <row r="270" spans="2:11">
      <c r="B270" s="620" t="s">
        <v>3244</v>
      </c>
      <c r="C270" s="620" t="s">
        <v>4211</v>
      </c>
      <c r="D270" s="620" t="s">
        <v>3692</v>
      </c>
      <c r="E270" s="615">
        <v>16000</v>
      </c>
      <c r="F270" s="616">
        <f t="shared" si="13"/>
        <v>58925862.75</v>
      </c>
      <c r="G270" s="617">
        <f t="shared" si="12"/>
        <v>16000</v>
      </c>
      <c r="H270" s="618">
        <f t="shared" si="14"/>
        <v>58925862.75</v>
      </c>
      <c r="J270" s="619" t="s">
        <v>455</v>
      </c>
      <c r="K270" s="619" t="s">
        <v>456</v>
      </c>
    </row>
    <row r="271" spans="2:11">
      <c r="B271" s="620" t="s">
        <v>3244</v>
      </c>
      <c r="C271" s="620" t="s">
        <v>4211</v>
      </c>
      <c r="D271" s="620" t="s">
        <v>6231</v>
      </c>
      <c r="E271" s="615">
        <v>675000</v>
      </c>
      <c r="F271" s="616">
        <f t="shared" si="13"/>
        <v>59600862.75</v>
      </c>
      <c r="G271" s="617">
        <f t="shared" si="12"/>
        <v>675000</v>
      </c>
      <c r="H271" s="618">
        <f t="shared" si="14"/>
        <v>59600862.75</v>
      </c>
      <c r="J271" s="619" t="s">
        <v>455</v>
      </c>
      <c r="K271" s="619" t="s">
        <v>456</v>
      </c>
    </row>
    <row r="272" spans="2:11">
      <c r="B272" s="620" t="s">
        <v>3244</v>
      </c>
      <c r="C272" s="620" t="s">
        <v>4211</v>
      </c>
      <c r="D272" s="620" t="s">
        <v>4216</v>
      </c>
      <c r="E272" s="615">
        <v>10000</v>
      </c>
      <c r="F272" s="616">
        <f t="shared" si="13"/>
        <v>59610862.75</v>
      </c>
      <c r="G272" s="617">
        <f t="shared" si="12"/>
        <v>10000</v>
      </c>
      <c r="H272" s="618">
        <f t="shared" si="14"/>
        <v>59610862.75</v>
      </c>
      <c r="J272" s="619" t="s">
        <v>455</v>
      </c>
      <c r="K272" s="619" t="s">
        <v>456</v>
      </c>
    </row>
    <row r="273" spans="2:11">
      <c r="B273" s="620" t="s">
        <v>3244</v>
      </c>
      <c r="C273" s="620" t="s">
        <v>4211</v>
      </c>
      <c r="D273" s="620" t="s">
        <v>6230</v>
      </c>
      <c r="E273" s="615">
        <v>500000</v>
      </c>
      <c r="F273" s="616">
        <f t="shared" si="13"/>
        <v>60110862.75</v>
      </c>
      <c r="G273" s="617">
        <f t="shared" si="12"/>
        <v>500000</v>
      </c>
      <c r="H273" s="618">
        <f t="shared" si="14"/>
        <v>60110862.75</v>
      </c>
      <c r="J273" s="619" t="s">
        <v>455</v>
      </c>
      <c r="K273" s="619" t="s">
        <v>456</v>
      </c>
    </row>
    <row r="274" spans="2:11">
      <c r="B274" s="620" t="s">
        <v>3244</v>
      </c>
      <c r="C274" s="620" t="s">
        <v>4211</v>
      </c>
      <c r="D274" s="620" t="s">
        <v>3356</v>
      </c>
      <c r="E274" s="615">
        <v>150000</v>
      </c>
      <c r="F274" s="616">
        <f t="shared" si="13"/>
        <v>60260862.75</v>
      </c>
      <c r="G274" s="617">
        <f t="shared" si="12"/>
        <v>150000</v>
      </c>
      <c r="H274" s="618">
        <f t="shared" si="14"/>
        <v>60260862.75</v>
      </c>
      <c r="J274" s="619" t="s">
        <v>455</v>
      </c>
      <c r="K274" s="619" t="s">
        <v>456</v>
      </c>
    </row>
    <row r="275" spans="2:11">
      <c r="B275" s="620" t="s">
        <v>3244</v>
      </c>
      <c r="C275" s="620" t="s">
        <v>4211</v>
      </c>
      <c r="D275" s="620" t="s">
        <v>4217</v>
      </c>
      <c r="E275" s="615">
        <v>55000</v>
      </c>
      <c r="F275" s="616">
        <f t="shared" si="13"/>
        <v>60315862.75</v>
      </c>
      <c r="G275" s="617">
        <f t="shared" si="12"/>
        <v>55000</v>
      </c>
      <c r="H275" s="618">
        <f t="shared" si="14"/>
        <v>60315862.75</v>
      </c>
      <c r="J275" s="619" t="s">
        <v>455</v>
      </c>
      <c r="K275" s="619" t="s">
        <v>456</v>
      </c>
    </row>
    <row r="276" spans="2:11">
      <c r="B276" s="620" t="s">
        <v>3244</v>
      </c>
      <c r="C276" s="620" t="s">
        <v>4091</v>
      </c>
      <c r="D276" s="620" t="s">
        <v>6229</v>
      </c>
      <c r="E276" s="615">
        <v>50000</v>
      </c>
      <c r="F276" s="616">
        <f t="shared" si="13"/>
        <v>60365862.75</v>
      </c>
      <c r="G276" s="617">
        <f t="shared" si="12"/>
        <v>50000</v>
      </c>
      <c r="H276" s="618">
        <f t="shared" si="14"/>
        <v>60365862.75</v>
      </c>
      <c r="J276" s="619" t="s">
        <v>3306</v>
      </c>
      <c r="K276" s="619" t="s">
        <v>649</v>
      </c>
    </row>
    <row r="277" spans="2:11">
      <c r="B277" s="620" t="s">
        <v>3244</v>
      </c>
      <c r="C277" s="620" t="s">
        <v>4218</v>
      </c>
      <c r="D277" s="620" t="s">
        <v>6228</v>
      </c>
      <c r="E277" s="615">
        <v>5000</v>
      </c>
      <c r="F277" s="616">
        <f t="shared" si="13"/>
        <v>60370862.75</v>
      </c>
      <c r="G277" s="617">
        <f t="shared" si="12"/>
        <v>5000</v>
      </c>
      <c r="H277" s="618">
        <f t="shared" si="14"/>
        <v>60370862.75</v>
      </c>
      <c r="J277" s="619" t="s">
        <v>360</v>
      </c>
      <c r="K277" s="619" t="s">
        <v>1616</v>
      </c>
    </row>
    <row r="278" spans="2:11">
      <c r="B278" s="620" t="s">
        <v>3244</v>
      </c>
      <c r="C278" s="620" t="s">
        <v>4218</v>
      </c>
      <c r="D278" s="620" t="s">
        <v>3683</v>
      </c>
      <c r="E278" s="615">
        <v>13000</v>
      </c>
      <c r="F278" s="616">
        <f t="shared" si="13"/>
        <v>60383862.75</v>
      </c>
      <c r="G278" s="617">
        <f t="shared" si="12"/>
        <v>13000</v>
      </c>
      <c r="H278" s="618">
        <f t="shared" si="14"/>
        <v>60383862.75</v>
      </c>
      <c r="J278" s="619" t="s">
        <v>360</v>
      </c>
      <c r="K278" s="619" t="s">
        <v>1616</v>
      </c>
    </row>
    <row r="279" spans="2:11">
      <c r="B279" s="620" t="s">
        <v>3244</v>
      </c>
      <c r="C279" s="620" t="s">
        <v>4218</v>
      </c>
      <c r="D279" s="620" t="s">
        <v>6227</v>
      </c>
      <c r="E279" s="615">
        <v>390000</v>
      </c>
      <c r="F279" s="616">
        <f t="shared" si="13"/>
        <v>60773862.75</v>
      </c>
      <c r="G279" s="617">
        <f t="shared" si="12"/>
        <v>390000</v>
      </c>
      <c r="H279" s="618">
        <f t="shared" si="14"/>
        <v>60773862.75</v>
      </c>
      <c r="J279" s="619" t="s">
        <v>360</v>
      </c>
      <c r="K279" s="619" t="s">
        <v>1616</v>
      </c>
    </row>
    <row r="280" spans="2:11">
      <c r="B280" s="620" t="s">
        <v>3244</v>
      </c>
      <c r="C280" s="620" t="s">
        <v>4218</v>
      </c>
      <c r="D280" s="620" t="s">
        <v>4219</v>
      </c>
      <c r="E280" s="615">
        <v>10000</v>
      </c>
      <c r="F280" s="616">
        <f t="shared" si="13"/>
        <v>60783862.75</v>
      </c>
      <c r="G280" s="617">
        <f t="shared" si="12"/>
        <v>10000</v>
      </c>
      <c r="H280" s="618">
        <f t="shared" si="14"/>
        <v>60783862.75</v>
      </c>
      <c r="J280" s="619" t="s">
        <v>360</v>
      </c>
      <c r="K280" s="619" t="s">
        <v>1616</v>
      </c>
    </row>
    <row r="281" spans="2:11">
      <c r="B281" s="620" t="s">
        <v>3244</v>
      </c>
      <c r="C281" s="620" t="s">
        <v>4218</v>
      </c>
      <c r="D281" s="620" t="s">
        <v>4220</v>
      </c>
      <c r="E281" s="615">
        <v>240000</v>
      </c>
      <c r="F281" s="616">
        <f t="shared" si="13"/>
        <v>61023862.75</v>
      </c>
      <c r="G281" s="617">
        <f t="shared" si="12"/>
        <v>240000</v>
      </c>
      <c r="H281" s="618">
        <f t="shared" si="14"/>
        <v>61023862.75</v>
      </c>
      <c r="J281" s="619" t="s">
        <v>360</v>
      </c>
      <c r="K281" s="619" t="s">
        <v>1616</v>
      </c>
    </row>
    <row r="282" spans="2:11">
      <c r="B282" s="620" t="s">
        <v>3244</v>
      </c>
      <c r="C282" s="620" t="s">
        <v>4218</v>
      </c>
      <c r="D282" s="620" t="s">
        <v>4221</v>
      </c>
      <c r="E282" s="615">
        <v>25000</v>
      </c>
      <c r="F282" s="616">
        <f t="shared" si="13"/>
        <v>61048862.75</v>
      </c>
      <c r="G282" s="617">
        <f t="shared" si="12"/>
        <v>25000</v>
      </c>
      <c r="H282" s="618">
        <f t="shared" si="14"/>
        <v>61048862.75</v>
      </c>
      <c r="J282" s="619" t="s">
        <v>360</v>
      </c>
      <c r="K282" s="619" t="s">
        <v>1616</v>
      </c>
    </row>
    <row r="283" spans="2:11">
      <c r="B283" s="620" t="s">
        <v>3244</v>
      </c>
      <c r="C283" s="620" t="s">
        <v>4218</v>
      </c>
      <c r="D283" s="620" t="s">
        <v>4222</v>
      </c>
      <c r="E283" s="615">
        <v>15000</v>
      </c>
      <c r="F283" s="616">
        <f t="shared" si="13"/>
        <v>61063862.75</v>
      </c>
      <c r="G283" s="617">
        <f t="shared" si="12"/>
        <v>15000</v>
      </c>
      <c r="H283" s="618">
        <f t="shared" si="14"/>
        <v>61063862.75</v>
      </c>
      <c r="J283" s="619" t="s">
        <v>360</v>
      </c>
      <c r="K283" s="619" t="s">
        <v>1616</v>
      </c>
    </row>
    <row r="284" spans="2:11">
      <c r="B284" s="620" t="s">
        <v>3244</v>
      </c>
      <c r="C284" s="620" t="s">
        <v>4218</v>
      </c>
      <c r="D284" s="620" t="s">
        <v>3278</v>
      </c>
      <c r="E284" s="615">
        <v>65000</v>
      </c>
      <c r="F284" s="616">
        <f t="shared" si="13"/>
        <v>61128862.75</v>
      </c>
      <c r="G284" s="617">
        <f t="shared" si="12"/>
        <v>65000</v>
      </c>
      <c r="H284" s="618">
        <f t="shared" si="14"/>
        <v>61128862.75</v>
      </c>
      <c r="J284" s="619" t="s">
        <v>360</v>
      </c>
      <c r="K284" s="619" t="s">
        <v>1616</v>
      </c>
    </row>
    <row r="285" spans="2:11">
      <c r="B285" s="620" t="s">
        <v>3244</v>
      </c>
      <c r="C285" s="620" t="s">
        <v>4135</v>
      </c>
      <c r="D285" s="620" t="s">
        <v>4136</v>
      </c>
      <c r="E285" s="615">
        <v>107100</v>
      </c>
      <c r="F285" s="616">
        <f t="shared" si="13"/>
        <v>61235962.75</v>
      </c>
      <c r="G285" s="617">
        <f t="shared" si="12"/>
        <v>107100</v>
      </c>
      <c r="H285" s="618">
        <f t="shared" si="14"/>
        <v>61235962.75</v>
      </c>
      <c r="J285" s="619" t="s">
        <v>626</v>
      </c>
      <c r="K285" s="619" t="s">
        <v>3542</v>
      </c>
    </row>
    <row r="286" spans="2:11">
      <c r="B286" s="620" t="s">
        <v>3244</v>
      </c>
      <c r="C286" s="620" t="s">
        <v>4135</v>
      </c>
      <c r="D286" s="620" t="s">
        <v>4137</v>
      </c>
      <c r="E286" s="615">
        <v>228690</v>
      </c>
      <c r="F286" s="616">
        <f t="shared" si="13"/>
        <v>61464652.75</v>
      </c>
      <c r="G286" s="617">
        <f t="shared" si="12"/>
        <v>228690</v>
      </c>
      <c r="H286" s="618">
        <f t="shared" si="14"/>
        <v>61464652.75</v>
      </c>
      <c r="J286" s="619" t="s">
        <v>626</v>
      </c>
      <c r="K286" s="619" t="s">
        <v>3542</v>
      </c>
    </row>
    <row r="287" spans="2:11">
      <c r="B287" s="620" t="s">
        <v>3244</v>
      </c>
      <c r="C287" s="620" t="s">
        <v>4135</v>
      </c>
      <c r="D287" s="620" t="s">
        <v>3647</v>
      </c>
      <c r="E287" s="615">
        <v>66300</v>
      </c>
      <c r="F287" s="616">
        <f t="shared" si="13"/>
        <v>61530952.75</v>
      </c>
      <c r="G287" s="617">
        <f t="shared" si="12"/>
        <v>66300</v>
      </c>
      <c r="H287" s="618">
        <f t="shared" si="14"/>
        <v>61530952.75</v>
      </c>
      <c r="J287" s="619" t="s">
        <v>626</v>
      </c>
      <c r="K287" s="619" t="s">
        <v>3542</v>
      </c>
    </row>
    <row r="288" spans="2:11">
      <c r="B288" s="620" t="s">
        <v>3244</v>
      </c>
      <c r="C288" s="620" t="s">
        <v>4135</v>
      </c>
      <c r="D288" s="620" t="s">
        <v>3596</v>
      </c>
      <c r="E288" s="615">
        <v>98337</v>
      </c>
      <c r="F288" s="616">
        <f t="shared" si="13"/>
        <v>61629289.75</v>
      </c>
      <c r="G288" s="617">
        <f t="shared" si="12"/>
        <v>98337</v>
      </c>
      <c r="H288" s="618">
        <f t="shared" si="14"/>
        <v>61629289.75</v>
      </c>
      <c r="J288" s="619" t="s">
        <v>626</v>
      </c>
      <c r="K288" s="619" t="s">
        <v>3542</v>
      </c>
    </row>
    <row r="289" spans="2:11">
      <c r="B289" s="620" t="s">
        <v>3244</v>
      </c>
      <c r="C289" s="620" t="s">
        <v>4135</v>
      </c>
      <c r="D289" s="620" t="s">
        <v>3651</v>
      </c>
      <c r="E289" s="615">
        <v>35550</v>
      </c>
      <c r="F289" s="616">
        <f t="shared" si="13"/>
        <v>61664839.75</v>
      </c>
      <c r="G289" s="617">
        <f t="shared" si="12"/>
        <v>35550</v>
      </c>
      <c r="H289" s="618">
        <f t="shared" si="14"/>
        <v>61664839.75</v>
      </c>
      <c r="J289" s="619" t="s">
        <v>626</v>
      </c>
      <c r="K289" s="619" t="s">
        <v>3542</v>
      </c>
    </row>
    <row r="290" spans="2:11">
      <c r="B290" s="620" t="s">
        <v>3244</v>
      </c>
      <c r="C290" s="620" t="s">
        <v>4135</v>
      </c>
      <c r="D290" s="620" t="s">
        <v>3652</v>
      </c>
      <c r="E290" s="615">
        <v>128066</v>
      </c>
      <c r="F290" s="616">
        <f t="shared" si="13"/>
        <v>61792905.75</v>
      </c>
      <c r="G290" s="617">
        <f t="shared" si="12"/>
        <v>128066</v>
      </c>
      <c r="H290" s="618">
        <f t="shared" si="14"/>
        <v>61792905.75</v>
      </c>
      <c r="J290" s="619" t="s">
        <v>626</v>
      </c>
      <c r="K290" s="619" t="s">
        <v>3542</v>
      </c>
    </row>
    <row r="291" spans="2:11">
      <c r="B291" s="620" t="s">
        <v>3244</v>
      </c>
      <c r="C291" s="620" t="s">
        <v>4135</v>
      </c>
      <c r="D291" s="620" t="s">
        <v>2922</v>
      </c>
      <c r="E291" s="615">
        <v>56700</v>
      </c>
      <c r="F291" s="616">
        <f t="shared" si="13"/>
        <v>61849605.75</v>
      </c>
      <c r="G291" s="617">
        <f t="shared" si="12"/>
        <v>56700</v>
      </c>
      <c r="H291" s="618">
        <f t="shared" si="14"/>
        <v>61849605.75</v>
      </c>
      <c r="J291" s="619" t="s">
        <v>626</v>
      </c>
      <c r="K291" s="619" t="s">
        <v>3542</v>
      </c>
    </row>
    <row r="292" spans="2:11">
      <c r="B292" s="620" t="s">
        <v>3244</v>
      </c>
      <c r="C292" s="620" t="s">
        <v>4135</v>
      </c>
      <c r="D292" s="620" t="s">
        <v>3356</v>
      </c>
      <c r="E292" s="615">
        <v>26746</v>
      </c>
      <c r="F292" s="616">
        <f t="shared" si="13"/>
        <v>61876351.75</v>
      </c>
      <c r="G292" s="617">
        <f t="shared" si="12"/>
        <v>26746</v>
      </c>
      <c r="H292" s="618">
        <f t="shared" si="14"/>
        <v>61876351.75</v>
      </c>
      <c r="J292" s="619" t="s">
        <v>626</v>
      </c>
      <c r="K292" s="619" t="s">
        <v>3542</v>
      </c>
    </row>
    <row r="293" spans="2:11">
      <c r="B293" s="620" t="s">
        <v>3244</v>
      </c>
      <c r="C293" s="620" t="s">
        <v>4135</v>
      </c>
      <c r="D293" s="620" t="s">
        <v>6226</v>
      </c>
      <c r="E293" s="615">
        <v>575000</v>
      </c>
      <c r="F293" s="616">
        <f t="shared" si="13"/>
        <v>62451351.75</v>
      </c>
      <c r="G293" s="617">
        <f t="shared" si="12"/>
        <v>575000</v>
      </c>
      <c r="H293" s="618">
        <f t="shared" si="14"/>
        <v>62451351.75</v>
      </c>
      <c r="J293" s="619" t="s">
        <v>626</v>
      </c>
      <c r="K293" s="619" t="s">
        <v>3542</v>
      </c>
    </row>
    <row r="294" spans="2:11">
      <c r="B294" s="620" t="s">
        <v>3244</v>
      </c>
      <c r="C294" s="620" t="s">
        <v>4135</v>
      </c>
      <c r="D294" s="620" t="s">
        <v>3658</v>
      </c>
      <c r="E294" s="615">
        <v>225000</v>
      </c>
      <c r="F294" s="616">
        <f t="shared" si="13"/>
        <v>62676351.75</v>
      </c>
      <c r="G294" s="617">
        <f t="shared" si="12"/>
        <v>225000</v>
      </c>
      <c r="H294" s="618">
        <f t="shared" si="14"/>
        <v>62676351.75</v>
      </c>
      <c r="J294" s="619" t="s">
        <v>626</v>
      </c>
      <c r="K294" s="619" t="s">
        <v>3542</v>
      </c>
    </row>
    <row r="295" spans="2:11">
      <c r="B295" s="620" t="s">
        <v>3244</v>
      </c>
      <c r="C295" s="620" t="s">
        <v>4223</v>
      </c>
      <c r="D295" s="620" t="s">
        <v>4224</v>
      </c>
      <c r="E295" s="615">
        <v>65000</v>
      </c>
      <c r="F295" s="616">
        <f t="shared" si="13"/>
        <v>62741351.75</v>
      </c>
      <c r="G295" s="617">
        <f t="shared" si="12"/>
        <v>65000</v>
      </c>
      <c r="H295" s="618">
        <f t="shared" si="14"/>
        <v>62741351.75</v>
      </c>
      <c r="J295" s="619" t="s">
        <v>455</v>
      </c>
      <c r="K295" s="619" t="s">
        <v>456</v>
      </c>
    </row>
    <row r="296" spans="2:11">
      <c r="B296" s="620" t="s">
        <v>3244</v>
      </c>
      <c r="C296" s="620" t="s">
        <v>4223</v>
      </c>
      <c r="D296" s="620" t="s">
        <v>4225</v>
      </c>
      <c r="E296" s="615">
        <v>10000</v>
      </c>
      <c r="F296" s="616">
        <f t="shared" si="13"/>
        <v>62751351.75</v>
      </c>
      <c r="G296" s="617">
        <f t="shared" si="12"/>
        <v>10000</v>
      </c>
      <c r="H296" s="618">
        <f t="shared" si="14"/>
        <v>62751351.75</v>
      </c>
      <c r="J296" s="619" t="s">
        <v>455</v>
      </c>
      <c r="K296" s="619" t="s">
        <v>456</v>
      </c>
    </row>
    <row r="297" spans="2:11">
      <c r="B297" s="620" t="s">
        <v>3244</v>
      </c>
      <c r="C297" s="620" t="s">
        <v>4223</v>
      </c>
      <c r="D297" s="620" t="s">
        <v>4226</v>
      </c>
      <c r="E297" s="615">
        <v>145000</v>
      </c>
      <c r="F297" s="616">
        <f t="shared" si="13"/>
        <v>62896351.75</v>
      </c>
      <c r="G297" s="617">
        <f t="shared" si="12"/>
        <v>145000</v>
      </c>
      <c r="H297" s="618">
        <f t="shared" si="14"/>
        <v>62896351.75</v>
      </c>
      <c r="J297" s="619" t="s">
        <v>455</v>
      </c>
      <c r="K297" s="619" t="s">
        <v>456</v>
      </c>
    </row>
    <row r="298" spans="2:11">
      <c r="B298" s="620" t="s">
        <v>3244</v>
      </c>
      <c r="C298" s="620" t="s">
        <v>4223</v>
      </c>
      <c r="D298" s="620" t="s">
        <v>4227</v>
      </c>
      <c r="E298" s="615">
        <v>6000</v>
      </c>
      <c r="F298" s="616">
        <f t="shared" si="13"/>
        <v>62902351.75</v>
      </c>
      <c r="G298" s="617">
        <f t="shared" si="12"/>
        <v>6000</v>
      </c>
      <c r="H298" s="618">
        <f t="shared" si="14"/>
        <v>62902351.75</v>
      </c>
      <c r="J298" s="619" t="s">
        <v>455</v>
      </c>
      <c r="K298" s="619" t="s">
        <v>456</v>
      </c>
    </row>
    <row r="299" spans="2:11">
      <c r="B299" s="620" t="s">
        <v>3244</v>
      </c>
      <c r="C299" s="620" t="s">
        <v>4223</v>
      </c>
      <c r="D299" s="620" t="s">
        <v>6225</v>
      </c>
      <c r="E299" s="615">
        <v>5000</v>
      </c>
      <c r="F299" s="616">
        <f t="shared" si="13"/>
        <v>62907351.75</v>
      </c>
      <c r="G299" s="617">
        <f t="shared" si="12"/>
        <v>5000</v>
      </c>
      <c r="H299" s="618">
        <f t="shared" si="14"/>
        <v>62907351.75</v>
      </c>
      <c r="J299" s="619" t="s">
        <v>455</v>
      </c>
      <c r="K299" s="619" t="s">
        <v>456</v>
      </c>
    </row>
    <row r="300" spans="2:11">
      <c r="B300" s="620" t="s">
        <v>3244</v>
      </c>
      <c r="C300" s="620" t="s">
        <v>4223</v>
      </c>
      <c r="D300" s="620" t="s">
        <v>4228</v>
      </c>
      <c r="E300" s="615">
        <v>25000</v>
      </c>
      <c r="F300" s="616">
        <f t="shared" si="13"/>
        <v>62932351.75</v>
      </c>
      <c r="G300" s="617">
        <f t="shared" si="12"/>
        <v>25000</v>
      </c>
      <c r="H300" s="618">
        <f t="shared" si="14"/>
        <v>62932351.75</v>
      </c>
      <c r="J300" s="619" t="s">
        <v>455</v>
      </c>
      <c r="K300" s="619" t="s">
        <v>456</v>
      </c>
    </row>
    <row r="301" spans="2:11">
      <c r="B301" s="620" t="s">
        <v>3244</v>
      </c>
      <c r="C301" s="620" t="s">
        <v>4223</v>
      </c>
      <c r="D301" s="620" t="s">
        <v>4229</v>
      </c>
      <c r="E301" s="615">
        <v>5750</v>
      </c>
      <c r="F301" s="616">
        <f t="shared" si="13"/>
        <v>62938101.75</v>
      </c>
      <c r="G301" s="617">
        <f t="shared" si="12"/>
        <v>5750</v>
      </c>
      <c r="H301" s="618">
        <f t="shared" si="14"/>
        <v>62938101.75</v>
      </c>
      <c r="J301" s="619" t="s">
        <v>455</v>
      </c>
      <c r="K301" s="619" t="s">
        <v>456</v>
      </c>
    </row>
    <row r="302" spans="2:11">
      <c r="B302" s="620" t="s">
        <v>3244</v>
      </c>
      <c r="C302" s="620" t="s">
        <v>4223</v>
      </c>
      <c r="D302" s="620" t="s">
        <v>4230</v>
      </c>
      <c r="E302" s="615">
        <v>16000</v>
      </c>
      <c r="F302" s="616">
        <f t="shared" si="13"/>
        <v>62954101.75</v>
      </c>
      <c r="G302" s="617">
        <f t="shared" si="12"/>
        <v>16000</v>
      </c>
      <c r="H302" s="618">
        <f t="shared" si="14"/>
        <v>62954101.75</v>
      </c>
      <c r="J302" s="619" t="s">
        <v>455</v>
      </c>
      <c r="K302" s="619" t="s">
        <v>456</v>
      </c>
    </row>
    <row r="303" spans="2:11">
      <c r="B303" s="620" t="s">
        <v>3244</v>
      </c>
      <c r="C303" s="620" t="s">
        <v>4223</v>
      </c>
      <c r="D303" s="620" t="s">
        <v>4193</v>
      </c>
      <c r="E303" s="615">
        <v>75000</v>
      </c>
      <c r="F303" s="616">
        <f t="shared" si="13"/>
        <v>63029101.75</v>
      </c>
      <c r="G303" s="617">
        <f t="shared" si="12"/>
        <v>75000</v>
      </c>
      <c r="H303" s="618">
        <f t="shared" si="14"/>
        <v>63029101.75</v>
      </c>
      <c r="J303" s="619" t="s">
        <v>455</v>
      </c>
      <c r="K303" s="619" t="s">
        <v>456</v>
      </c>
    </row>
    <row r="304" spans="2:11">
      <c r="B304" s="620" t="s">
        <v>3244</v>
      </c>
      <c r="C304" s="620" t="s">
        <v>4223</v>
      </c>
      <c r="D304" s="620" t="s">
        <v>4231</v>
      </c>
      <c r="E304" s="615">
        <v>40000</v>
      </c>
      <c r="F304" s="616">
        <f t="shared" si="13"/>
        <v>63069101.75</v>
      </c>
      <c r="G304" s="617">
        <f t="shared" si="12"/>
        <v>40000</v>
      </c>
      <c r="H304" s="618">
        <f t="shared" si="14"/>
        <v>63069101.75</v>
      </c>
      <c r="J304" s="619" t="s">
        <v>455</v>
      </c>
      <c r="K304" s="619" t="s">
        <v>456</v>
      </c>
    </row>
    <row r="305" spans="2:11">
      <c r="B305" s="620" t="s">
        <v>3244</v>
      </c>
      <c r="C305" s="620" t="s">
        <v>4223</v>
      </c>
      <c r="D305" s="620" t="s">
        <v>4232</v>
      </c>
      <c r="E305" s="615">
        <v>700000</v>
      </c>
      <c r="F305" s="616">
        <f t="shared" si="13"/>
        <v>63769101.75</v>
      </c>
      <c r="G305" s="617">
        <f t="shared" si="12"/>
        <v>700000</v>
      </c>
      <c r="H305" s="618">
        <f t="shared" si="14"/>
        <v>63769101.75</v>
      </c>
      <c r="J305" s="619" t="s">
        <v>455</v>
      </c>
      <c r="K305" s="619" t="s">
        <v>456</v>
      </c>
    </row>
    <row r="306" spans="2:11">
      <c r="B306" s="620" t="s">
        <v>3244</v>
      </c>
      <c r="C306" s="620" t="s">
        <v>4223</v>
      </c>
      <c r="D306" s="620" t="s">
        <v>4233</v>
      </c>
      <c r="E306" s="615">
        <v>5000</v>
      </c>
      <c r="F306" s="616">
        <f t="shared" si="13"/>
        <v>63774101.75</v>
      </c>
      <c r="G306" s="617">
        <f t="shared" si="12"/>
        <v>5000</v>
      </c>
      <c r="H306" s="618">
        <f t="shared" si="14"/>
        <v>63774101.75</v>
      </c>
      <c r="J306" s="619" t="s">
        <v>455</v>
      </c>
      <c r="K306" s="619" t="s">
        <v>456</v>
      </c>
    </row>
    <row r="307" spans="2:11">
      <c r="B307" s="620" t="s">
        <v>3244</v>
      </c>
      <c r="C307" s="620" t="s">
        <v>4234</v>
      </c>
      <c r="D307" s="620" t="s">
        <v>4235</v>
      </c>
      <c r="E307" s="615">
        <v>5000</v>
      </c>
      <c r="F307" s="616">
        <f t="shared" si="13"/>
        <v>63779101.75</v>
      </c>
      <c r="G307" s="617">
        <f t="shared" si="12"/>
        <v>5000</v>
      </c>
      <c r="H307" s="618">
        <f t="shared" si="14"/>
        <v>63779101.75</v>
      </c>
      <c r="J307" s="619" t="s">
        <v>455</v>
      </c>
      <c r="K307" s="619" t="s">
        <v>456</v>
      </c>
    </row>
    <row r="308" spans="2:11">
      <c r="B308" s="620" t="s">
        <v>3244</v>
      </c>
      <c r="C308" s="620" t="s">
        <v>4234</v>
      </c>
      <c r="D308" s="620" t="s">
        <v>4161</v>
      </c>
      <c r="E308" s="615">
        <v>7250</v>
      </c>
      <c r="F308" s="616">
        <f t="shared" si="13"/>
        <v>63786351.75</v>
      </c>
      <c r="G308" s="617">
        <f t="shared" si="12"/>
        <v>7250</v>
      </c>
      <c r="H308" s="618">
        <f t="shared" si="14"/>
        <v>63786351.75</v>
      </c>
      <c r="J308" s="619" t="s">
        <v>455</v>
      </c>
      <c r="K308" s="619" t="s">
        <v>456</v>
      </c>
    </row>
    <row r="309" spans="2:11">
      <c r="B309" s="620" t="s">
        <v>3244</v>
      </c>
      <c r="C309" s="620" t="s">
        <v>4234</v>
      </c>
      <c r="D309" s="620" t="s">
        <v>4225</v>
      </c>
      <c r="E309" s="615">
        <v>15000</v>
      </c>
      <c r="F309" s="616">
        <f t="shared" si="13"/>
        <v>63801351.75</v>
      </c>
      <c r="G309" s="617">
        <f t="shared" si="12"/>
        <v>15000</v>
      </c>
      <c r="H309" s="618">
        <f t="shared" si="14"/>
        <v>63801351.75</v>
      </c>
      <c r="J309" s="619" t="s">
        <v>455</v>
      </c>
      <c r="K309" s="619" t="s">
        <v>456</v>
      </c>
    </row>
    <row r="310" spans="2:11">
      <c r="B310" s="620" t="s">
        <v>3244</v>
      </c>
      <c r="C310" s="620" t="s">
        <v>4234</v>
      </c>
      <c r="D310" s="620" t="s">
        <v>3441</v>
      </c>
      <c r="E310" s="615">
        <v>110000</v>
      </c>
      <c r="F310" s="616">
        <f t="shared" si="13"/>
        <v>63911351.75</v>
      </c>
      <c r="G310" s="617">
        <f t="shared" si="12"/>
        <v>110000</v>
      </c>
      <c r="H310" s="618">
        <f t="shared" si="14"/>
        <v>63911351.75</v>
      </c>
      <c r="J310" s="619" t="s">
        <v>455</v>
      </c>
      <c r="K310" s="619" t="s">
        <v>456</v>
      </c>
    </row>
    <row r="311" spans="2:11">
      <c r="B311" s="620" t="s">
        <v>3244</v>
      </c>
      <c r="C311" s="620" t="s">
        <v>4234</v>
      </c>
      <c r="D311" s="620" t="s">
        <v>4236</v>
      </c>
      <c r="E311" s="615">
        <v>11250</v>
      </c>
      <c r="F311" s="616">
        <f t="shared" si="13"/>
        <v>63922601.75</v>
      </c>
      <c r="G311" s="617">
        <f t="shared" si="12"/>
        <v>11250</v>
      </c>
      <c r="H311" s="618">
        <f t="shared" si="14"/>
        <v>63922601.75</v>
      </c>
      <c r="J311" s="619" t="s">
        <v>455</v>
      </c>
      <c r="K311" s="619" t="s">
        <v>456</v>
      </c>
    </row>
    <row r="312" spans="2:11">
      <c r="B312" s="620" t="s">
        <v>3244</v>
      </c>
      <c r="C312" s="620" t="s">
        <v>4234</v>
      </c>
      <c r="D312" s="620" t="s">
        <v>6224</v>
      </c>
      <c r="E312" s="615">
        <v>85000</v>
      </c>
      <c r="F312" s="616">
        <f t="shared" si="13"/>
        <v>64007601.75</v>
      </c>
      <c r="G312" s="617">
        <f t="shared" si="12"/>
        <v>85000</v>
      </c>
      <c r="H312" s="618">
        <f t="shared" si="14"/>
        <v>64007601.75</v>
      </c>
      <c r="J312" s="619" t="s">
        <v>455</v>
      </c>
      <c r="K312" s="619" t="s">
        <v>456</v>
      </c>
    </row>
    <row r="313" spans="2:11">
      <c r="B313" s="620" t="s">
        <v>3244</v>
      </c>
      <c r="C313" s="620" t="s">
        <v>4234</v>
      </c>
      <c r="D313" s="620" t="s">
        <v>4237</v>
      </c>
      <c r="E313" s="615">
        <v>180000</v>
      </c>
      <c r="F313" s="616">
        <f t="shared" si="13"/>
        <v>64187601.75</v>
      </c>
      <c r="G313" s="617">
        <f t="shared" si="12"/>
        <v>180000</v>
      </c>
      <c r="H313" s="618">
        <f t="shared" si="14"/>
        <v>64187601.75</v>
      </c>
      <c r="J313" s="619" t="s">
        <v>455</v>
      </c>
      <c r="K313" s="619" t="s">
        <v>456</v>
      </c>
    </row>
    <row r="314" spans="2:11">
      <c r="B314" s="620" t="s">
        <v>3244</v>
      </c>
      <c r="C314" s="620" t="s">
        <v>4234</v>
      </c>
      <c r="D314" s="620" t="s">
        <v>4186</v>
      </c>
      <c r="E314" s="615">
        <v>50000</v>
      </c>
      <c r="F314" s="616">
        <f t="shared" si="13"/>
        <v>64237601.75</v>
      </c>
      <c r="G314" s="617">
        <f t="shared" si="12"/>
        <v>50000</v>
      </c>
      <c r="H314" s="618">
        <f t="shared" si="14"/>
        <v>64237601.75</v>
      </c>
      <c r="J314" s="619" t="s">
        <v>455</v>
      </c>
      <c r="K314" s="619" t="s">
        <v>456</v>
      </c>
    </row>
    <row r="315" spans="2:11">
      <c r="B315" s="620" t="s">
        <v>3244</v>
      </c>
      <c r="C315" s="620" t="s">
        <v>4234</v>
      </c>
      <c r="D315" s="620" t="s">
        <v>4238</v>
      </c>
      <c r="E315" s="615">
        <v>1200000</v>
      </c>
      <c r="F315" s="616">
        <f t="shared" si="13"/>
        <v>65437601.75</v>
      </c>
      <c r="G315" s="617">
        <f t="shared" si="12"/>
        <v>1200000</v>
      </c>
      <c r="H315" s="618">
        <f t="shared" si="14"/>
        <v>65437601.75</v>
      </c>
      <c r="J315" s="619" t="s">
        <v>455</v>
      </c>
      <c r="K315" s="619" t="s">
        <v>456</v>
      </c>
    </row>
    <row r="316" spans="2:11">
      <c r="B316" s="620" t="s">
        <v>3244</v>
      </c>
      <c r="C316" s="620" t="s">
        <v>4234</v>
      </c>
      <c r="D316" s="620" t="s">
        <v>4239</v>
      </c>
      <c r="E316" s="615">
        <v>50000</v>
      </c>
      <c r="F316" s="616">
        <f t="shared" si="13"/>
        <v>65487601.75</v>
      </c>
      <c r="G316" s="617">
        <f t="shared" si="12"/>
        <v>50000</v>
      </c>
      <c r="H316" s="618">
        <f t="shared" si="14"/>
        <v>65487601.75</v>
      </c>
      <c r="J316" s="619" t="s">
        <v>455</v>
      </c>
      <c r="K316" s="619" t="s">
        <v>456</v>
      </c>
    </row>
    <row r="317" spans="2:11">
      <c r="B317" s="620" t="s">
        <v>3244</v>
      </c>
      <c r="C317" s="620" t="s">
        <v>4234</v>
      </c>
      <c r="D317" s="620" t="s">
        <v>3509</v>
      </c>
      <c r="E317" s="615">
        <v>250000</v>
      </c>
      <c r="F317" s="616">
        <f t="shared" si="13"/>
        <v>65737601.75</v>
      </c>
      <c r="G317" s="617">
        <f t="shared" si="12"/>
        <v>250000</v>
      </c>
      <c r="H317" s="618">
        <f t="shared" si="14"/>
        <v>65737601.75</v>
      </c>
      <c r="J317" s="619" t="s">
        <v>455</v>
      </c>
      <c r="K317" s="619" t="s">
        <v>456</v>
      </c>
    </row>
    <row r="318" spans="2:11">
      <c r="B318" s="620" t="s">
        <v>3244</v>
      </c>
      <c r="C318" s="620" t="s">
        <v>4234</v>
      </c>
      <c r="D318" s="620" t="s">
        <v>6223</v>
      </c>
      <c r="E318" s="615">
        <v>65000</v>
      </c>
      <c r="F318" s="616">
        <f t="shared" si="13"/>
        <v>65802601.75</v>
      </c>
      <c r="G318" s="617">
        <f t="shared" si="12"/>
        <v>65000</v>
      </c>
      <c r="H318" s="618">
        <f t="shared" si="14"/>
        <v>65802601.75</v>
      </c>
      <c r="J318" s="619" t="s">
        <v>455</v>
      </c>
      <c r="K318" s="619" t="s">
        <v>456</v>
      </c>
    </row>
    <row r="319" spans="2:11">
      <c r="B319" s="620" t="s">
        <v>3244</v>
      </c>
      <c r="C319" s="620" t="s">
        <v>4234</v>
      </c>
      <c r="D319" s="620" t="s">
        <v>4240</v>
      </c>
      <c r="E319" s="615">
        <v>5000</v>
      </c>
      <c r="F319" s="616">
        <f t="shared" si="13"/>
        <v>65807601.75</v>
      </c>
      <c r="G319" s="617">
        <f t="shared" si="12"/>
        <v>5000</v>
      </c>
      <c r="H319" s="618">
        <f t="shared" si="14"/>
        <v>65807601.75</v>
      </c>
      <c r="J319" s="619" t="s">
        <v>455</v>
      </c>
      <c r="K319" s="619" t="s">
        <v>456</v>
      </c>
    </row>
    <row r="320" spans="2:11">
      <c r="B320" s="620" t="s">
        <v>3244</v>
      </c>
      <c r="C320" s="620" t="s">
        <v>4234</v>
      </c>
      <c r="D320" s="620" t="s">
        <v>4165</v>
      </c>
      <c r="E320" s="615">
        <v>12750</v>
      </c>
      <c r="F320" s="616">
        <f t="shared" si="13"/>
        <v>65820351.75</v>
      </c>
      <c r="G320" s="617">
        <f t="shared" si="12"/>
        <v>12750</v>
      </c>
      <c r="H320" s="618">
        <f t="shared" si="14"/>
        <v>65820351.75</v>
      </c>
      <c r="J320" s="619" t="s">
        <v>455</v>
      </c>
      <c r="K320" s="619" t="s">
        <v>456</v>
      </c>
    </row>
    <row r="321" spans="2:11">
      <c r="B321" s="620" t="s">
        <v>3244</v>
      </c>
      <c r="C321" s="620" t="s">
        <v>4234</v>
      </c>
      <c r="D321" s="620" t="s">
        <v>4241</v>
      </c>
      <c r="E321" s="615">
        <v>500000</v>
      </c>
      <c r="F321" s="616">
        <f t="shared" si="13"/>
        <v>66320351.75</v>
      </c>
      <c r="G321" s="617">
        <f t="shared" si="12"/>
        <v>500000</v>
      </c>
      <c r="H321" s="618">
        <f t="shared" si="14"/>
        <v>66320351.75</v>
      </c>
      <c r="J321" s="619" t="s">
        <v>455</v>
      </c>
      <c r="K321" s="619" t="s">
        <v>456</v>
      </c>
    </row>
    <row r="322" spans="2:11">
      <c r="B322" s="620" t="s">
        <v>3244</v>
      </c>
      <c r="C322" s="620" t="s">
        <v>4234</v>
      </c>
      <c r="D322" s="620" t="s">
        <v>6222</v>
      </c>
      <c r="E322" s="615">
        <v>85000</v>
      </c>
      <c r="F322" s="616">
        <f t="shared" si="13"/>
        <v>66405351.75</v>
      </c>
      <c r="G322" s="617">
        <f t="shared" si="12"/>
        <v>85000</v>
      </c>
      <c r="H322" s="618">
        <f t="shared" si="14"/>
        <v>66405351.75</v>
      </c>
      <c r="J322" s="619" t="s">
        <v>455</v>
      </c>
      <c r="K322" s="619" t="s">
        <v>456</v>
      </c>
    </row>
    <row r="323" spans="2:11">
      <c r="B323" s="620" t="s">
        <v>3244</v>
      </c>
      <c r="C323" s="620" t="s">
        <v>4234</v>
      </c>
      <c r="D323" s="620" t="s">
        <v>4242</v>
      </c>
      <c r="E323" s="615">
        <v>310000</v>
      </c>
      <c r="F323" s="616">
        <f t="shared" si="13"/>
        <v>66715351.75</v>
      </c>
      <c r="G323" s="617">
        <f t="shared" si="12"/>
        <v>310000</v>
      </c>
      <c r="H323" s="618">
        <f t="shared" si="14"/>
        <v>66715351.75</v>
      </c>
      <c r="J323" s="619" t="s">
        <v>455</v>
      </c>
      <c r="K323" s="619" t="s">
        <v>456</v>
      </c>
    </row>
    <row r="324" spans="2:11">
      <c r="B324" s="620" t="s">
        <v>3244</v>
      </c>
      <c r="C324" s="620" t="s">
        <v>4234</v>
      </c>
      <c r="D324" s="620" t="s">
        <v>4181</v>
      </c>
      <c r="E324" s="615">
        <v>10000</v>
      </c>
      <c r="F324" s="616">
        <f t="shared" si="13"/>
        <v>66725351.75</v>
      </c>
      <c r="G324" s="617">
        <f t="shared" si="12"/>
        <v>10000</v>
      </c>
      <c r="H324" s="618">
        <f t="shared" si="14"/>
        <v>66725351.75</v>
      </c>
      <c r="J324" s="619" t="s">
        <v>455</v>
      </c>
      <c r="K324" s="619" t="s">
        <v>456</v>
      </c>
    </row>
    <row r="325" spans="2:11">
      <c r="B325" s="620" t="s">
        <v>3244</v>
      </c>
      <c r="C325" s="620" t="s">
        <v>4234</v>
      </c>
      <c r="D325" s="620" t="s">
        <v>4243</v>
      </c>
      <c r="E325" s="615">
        <v>10000</v>
      </c>
      <c r="F325" s="616">
        <f t="shared" si="13"/>
        <v>66735351.75</v>
      </c>
      <c r="G325" s="617">
        <f t="shared" si="12"/>
        <v>10000</v>
      </c>
      <c r="H325" s="618">
        <f t="shared" si="14"/>
        <v>66735351.75</v>
      </c>
      <c r="J325" s="619" t="s">
        <v>455</v>
      </c>
      <c r="K325" s="619" t="s">
        <v>456</v>
      </c>
    </row>
    <row r="326" spans="2:11">
      <c r="B326" s="620" t="s">
        <v>3244</v>
      </c>
      <c r="C326" s="620" t="s">
        <v>4234</v>
      </c>
      <c r="D326" s="620" t="s">
        <v>6221</v>
      </c>
      <c r="E326" s="615">
        <v>50000</v>
      </c>
      <c r="F326" s="616">
        <f t="shared" si="13"/>
        <v>66785351.75</v>
      </c>
      <c r="G326" s="617">
        <f t="shared" si="12"/>
        <v>50000</v>
      </c>
      <c r="H326" s="618">
        <f t="shared" si="14"/>
        <v>66785351.75</v>
      </c>
      <c r="J326" s="619" t="s">
        <v>455</v>
      </c>
      <c r="K326" s="619" t="s">
        <v>456</v>
      </c>
    </row>
    <row r="327" spans="2:11">
      <c r="B327" s="620" t="s">
        <v>3244</v>
      </c>
      <c r="C327" s="620" t="s">
        <v>4234</v>
      </c>
      <c r="D327" s="620" t="s">
        <v>3692</v>
      </c>
      <c r="E327" s="615">
        <v>65000</v>
      </c>
      <c r="F327" s="616">
        <f t="shared" si="13"/>
        <v>66850351.75</v>
      </c>
      <c r="G327" s="617">
        <f t="shared" ref="G327:G342" si="15">E327</f>
        <v>65000</v>
      </c>
      <c r="H327" s="618">
        <f t="shared" si="14"/>
        <v>66850351.75</v>
      </c>
      <c r="J327" s="619" t="s">
        <v>455</v>
      </c>
      <c r="K327" s="619" t="s">
        <v>456</v>
      </c>
    </row>
    <row r="328" spans="2:11">
      <c r="B328" s="620" t="s">
        <v>3244</v>
      </c>
      <c r="C328" s="620" t="s">
        <v>4234</v>
      </c>
      <c r="D328" s="620" t="s">
        <v>4244</v>
      </c>
      <c r="E328" s="615">
        <v>25000</v>
      </c>
      <c r="F328" s="616">
        <f t="shared" ref="F328:F342" si="16">E328+F327</f>
        <v>66875351.75</v>
      </c>
      <c r="G328" s="617">
        <f t="shared" si="15"/>
        <v>25000</v>
      </c>
      <c r="H328" s="618">
        <f t="shared" ref="H328:H342" si="17">H327+G328</f>
        <v>66875351.75</v>
      </c>
      <c r="J328" s="619" t="s">
        <v>455</v>
      </c>
      <c r="K328" s="619" t="s">
        <v>456</v>
      </c>
    </row>
    <row r="329" spans="2:11">
      <c r="B329" s="620" t="s">
        <v>3244</v>
      </c>
      <c r="C329" s="620" t="s">
        <v>4234</v>
      </c>
      <c r="D329" s="620" t="s">
        <v>4245</v>
      </c>
      <c r="E329" s="615">
        <v>210000</v>
      </c>
      <c r="F329" s="616">
        <f t="shared" si="16"/>
        <v>67085351.75</v>
      </c>
      <c r="G329" s="617">
        <f t="shared" si="15"/>
        <v>210000</v>
      </c>
      <c r="H329" s="618">
        <f t="shared" si="17"/>
        <v>67085351.75</v>
      </c>
      <c r="J329" s="619" t="s">
        <v>455</v>
      </c>
      <c r="K329" s="619" t="s">
        <v>456</v>
      </c>
    </row>
    <row r="330" spans="2:11">
      <c r="B330" s="620" t="s">
        <v>3244</v>
      </c>
      <c r="C330" s="620" t="s">
        <v>4234</v>
      </c>
      <c r="D330" s="620" t="s">
        <v>4246</v>
      </c>
      <c r="E330" s="615">
        <v>10000</v>
      </c>
      <c r="F330" s="616">
        <f t="shared" si="16"/>
        <v>67095351.75</v>
      </c>
      <c r="G330" s="617">
        <f t="shared" si="15"/>
        <v>10000</v>
      </c>
      <c r="H330" s="618">
        <f t="shared" si="17"/>
        <v>67095351.75</v>
      </c>
      <c r="J330" s="619" t="s">
        <v>455</v>
      </c>
      <c r="K330" s="619" t="s">
        <v>456</v>
      </c>
    </row>
    <row r="331" spans="2:11">
      <c r="B331" s="620" t="s">
        <v>3244</v>
      </c>
      <c r="C331" s="620" t="s">
        <v>4234</v>
      </c>
      <c r="D331" s="620" t="s">
        <v>6220</v>
      </c>
      <c r="E331" s="615">
        <v>10000</v>
      </c>
      <c r="F331" s="616">
        <f t="shared" si="16"/>
        <v>67105351.75</v>
      </c>
      <c r="G331" s="617">
        <f t="shared" si="15"/>
        <v>10000</v>
      </c>
      <c r="H331" s="618">
        <f t="shared" si="17"/>
        <v>67105351.75</v>
      </c>
      <c r="J331" s="619" t="s">
        <v>455</v>
      </c>
      <c r="K331" s="619" t="s">
        <v>456</v>
      </c>
    </row>
    <row r="332" spans="2:11">
      <c r="B332" s="620" t="s">
        <v>3244</v>
      </c>
      <c r="C332" s="620" t="s">
        <v>4234</v>
      </c>
      <c r="D332" s="620" t="s">
        <v>4247</v>
      </c>
      <c r="E332" s="615">
        <v>7000</v>
      </c>
      <c r="F332" s="616">
        <f t="shared" si="16"/>
        <v>67112351.75</v>
      </c>
      <c r="G332" s="617">
        <f t="shared" si="15"/>
        <v>7000</v>
      </c>
      <c r="H332" s="618">
        <f t="shared" si="17"/>
        <v>67112351.75</v>
      </c>
      <c r="J332" s="619" t="s">
        <v>455</v>
      </c>
      <c r="K332" s="619" t="s">
        <v>456</v>
      </c>
    </row>
    <row r="333" spans="2:11">
      <c r="B333" s="620" t="s">
        <v>3244</v>
      </c>
      <c r="C333" s="620" t="s">
        <v>4234</v>
      </c>
      <c r="D333" s="620" t="s">
        <v>4248</v>
      </c>
      <c r="E333" s="615">
        <v>65000</v>
      </c>
      <c r="F333" s="616">
        <f t="shared" si="16"/>
        <v>67177351.75</v>
      </c>
      <c r="G333" s="617">
        <f t="shared" si="15"/>
        <v>65000</v>
      </c>
      <c r="H333" s="618">
        <f t="shared" si="17"/>
        <v>67177351.75</v>
      </c>
      <c r="J333" s="619" t="s">
        <v>455</v>
      </c>
      <c r="K333" s="619" t="s">
        <v>456</v>
      </c>
    </row>
    <row r="334" spans="2:11">
      <c r="B334" s="620" t="s">
        <v>3244</v>
      </c>
      <c r="C334" s="620" t="s">
        <v>4234</v>
      </c>
      <c r="D334" s="620" t="s">
        <v>6219</v>
      </c>
      <c r="E334" s="615">
        <v>225000</v>
      </c>
      <c r="F334" s="616">
        <f t="shared" si="16"/>
        <v>67402351.75</v>
      </c>
      <c r="G334" s="617">
        <f t="shared" si="15"/>
        <v>225000</v>
      </c>
      <c r="H334" s="618">
        <f t="shared" si="17"/>
        <v>67402351.75</v>
      </c>
      <c r="J334" s="619" t="s">
        <v>455</v>
      </c>
      <c r="K334" s="619" t="s">
        <v>456</v>
      </c>
    </row>
    <row r="335" spans="2:11">
      <c r="B335" s="620" t="s">
        <v>3244</v>
      </c>
      <c r="C335" s="620" t="s">
        <v>4234</v>
      </c>
      <c r="D335" s="620" t="s">
        <v>6218</v>
      </c>
      <c r="E335" s="615">
        <v>5000</v>
      </c>
      <c r="F335" s="616">
        <f t="shared" si="16"/>
        <v>67407351.75</v>
      </c>
      <c r="G335" s="617">
        <f t="shared" si="15"/>
        <v>5000</v>
      </c>
      <c r="H335" s="618">
        <f t="shared" si="17"/>
        <v>67407351.75</v>
      </c>
      <c r="J335" s="619" t="s">
        <v>455</v>
      </c>
      <c r="K335" s="619" t="s">
        <v>456</v>
      </c>
    </row>
    <row r="336" spans="2:11">
      <c r="B336" s="620" t="s">
        <v>3244</v>
      </c>
      <c r="C336" s="620" t="s">
        <v>4234</v>
      </c>
      <c r="D336" s="620" t="s">
        <v>4249</v>
      </c>
      <c r="E336" s="615">
        <v>425000</v>
      </c>
      <c r="F336" s="616">
        <f t="shared" si="16"/>
        <v>67832351.75</v>
      </c>
      <c r="G336" s="617">
        <f t="shared" si="15"/>
        <v>425000</v>
      </c>
      <c r="H336" s="618">
        <f t="shared" si="17"/>
        <v>67832351.75</v>
      </c>
      <c r="J336" s="619" t="s">
        <v>455</v>
      </c>
      <c r="K336" s="619" t="s">
        <v>456</v>
      </c>
    </row>
    <row r="337" spans="2:11">
      <c r="B337" s="620" t="s">
        <v>3244</v>
      </c>
      <c r="C337" s="620" t="s">
        <v>4234</v>
      </c>
      <c r="D337" s="620" t="s">
        <v>6217</v>
      </c>
      <c r="E337" s="615">
        <v>25000</v>
      </c>
      <c r="F337" s="616">
        <f t="shared" si="16"/>
        <v>67857351.75</v>
      </c>
      <c r="G337" s="617">
        <f t="shared" si="15"/>
        <v>25000</v>
      </c>
      <c r="H337" s="618">
        <f t="shared" si="17"/>
        <v>67857351.75</v>
      </c>
      <c r="J337" s="619" t="s">
        <v>455</v>
      </c>
      <c r="K337" s="619" t="s">
        <v>456</v>
      </c>
    </row>
    <row r="338" spans="2:11">
      <c r="B338" s="620" t="s">
        <v>3244</v>
      </c>
      <c r="C338" s="620" t="s">
        <v>4234</v>
      </c>
      <c r="D338" s="620" t="s">
        <v>4250</v>
      </c>
      <c r="E338" s="615">
        <v>250000</v>
      </c>
      <c r="F338" s="616">
        <f t="shared" si="16"/>
        <v>68107351.75</v>
      </c>
      <c r="G338" s="617">
        <f t="shared" si="15"/>
        <v>250000</v>
      </c>
      <c r="H338" s="618">
        <f t="shared" si="17"/>
        <v>68107351.75</v>
      </c>
      <c r="J338" s="619" t="s">
        <v>455</v>
      </c>
      <c r="K338" s="619" t="s">
        <v>456</v>
      </c>
    </row>
    <row r="339" spans="2:11">
      <c r="B339" s="620" t="s">
        <v>3244</v>
      </c>
      <c r="C339" s="620" t="s">
        <v>4234</v>
      </c>
      <c r="D339" s="620" t="s">
        <v>4251</v>
      </c>
      <c r="E339" s="615">
        <v>6000</v>
      </c>
      <c r="F339" s="616">
        <f t="shared" si="16"/>
        <v>68113351.75</v>
      </c>
      <c r="G339" s="617">
        <f t="shared" si="15"/>
        <v>6000</v>
      </c>
      <c r="H339" s="618">
        <f t="shared" si="17"/>
        <v>68113351.75</v>
      </c>
      <c r="J339" s="619" t="s">
        <v>455</v>
      </c>
      <c r="K339" s="619" t="s">
        <v>456</v>
      </c>
    </row>
    <row r="340" spans="2:11">
      <c r="B340" s="620" t="s">
        <v>3244</v>
      </c>
      <c r="C340" s="620" t="s">
        <v>4234</v>
      </c>
      <c r="D340" s="620" t="s">
        <v>4252</v>
      </c>
      <c r="E340" s="615">
        <v>125000</v>
      </c>
      <c r="F340" s="616">
        <f t="shared" si="16"/>
        <v>68238351.75</v>
      </c>
      <c r="G340" s="617">
        <f t="shared" si="15"/>
        <v>125000</v>
      </c>
      <c r="H340" s="618">
        <f t="shared" si="17"/>
        <v>68238351.75</v>
      </c>
      <c r="J340" s="619" t="s">
        <v>455</v>
      </c>
      <c r="K340" s="619" t="s">
        <v>456</v>
      </c>
    </row>
    <row r="341" spans="2:11">
      <c r="B341" s="620" t="s">
        <v>3244</v>
      </c>
      <c r="C341" s="620" t="s">
        <v>4211</v>
      </c>
      <c r="D341" s="620" t="s">
        <v>4215</v>
      </c>
      <c r="E341" s="615">
        <v>50000</v>
      </c>
      <c r="F341" s="616">
        <f t="shared" si="16"/>
        <v>68288351.75</v>
      </c>
      <c r="G341" s="617">
        <f t="shared" si="15"/>
        <v>50000</v>
      </c>
      <c r="H341" s="618">
        <f t="shared" si="17"/>
        <v>68288351.75</v>
      </c>
      <c r="J341" s="619" t="s">
        <v>455</v>
      </c>
      <c r="K341" s="619" t="s">
        <v>456</v>
      </c>
    </row>
    <row r="342" spans="2:11">
      <c r="B342" s="620" t="s">
        <v>3244</v>
      </c>
      <c r="C342" s="620" t="s">
        <v>4218</v>
      </c>
      <c r="D342" s="620" t="s">
        <v>3344</v>
      </c>
      <c r="E342" s="615">
        <v>45000</v>
      </c>
      <c r="F342" s="616">
        <f t="shared" si="16"/>
        <v>68333351.75</v>
      </c>
      <c r="G342" s="617">
        <f t="shared" si="15"/>
        <v>45000</v>
      </c>
      <c r="H342" s="618">
        <f t="shared" si="17"/>
        <v>68333351.75</v>
      </c>
      <c r="J342" s="619" t="s">
        <v>360</v>
      </c>
      <c r="K342" s="619" t="s">
        <v>1616</v>
      </c>
    </row>
    <row r="343" spans="2:11">
      <c r="D343" s="242" t="s">
        <v>2745</v>
      </c>
      <c r="E343" s="234">
        <f>SUM(E7:E342)</f>
        <v>68333351.75</v>
      </c>
    </row>
  </sheetData>
  <mergeCells count="7">
    <mergeCell ref="K5:K6"/>
    <mergeCell ref="E3:H3"/>
    <mergeCell ref="E4:E6"/>
    <mergeCell ref="F4:F6"/>
    <mergeCell ref="G4:G6"/>
    <mergeCell ref="H4:H6"/>
    <mergeCell ref="J5:J6"/>
  </mergeCells>
  <pageMargins left="0.7" right="0.7" top="0.75" bottom="0.75" header="0.3" footer="0.3"/>
  <pageSetup scale="6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13"/>
  <sheetViews>
    <sheetView tabSelected="1" zoomScaleNormal="100" workbookViewId="0">
      <pane xSplit="4" ySplit="7" topLeftCell="K8" activePane="bottomRight" state="frozen"/>
      <selection activeCell="M13" sqref="M13"/>
      <selection pane="topRight" activeCell="M13" sqref="M13"/>
      <selection pane="bottomLeft" activeCell="M13" sqref="M13"/>
      <selection pane="bottomRight" activeCell="D31" sqref="D31"/>
    </sheetView>
  </sheetViews>
  <sheetFormatPr defaultColWidth="11.42578125" defaultRowHeight="12.75"/>
  <cols>
    <col min="1" max="1" width="7.42578125" style="86" customWidth="1"/>
    <col min="2" max="2" width="20.85546875" style="86" customWidth="1"/>
    <col min="3" max="3" width="9.7109375" style="86" hidden="1" customWidth="1"/>
    <col min="4" max="4" width="15" style="86" bestFit="1" customWidth="1"/>
    <col min="5" max="8" width="29.5703125" style="86" hidden="1" customWidth="1"/>
    <col min="9" max="9" width="18.28515625" style="86" hidden="1" customWidth="1"/>
    <col min="10" max="10" width="15.5703125" style="86" hidden="1" customWidth="1"/>
    <col min="11" max="14" width="14.28515625" style="86" hidden="1" customWidth="1"/>
    <col min="15" max="15" width="14.85546875" style="86" hidden="1" customWidth="1"/>
    <col min="16" max="16" width="14.85546875" style="86" customWidth="1"/>
    <col min="17" max="17" width="15.5703125" style="12" hidden="1" customWidth="1"/>
    <col min="18" max="19" width="12.7109375" style="12" hidden="1" customWidth="1"/>
    <col min="20" max="20" width="8.85546875" style="86" customWidth="1"/>
    <col min="21" max="21" width="3.42578125" style="8" customWidth="1"/>
    <col min="22" max="22" width="10.7109375" style="8" customWidth="1"/>
    <col min="23" max="23" width="4.28515625" style="8" customWidth="1"/>
    <col min="24" max="24" width="12.85546875" style="8" customWidth="1"/>
    <col min="25" max="25" width="8.85546875" style="86" customWidth="1"/>
    <col min="26" max="26" width="8.85546875" style="8" customWidth="1"/>
    <col min="27" max="16384" width="11.42578125" style="8"/>
  </cols>
  <sheetData>
    <row r="1" spans="1:25" ht="27" customHeight="1">
      <c r="B1" s="5" t="s">
        <v>2697</v>
      </c>
      <c r="C1" s="5"/>
      <c r="D1" s="6"/>
      <c r="E1" s="6"/>
      <c r="F1" s="6"/>
      <c r="G1" s="6"/>
      <c r="H1" s="6"/>
      <c r="I1" s="6"/>
      <c r="J1" s="6"/>
      <c r="K1" s="6"/>
      <c r="L1" s="6"/>
      <c r="M1" s="6"/>
      <c r="N1" s="6"/>
      <c r="O1" s="6"/>
      <c r="P1" s="6"/>
      <c r="Q1" s="7"/>
      <c r="R1" s="85"/>
      <c r="S1" s="85"/>
    </row>
    <row r="2" spans="1:25" ht="27" customHeight="1">
      <c r="B2" s="9"/>
      <c r="C2" s="5"/>
      <c r="D2" s="6"/>
      <c r="E2" s="6"/>
      <c r="F2" s="6"/>
      <c r="G2" s="6"/>
      <c r="H2" s="6"/>
      <c r="I2" s="6"/>
      <c r="J2" s="6"/>
      <c r="K2" s="6"/>
      <c r="L2" s="6"/>
      <c r="M2" s="6"/>
      <c r="N2" s="6"/>
      <c r="O2" s="6"/>
      <c r="P2" s="6"/>
      <c r="Q2" s="7"/>
      <c r="R2" s="85"/>
      <c r="S2" s="85"/>
    </row>
    <row r="3" spans="1:25" ht="27" customHeight="1">
      <c r="B3" s="9" t="s">
        <v>4709</v>
      </c>
      <c r="C3" s="5"/>
      <c r="D3" s="6"/>
      <c r="E3" s="6"/>
      <c r="F3" s="6"/>
      <c r="G3" s="6"/>
      <c r="H3" s="6"/>
      <c r="I3" s="6"/>
      <c r="J3" s="6"/>
      <c r="K3" s="6"/>
      <c r="L3" s="6"/>
      <c r="M3" s="6"/>
      <c r="N3" s="6"/>
      <c r="O3" s="6"/>
      <c r="P3" s="6"/>
      <c r="Q3" s="7"/>
      <c r="R3" s="85"/>
      <c r="S3" s="85"/>
    </row>
    <row r="4" spans="1:25" ht="16.5" customHeight="1">
      <c r="B4" s="10"/>
      <c r="C4" s="10"/>
      <c r="D4" s="10"/>
      <c r="E4" s="11"/>
      <c r="F4" s="11"/>
      <c r="G4" s="11"/>
      <c r="H4" s="11"/>
      <c r="I4" s="11"/>
      <c r="J4" s="11"/>
      <c r="K4" s="11"/>
      <c r="L4" s="11"/>
      <c r="M4" s="11"/>
      <c r="N4" s="11"/>
      <c r="O4" s="11"/>
      <c r="P4" s="11"/>
      <c r="R4" s="85"/>
      <c r="S4" s="85"/>
    </row>
    <row r="5" spans="1:25" s="84" customFormat="1" ht="16.5" customHeight="1">
      <c r="A5" s="698" t="s">
        <v>0</v>
      </c>
      <c r="B5" s="699"/>
      <c r="C5" s="699"/>
      <c r="D5" s="699"/>
      <c r="E5" s="696" t="s">
        <v>2698</v>
      </c>
      <c r="F5" s="696" t="s">
        <v>2699</v>
      </c>
      <c r="G5" s="696" t="s">
        <v>2700</v>
      </c>
      <c r="H5" s="696" t="s">
        <v>2701</v>
      </c>
      <c r="I5" s="696" t="s">
        <v>2702</v>
      </c>
      <c r="J5" s="696" t="s">
        <v>2703</v>
      </c>
      <c r="K5" s="696" t="s">
        <v>2704</v>
      </c>
      <c r="L5" s="696" t="s">
        <v>2</v>
      </c>
      <c r="M5" s="696" t="s">
        <v>3</v>
      </c>
      <c r="N5" s="696" t="s">
        <v>4</v>
      </c>
      <c r="O5" s="35" t="s">
        <v>5</v>
      </c>
      <c r="P5" s="222" t="s">
        <v>41</v>
      </c>
      <c r="Q5" s="696" t="s">
        <v>6341</v>
      </c>
      <c r="R5" s="696" t="s">
        <v>2705</v>
      </c>
      <c r="S5" s="696" t="s">
        <v>2706</v>
      </c>
      <c r="T5" s="83"/>
      <c r="V5" s="14"/>
      <c r="Y5" s="83"/>
    </row>
    <row r="6" spans="1:25" s="84" customFormat="1" ht="15.75" customHeight="1">
      <c r="A6" s="699"/>
      <c r="B6" s="699"/>
      <c r="C6" s="699"/>
      <c r="D6" s="699"/>
      <c r="E6" s="696"/>
      <c r="F6" s="697"/>
      <c r="G6" s="697"/>
      <c r="H6" s="697"/>
      <c r="I6" s="697"/>
      <c r="J6" s="697"/>
      <c r="K6" s="697"/>
      <c r="L6" s="697"/>
      <c r="M6" s="697"/>
      <c r="N6" s="697"/>
      <c r="O6" s="70"/>
      <c r="P6" s="223"/>
      <c r="Q6" s="697"/>
      <c r="R6" s="697"/>
      <c r="S6" s="697"/>
      <c r="T6" s="15"/>
      <c r="X6" s="83"/>
    </row>
    <row r="7" spans="1:25" s="84" customFormat="1" ht="18" customHeight="1">
      <c r="A7" s="699"/>
      <c r="B7" s="699"/>
      <c r="C7" s="699"/>
      <c r="D7" s="699"/>
      <c r="E7" s="696"/>
      <c r="F7" s="697"/>
      <c r="G7" s="697"/>
      <c r="H7" s="697"/>
      <c r="I7" s="697"/>
      <c r="J7" s="697"/>
      <c r="K7" s="697"/>
      <c r="L7" s="697"/>
      <c r="M7" s="697"/>
      <c r="N7" s="697"/>
      <c r="O7" s="70"/>
      <c r="P7" s="223"/>
      <c r="Q7" s="697"/>
      <c r="R7" s="697"/>
      <c r="S7" s="697"/>
      <c r="T7" s="15"/>
      <c r="X7" s="83"/>
    </row>
    <row r="8" spans="1:25" s="17" customFormat="1">
      <c r="A8" s="16">
        <v>1</v>
      </c>
      <c r="B8" s="82" t="s">
        <v>4553</v>
      </c>
      <c r="C8" s="82"/>
      <c r="D8" s="82"/>
      <c r="E8" s="96">
        <v>80769000</v>
      </c>
      <c r="F8" s="96">
        <v>50300000</v>
      </c>
      <c r="G8" s="96">
        <v>48700000</v>
      </c>
      <c r="H8" s="96">
        <v>59336500</v>
      </c>
      <c r="I8" s="96">
        <v>45684283.329999998</v>
      </c>
      <c r="J8" s="96">
        <f>152762500-85000000</f>
        <v>67762500</v>
      </c>
      <c r="K8" s="96">
        <v>60199084</v>
      </c>
      <c r="L8" s="96">
        <v>56731534.5</v>
      </c>
      <c r="M8" s="96">
        <v>67631657.5</v>
      </c>
      <c r="N8" s="97">
        <f>'[6]DOA Facilities'!E125+'[6]DOA-DPS SATS'!F27</f>
        <v>92704395</v>
      </c>
      <c r="O8" s="97">
        <f>'[7]02-DOA'!E133</f>
        <v>77056645</v>
      </c>
      <c r="P8" s="97">
        <v>0</v>
      </c>
      <c r="Q8" s="97">
        <f>SUM(O8-P8)</f>
        <v>77056645</v>
      </c>
      <c r="R8" s="98">
        <f t="shared" ref="R8:R22" si="0">O8/$O$27</f>
        <v>3.8199422392842609E-2</v>
      </c>
      <c r="S8" s="98">
        <f>O8/$O$29</f>
        <v>0.12920201727100417</v>
      </c>
    </row>
    <row r="9" spans="1:25" s="17" customFormat="1" ht="16.5" customHeight="1">
      <c r="A9" s="16">
        <f>A8+1</f>
        <v>2</v>
      </c>
      <c r="B9" s="82" t="s">
        <v>2707</v>
      </c>
      <c r="C9" s="82"/>
      <c r="D9" s="82"/>
      <c r="E9" s="96">
        <v>103047000</v>
      </c>
      <c r="F9" s="96">
        <v>102900000</v>
      </c>
      <c r="G9" s="96">
        <v>87400000</v>
      </c>
      <c r="H9" s="96">
        <v>74639000</v>
      </c>
      <c r="I9" s="96">
        <v>65923000</v>
      </c>
      <c r="J9" s="96">
        <v>59360000</v>
      </c>
      <c r="K9" s="96">
        <v>45661000</v>
      </c>
      <c r="L9" s="96">
        <v>40580000</v>
      </c>
      <c r="M9" s="96">
        <v>39680000</v>
      </c>
      <c r="N9" s="97">
        <f>[6]DOC!F115</f>
        <v>46203000</v>
      </c>
      <c r="O9" s="97">
        <f>'[7]20-DOC'!E104</f>
        <v>55190000</v>
      </c>
      <c r="P9" s="97">
        <f>'20-DOC'!E122</f>
        <v>63650000</v>
      </c>
      <c r="Q9" s="97">
        <f t="shared" ref="Q9:Q18" si="1">SUM(O9-P9)</f>
        <v>-8460000</v>
      </c>
      <c r="R9" s="98">
        <f t="shared" si="0"/>
        <v>2.7359433074992865E-2</v>
      </c>
      <c r="S9" s="98">
        <f t="shared" ref="S9:S23" si="2">O9/$O$29</f>
        <v>9.2537889927425732E-2</v>
      </c>
    </row>
    <row r="10" spans="1:25">
      <c r="A10" s="16">
        <f t="shared" ref="A10:A18" si="3">A9+1</f>
        <v>3</v>
      </c>
      <c r="B10" s="82" t="s">
        <v>2709</v>
      </c>
      <c r="C10" s="82"/>
      <c r="D10" s="82"/>
      <c r="E10" s="96">
        <v>15000000</v>
      </c>
      <c r="F10" s="96">
        <v>20500000</v>
      </c>
      <c r="G10" s="96">
        <v>12600000</v>
      </c>
      <c r="H10" s="96">
        <v>16747000</v>
      </c>
      <c r="I10" s="96">
        <v>15063000</v>
      </c>
      <c r="J10" s="96">
        <v>16451000</v>
      </c>
      <c r="K10" s="96">
        <v>20741000</v>
      </c>
      <c r="L10" s="96">
        <v>21156000</v>
      </c>
      <c r="M10" s="96">
        <v>18066500</v>
      </c>
      <c r="N10" s="97">
        <f>[6]DEED!F15</f>
        <v>14150750</v>
      </c>
      <c r="O10" s="663">
        <f>'[7]05-DEED'!E17</f>
        <v>16791750</v>
      </c>
      <c r="P10" s="97">
        <f>'05-DEED'!E20</f>
        <v>26450700</v>
      </c>
      <c r="Q10" s="97">
        <f t="shared" si="1"/>
        <v>-9658950</v>
      </c>
      <c r="R10" s="98">
        <f t="shared" si="0"/>
        <v>8.3242029414207549E-3</v>
      </c>
      <c r="S10" s="98">
        <f t="shared" si="2"/>
        <v>2.8154975778018679E-2</v>
      </c>
      <c r="T10" s="8"/>
      <c r="Y10" s="8"/>
    </row>
    <row r="11" spans="1:25">
      <c r="A11" s="16">
        <f t="shared" si="3"/>
        <v>4</v>
      </c>
      <c r="B11" s="82" t="s">
        <v>2710</v>
      </c>
      <c r="C11" s="82"/>
      <c r="D11" s="82"/>
      <c r="E11" s="96">
        <v>485000</v>
      </c>
      <c r="F11" s="96">
        <v>200000</v>
      </c>
      <c r="G11" s="96">
        <v>0</v>
      </c>
      <c r="H11" s="96">
        <v>200000</v>
      </c>
      <c r="I11" s="96">
        <v>280000</v>
      </c>
      <c r="J11" s="96">
        <v>0</v>
      </c>
      <c r="K11" s="96">
        <v>0</v>
      </c>
      <c r="L11" s="96">
        <v>0</v>
      </c>
      <c r="M11" s="96">
        <v>760000</v>
      </c>
      <c r="N11" s="97">
        <v>0</v>
      </c>
      <c r="O11" s="97">
        <f>'[7]18-DEC'!E5</f>
        <v>200000</v>
      </c>
      <c r="P11" s="97">
        <f>'18-DEC'!E5</f>
        <v>1600000</v>
      </c>
      <c r="Q11" s="97">
        <f t="shared" si="1"/>
        <v>-1400000</v>
      </c>
      <c r="R11" s="98">
        <f t="shared" si="0"/>
        <v>9.9146342000336528E-5</v>
      </c>
      <c r="S11" s="98">
        <f t="shared" si="2"/>
        <v>3.3534296041828497E-4</v>
      </c>
      <c r="T11" s="8"/>
      <c r="Y11" s="8"/>
    </row>
    <row r="12" spans="1:25" s="17" customFormat="1">
      <c r="A12" s="16">
        <f t="shared" si="3"/>
        <v>5</v>
      </c>
      <c r="B12" s="82" t="s">
        <v>2711</v>
      </c>
      <c r="C12" s="82"/>
      <c r="D12" s="82"/>
      <c r="E12" s="96">
        <v>2250000</v>
      </c>
      <c r="F12" s="96">
        <v>3100000</v>
      </c>
      <c r="G12" s="96">
        <v>2000000</v>
      </c>
      <c r="H12" s="96">
        <v>1400000</v>
      </c>
      <c r="I12" s="96">
        <v>1400000</v>
      </c>
      <c r="J12" s="96">
        <v>1400000</v>
      </c>
      <c r="K12" s="96">
        <v>950000</v>
      </c>
      <c r="L12" s="96">
        <v>2234000</v>
      </c>
      <c r="M12" s="96">
        <v>2091400</v>
      </c>
      <c r="N12" s="97">
        <f>'[6]F&amp;G'!F74</f>
        <v>4105900</v>
      </c>
      <c r="O12" s="97">
        <f>'[7]11-DFG'!E91</f>
        <v>9733000</v>
      </c>
      <c r="P12" s="97">
        <f>'11-DFG'!E105*1000</f>
        <v>15551300</v>
      </c>
      <c r="Q12" s="97">
        <f t="shared" si="1"/>
        <v>-5818300</v>
      </c>
      <c r="R12" s="98">
        <f t="shared" si="0"/>
        <v>4.8249567334463775E-3</v>
      </c>
      <c r="S12" s="98">
        <f t="shared" si="2"/>
        <v>1.6319465168755837E-2</v>
      </c>
    </row>
    <row r="13" spans="1:25" s="17" customFormat="1">
      <c r="A13" s="16">
        <f t="shared" si="3"/>
        <v>6</v>
      </c>
      <c r="B13" s="82" t="s">
        <v>2712</v>
      </c>
      <c r="C13" s="82"/>
      <c r="D13" s="82"/>
      <c r="E13" s="96">
        <v>19474000</v>
      </c>
      <c r="F13" s="96">
        <v>19200000</v>
      </c>
      <c r="G13" s="96">
        <v>17100000</v>
      </c>
      <c r="H13" s="96">
        <v>23830449</v>
      </c>
      <c r="I13" s="96">
        <v>18220049</v>
      </c>
      <c r="J13" s="96">
        <f>13030300+11120700</f>
        <v>24151000</v>
      </c>
      <c r="K13" s="96">
        <v>29101011</v>
      </c>
      <c r="L13" s="96">
        <v>27774047</v>
      </c>
      <c r="M13" s="96">
        <v>34509834</v>
      </c>
      <c r="N13" s="97">
        <f>'[6]DHSS Pioneer Homes'!F130+'[6]DHSS Non-PH'!F184</f>
        <v>40182910</v>
      </c>
      <c r="O13" s="97">
        <f>'[7]06-DHSS PH'!E137</f>
        <v>40353409</v>
      </c>
      <c r="P13" s="97">
        <f>SUM('06-DHSS PH'!E132,'06-DHSS Non-PH'!E185)</f>
        <v>38517182</v>
      </c>
      <c r="Q13" s="97">
        <f t="shared" si="1"/>
        <v>1836227</v>
      </c>
      <c r="R13" s="98">
        <f t="shared" si="0"/>
        <v>2.0004464447967291E-2</v>
      </c>
      <c r="S13" s="98">
        <f t="shared" si="2"/>
        <v>6.7661158185149312E-2</v>
      </c>
    </row>
    <row r="14" spans="1:25" s="17" customFormat="1">
      <c r="A14" s="16">
        <f t="shared" si="3"/>
        <v>7</v>
      </c>
      <c r="B14" s="82" t="s">
        <v>2713</v>
      </c>
      <c r="C14" s="82"/>
      <c r="D14" s="82"/>
      <c r="E14" s="96">
        <v>59219000</v>
      </c>
      <c r="F14" s="96">
        <v>49000000</v>
      </c>
      <c r="G14" s="96">
        <v>31500000</v>
      </c>
      <c r="H14" s="96">
        <v>21350000</v>
      </c>
      <c r="I14" s="96">
        <v>15080000</v>
      </c>
      <c r="J14" s="96">
        <v>11860000</v>
      </c>
      <c r="K14" s="96">
        <v>12895000</v>
      </c>
      <c r="L14" s="96">
        <v>15720000</v>
      </c>
      <c r="M14" s="96">
        <v>18550000</v>
      </c>
      <c r="N14" s="97">
        <f>[6]DOLWD!F13</f>
        <v>20025000</v>
      </c>
      <c r="O14" s="97">
        <f>'[7]07-DOLWD'!E12</f>
        <v>20025000</v>
      </c>
      <c r="P14" s="97">
        <f>'07-DOLWD'!E12</f>
        <v>20025000</v>
      </c>
      <c r="Q14" s="97">
        <f t="shared" si="1"/>
        <v>0</v>
      </c>
      <c r="R14" s="98">
        <f t="shared" si="0"/>
        <v>9.9270274927836955E-3</v>
      </c>
      <c r="S14" s="98">
        <f t="shared" si="2"/>
        <v>3.357621391188078E-2</v>
      </c>
    </row>
    <row r="15" spans="1:25" s="17" customFormat="1">
      <c r="A15" s="16">
        <f>A14+1</f>
        <v>8</v>
      </c>
      <c r="B15" s="82" t="s">
        <v>4554</v>
      </c>
      <c r="C15" s="82"/>
      <c r="D15" s="82"/>
      <c r="E15" s="96">
        <v>36514000</v>
      </c>
      <c r="F15" s="96">
        <v>50000000</v>
      </c>
      <c r="G15" s="96">
        <v>27900000</v>
      </c>
      <c r="H15" s="96">
        <v>46549463.909999996</v>
      </c>
      <c r="I15" s="96">
        <v>48235722</v>
      </c>
      <c r="J15" s="96">
        <v>27224800</v>
      </c>
      <c r="K15" s="96">
        <v>0</v>
      </c>
      <c r="L15" s="96">
        <v>60006533</v>
      </c>
      <c r="M15" s="96">
        <v>36822500</v>
      </c>
      <c r="N15" s="97">
        <f>[8]DMVA!F21</f>
        <v>5479842</v>
      </c>
      <c r="O15" s="97">
        <f>'[7]09-DMVA'!E17</f>
        <v>28874945</v>
      </c>
      <c r="P15" s="97">
        <f>'09-DMVA'!E14*1000</f>
        <v>3900000</v>
      </c>
      <c r="Q15" s="97">
        <f t="shared" si="1"/>
        <v>24974945</v>
      </c>
      <c r="R15" s="98">
        <f t="shared" si="0"/>
        <v>1.4314225861054537E-2</v>
      </c>
      <c r="S15" s="98">
        <f t="shared" si="2"/>
        <v>4.8415047691075776E-2</v>
      </c>
    </row>
    <row r="16" spans="1:25" s="17" customFormat="1">
      <c r="A16" s="16">
        <f t="shared" si="3"/>
        <v>9</v>
      </c>
      <c r="B16" s="82" t="s">
        <v>2714</v>
      </c>
      <c r="C16" s="82"/>
      <c r="D16" s="82"/>
      <c r="E16" s="96">
        <v>67631000</v>
      </c>
      <c r="F16" s="96">
        <v>69100000</v>
      </c>
      <c r="G16" s="96">
        <v>74100000</v>
      </c>
      <c r="H16" s="96">
        <v>75571800</v>
      </c>
      <c r="I16" s="96">
        <v>73235800</v>
      </c>
      <c r="J16" s="96">
        <v>70165000</v>
      </c>
      <c r="K16" s="96">
        <v>73195000</v>
      </c>
      <c r="L16" s="96">
        <v>71046500</v>
      </c>
      <c r="M16" s="96">
        <v>68971000</v>
      </c>
      <c r="N16" s="97">
        <f>[6]DNR!F696</f>
        <v>64649000</v>
      </c>
      <c r="O16" s="97">
        <f>'[7]10-DNR'!E654</f>
        <v>67469500</v>
      </c>
      <c r="P16" s="97">
        <f>'10-DNR'!E649</f>
        <v>21870000</v>
      </c>
      <c r="Q16" s="97">
        <f t="shared" si="1"/>
        <v>45599500</v>
      </c>
      <c r="R16" s="98">
        <f t="shared" si="0"/>
        <v>3.3446770607958531E-2</v>
      </c>
      <c r="S16" s="98">
        <f t="shared" si="2"/>
        <v>0.11312710933970738</v>
      </c>
    </row>
    <row r="17" spans="1:25" s="17" customFormat="1">
      <c r="A17" s="16">
        <f t="shared" si="3"/>
        <v>10</v>
      </c>
      <c r="B17" s="82" t="s">
        <v>2715</v>
      </c>
      <c r="C17" s="82"/>
      <c r="D17" s="82"/>
      <c r="E17" s="96">
        <v>2660000</v>
      </c>
      <c r="F17" s="96">
        <v>6700000</v>
      </c>
      <c r="G17" s="96">
        <v>6700000</v>
      </c>
      <c r="H17" s="96">
        <v>6266940</v>
      </c>
      <c r="I17" s="96">
        <v>6674743</v>
      </c>
      <c r="J17" s="96">
        <v>5288100</v>
      </c>
      <c r="K17" s="96">
        <v>2000000</v>
      </c>
      <c r="L17" s="96">
        <v>1700000</v>
      </c>
      <c r="M17" s="96">
        <v>3460000</v>
      </c>
      <c r="N17" s="97">
        <f>[6]DPS!F7</f>
        <v>4391200</v>
      </c>
      <c r="O17" s="97">
        <f>'[7]12-DPS'!E12</f>
        <v>7540000</v>
      </c>
      <c r="P17" s="97">
        <f>'12-DPS'!E12</f>
        <v>8868300</v>
      </c>
      <c r="Q17" s="97">
        <f t="shared" si="1"/>
        <v>-1328300</v>
      </c>
      <c r="R17" s="98">
        <f t="shared" si="0"/>
        <v>3.7378170934126874E-3</v>
      </c>
      <c r="S17" s="98">
        <f t="shared" si="2"/>
        <v>1.2642429607769342E-2</v>
      </c>
    </row>
    <row r="18" spans="1:25" s="17" customFormat="1">
      <c r="A18" s="16">
        <f t="shared" si="3"/>
        <v>11</v>
      </c>
      <c r="B18" s="18" t="s">
        <v>4555</v>
      </c>
      <c r="C18" s="18"/>
      <c r="D18" s="19"/>
      <c r="E18" s="50">
        <f t="shared" ref="E18:L18" si="4">SUM(E19:E23)</f>
        <v>456541000</v>
      </c>
      <c r="F18" s="50">
        <f t="shared" si="4"/>
        <v>751400000</v>
      </c>
      <c r="G18" s="50">
        <f t="shared" si="4"/>
        <v>673800000</v>
      </c>
      <c r="H18" s="50">
        <f t="shared" si="4"/>
        <v>515319809</v>
      </c>
      <c r="I18" s="50">
        <f t="shared" si="4"/>
        <v>459183724</v>
      </c>
      <c r="J18" s="99">
        <f t="shared" si="4"/>
        <v>434923900</v>
      </c>
      <c r="K18" s="50">
        <f t="shared" si="4"/>
        <v>346516150</v>
      </c>
      <c r="L18" s="50">
        <f t="shared" si="4"/>
        <v>302440330</v>
      </c>
      <c r="M18" s="50">
        <v>319873400</v>
      </c>
      <c r="N18" s="51">
        <f>[6]DOTPF!F615</f>
        <v>338509900</v>
      </c>
      <c r="O18" s="51">
        <f>SUM(O19:O23)</f>
        <v>264253600</v>
      </c>
      <c r="P18" s="51">
        <f>'25-DOT&amp;PF'!E542</f>
        <v>258852600</v>
      </c>
      <c r="Q18" s="51">
        <f t="shared" si="1"/>
        <v>5401000</v>
      </c>
      <c r="R18" s="167">
        <f t="shared" si="0"/>
        <v>0.13099888900210066</v>
      </c>
      <c r="S18" s="167">
        <f t="shared" si="2"/>
        <v>0.44307792262594653</v>
      </c>
      <c r="T18" s="80"/>
    </row>
    <row r="19" spans="1:25" s="17" customFormat="1">
      <c r="A19" s="16" t="s">
        <v>2708</v>
      </c>
      <c r="B19" s="82"/>
      <c r="C19" s="82"/>
      <c r="D19" s="82" t="s">
        <v>1375</v>
      </c>
      <c r="E19" s="96">
        <v>24712000</v>
      </c>
      <c r="F19" s="96">
        <v>39400000</v>
      </c>
      <c r="G19" s="96">
        <v>33100000</v>
      </c>
      <c r="H19" s="96">
        <v>32847700</v>
      </c>
      <c r="I19" s="96">
        <v>24460600</v>
      </c>
      <c r="J19" s="96">
        <v>27254600</v>
      </c>
      <c r="K19" s="96">
        <v>21105600</v>
      </c>
      <c r="L19" s="96">
        <v>18900600</v>
      </c>
      <c r="M19" s="96">
        <v>20880600</v>
      </c>
      <c r="N19" s="97">
        <f>[6]DOTPF!F610</f>
        <v>37834300</v>
      </c>
      <c r="O19" s="97">
        <f>'[7]25-DOT&amp;PF'!E116</f>
        <v>49761600</v>
      </c>
      <c r="P19" s="97">
        <f>'25-DOT&amp;PF'!E537</f>
        <v>44360600</v>
      </c>
      <c r="Q19" s="97">
        <f>SUM(O19-P19)</f>
        <v>5401000</v>
      </c>
      <c r="R19" s="98">
        <f t="shared" si="0"/>
        <v>2.4668403060419734E-2</v>
      </c>
      <c r="S19" s="98">
        <f t="shared" si="2"/>
        <v>8.3436011295752635E-2</v>
      </c>
    </row>
    <row r="20" spans="1:25" s="17" customFormat="1">
      <c r="A20" s="16"/>
      <c r="B20" s="82"/>
      <c r="C20" s="82"/>
      <c r="D20" s="81" t="s">
        <v>2140</v>
      </c>
      <c r="E20" s="96">
        <v>305913000</v>
      </c>
      <c r="F20" s="96">
        <v>624900000</v>
      </c>
      <c r="G20" s="96">
        <v>558700000</v>
      </c>
      <c r="H20" s="96">
        <v>403920600</v>
      </c>
      <c r="I20" s="96">
        <v>360028200</v>
      </c>
      <c r="J20" s="96">
        <v>301957000</v>
      </c>
      <c r="K20" s="96">
        <v>237756950</v>
      </c>
      <c r="L20" s="96">
        <v>196568450</v>
      </c>
      <c r="M20" s="96">
        <v>219426200</v>
      </c>
      <c r="N20" s="97">
        <f>[6]DOTPF!F611</f>
        <v>220314200</v>
      </c>
      <c r="O20" s="97">
        <f>'[7]25-DOT&amp;PF'!E530</f>
        <v>153806600</v>
      </c>
      <c r="P20" s="97">
        <f>'25-DOT&amp;PF'!E540</f>
        <v>153806600</v>
      </c>
      <c r="Q20" s="97">
        <f t="shared" ref="Q20:Q23" si="5">SUM(O20-P20)</f>
        <v>0</v>
      </c>
      <c r="R20" s="98">
        <f t="shared" si="0"/>
        <v>7.624680882754481E-2</v>
      </c>
      <c r="S20" s="98">
        <f t="shared" si="2"/>
        <v>0.25788980287935492</v>
      </c>
    </row>
    <row r="21" spans="1:25" s="17" customFormat="1">
      <c r="A21" s="16"/>
      <c r="B21" s="82"/>
      <c r="C21" s="82"/>
      <c r="D21" s="81" t="s">
        <v>1940</v>
      </c>
      <c r="E21" s="96">
        <v>83521000</v>
      </c>
      <c r="F21" s="96">
        <v>54700000</v>
      </c>
      <c r="G21" s="96">
        <v>49200000</v>
      </c>
      <c r="H21" s="96">
        <v>50194500</v>
      </c>
      <c r="I21" s="96">
        <v>51597500</v>
      </c>
      <c r="J21" s="96">
        <v>77618500</v>
      </c>
      <c r="K21" s="96">
        <v>69447500</v>
      </c>
      <c r="L21" s="96">
        <v>70962500</v>
      </c>
      <c r="M21" s="96">
        <v>58110000</v>
      </c>
      <c r="N21" s="97">
        <f>[6]DOTPF!F612</f>
        <v>57595000</v>
      </c>
      <c r="O21" s="97">
        <f>'[7]25-DOT&amp;PF'!E255</f>
        <v>38690000</v>
      </c>
      <c r="P21" s="97">
        <f>'25-DOT&amp;PF'!E539</f>
        <v>38690000</v>
      </c>
      <c r="Q21" s="97">
        <f t="shared" si="5"/>
        <v>0</v>
      </c>
      <c r="R21" s="98">
        <f t="shared" si="0"/>
        <v>1.9179859859965103E-2</v>
      </c>
      <c r="S21" s="98">
        <f t="shared" si="2"/>
        <v>6.4872095692917228E-2</v>
      </c>
    </row>
    <row r="22" spans="1:25" s="17" customFormat="1">
      <c r="A22" s="16"/>
      <c r="B22" s="82"/>
      <c r="C22" s="82"/>
      <c r="D22" s="81" t="s">
        <v>2653</v>
      </c>
      <c r="E22" s="96">
        <v>19084000</v>
      </c>
      <c r="F22" s="96">
        <v>15500000</v>
      </c>
      <c r="G22" s="96">
        <v>16000000</v>
      </c>
      <c r="H22" s="96">
        <v>15931700</v>
      </c>
      <c r="I22" s="96">
        <v>9538200</v>
      </c>
      <c r="J22" s="96">
        <v>14534600</v>
      </c>
      <c r="K22" s="96">
        <v>15200600</v>
      </c>
      <c r="L22" s="96">
        <v>12867280</v>
      </c>
      <c r="M22" s="96">
        <v>18390100</v>
      </c>
      <c r="N22" s="97">
        <f>[6]DOTPF!F614</f>
        <v>18716400</v>
      </c>
      <c r="O22" s="97">
        <f>'[7]25-DOT&amp;PF'!E548</f>
        <v>19216400</v>
      </c>
      <c r="P22" s="97">
        <f>'25-DOT&amp;PF'!E541</f>
        <v>19216400</v>
      </c>
      <c r="Q22" s="97">
        <f t="shared" si="5"/>
        <v>0</v>
      </c>
      <c r="R22" s="98">
        <f t="shared" si="0"/>
        <v>9.5261788320763346E-3</v>
      </c>
      <c r="S22" s="98">
        <f t="shared" si="2"/>
        <v>3.2220422322909656E-2</v>
      </c>
    </row>
    <row r="23" spans="1:25" s="17" customFormat="1" ht="26.25" thickBot="1">
      <c r="A23" s="16"/>
      <c r="B23" s="82"/>
      <c r="C23" s="82"/>
      <c r="D23" s="20" t="s">
        <v>2716</v>
      </c>
      <c r="E23" s="100">
        <v>23311000</v>
      </c>
      <c r="F23" s="100">
        <v>16900000</v>
      </c>
      <c r="G23" s="100">
        <v>16800000</v>
      </c>
      <c r="H23" s="100">
        <v>12425309</v>
      </c>
      <c r="I23" s="100">
        <v>13559224</v>
      </c>
      <c r="J23" s="100">
        <v>13559200</v>
      </c>
      <c r="K23" s="100">
        <v>3005500</v>
      </c>
      <c r="L23" s="100">
        <v>3141500</v>
      </c>
      <c r="M23" s="100">
        <v>3066500</v>
      </c>
      <c r="N23" s="101">
        <f>[6]DOTPF!F613</f>
        <v>4050000</v>
      </c>
      <c r="O23" s="101">
        <f>'[7]25-DOT&amp;PF'!E164</f>
        <v>2779000</v>
      </c>
      <c r="P23" s="101">
        <f>'25-DOT&amp;PF'!E538</f>
        <v>2779000</v>
      </c>
      <c r="Q23" s="101">
        <f t="shared" si="5"/>
        <v>0</v>
      </c>
      <c r="R23" s="102">
        <f>O23/$O$27</f>
        <v>1.3776384220946761E-3</v>
      </c>
      <c r="S23" s="102">
        <f t="shared" si="2"/>
        <v>4.6595904350120697E-3</v>
      </c>
    </row>
    <row r="24" spans="1:25" s="17" customFormat="1" ht="14.25" customHeight="1" thickTop="1">
      <c r="A24" s="16"/>
      <c r="B24" s="82"/>
      <c r="C24" s="82"/>
      <c r="D24" s="15"/>
      <c r="E24" s="96"/>
      <c r="F24" s="96"/>
      <c r="G24" s="96"/>
      <c r="H24" s="96"/>
      <c r="I24" s="96"/>
      <c r="J24" s="96"/>
      <c r="K24" s="96"/>
      <c r="L24" s="96"/>
      <c r="M24" s="96"/>
      <c r="N24" s="97"/>
      <c r="O24" s="97"/>
      <c r="P24" s="97"/>
      <c r="Q24" s="97"/>
      <c r="R24" s="98"/>
      <c r="S24" s="98"/>
    </row>
    <row r="25" spans="1:25" s="17" customFormat="1">
      <c r="A25" s="16">
        <f>A18+1</f>
        <v>12</v>
      </c>
      <c r="B25" s="82" t="s">
        <v>2717</v>
      </c>
      <c r="C25" s="82"/>
      <c r="D25" s="82"/>
      <c r="E25" s="96">
        <v>1117861600</v>
      </c>
      <c r="F25" s="96">
        <v>1185800000</v>
      </c>
      <c r="G25" s="96">
        <v>1200700000</v>
      </c>
      <c r="H25" s="96">
        <v>1203028800</v>
      </c>
      <c r="I25" s="96">
        <v>1091237667.6100001</v>
      </c>
      <c r="J25" s="96">
        <v>1080551300</v>
      </c>
      <c r="K25" s="96">
        <v>1008793562</v>
      </c>
      <c r="L25" s="96">
        <v>1061256608.8733336</v>
      </c>
      <c r="M25" s="96">
        <v>1236607475.710547</v>
      </c>
      <c r="N25" s="97">
        <f>'[8]UAA Main Campus'!F1694+'[8]UAA Community Campus'!F195+'[8]UAF Main Campus'!F1009+'[8]UAF Community Campus'!F118+'[8]UAS Main &amp; Comm Campus'!F137+'[8]UA Statewide Svcs'!F28</f>
        <v>1273163507.1172137</v>
      </c>
      <c r="O25" s="97">
        <f>'[7]Statewide Total'!$O$25</f>
        <v>1420815812.2775702</v>
      </c>
      <c r="P25" s="97">
        <v>1392966700</v>
      </c>
      <c r="Q25" s="97">
        <f>O25-N25</f>
        <v>147652305.16035652</v>
      </c>
      <c r="R25" s="98">
        <f>O25/$O$27</f>
        <v>0.70434345221778971</v>
      </c>
      <c r="S25" s="98" t="s">
        <v>2718</v>
      </c>
      <c r="T25" s="17" t="s">
        <v>2708</v>
      </c>
    </row>
    <row r="26" spans="1:25" s="17" customFormat="1" ht="13.5" thickBot="1">
      <c r="A26" s="21">
        <f>A25+1</f>
        <v>13</v>
      </c>
      <c r="B26" s="78" t="s">
        <v>2719</v>
      </c>
      <c r="C26" s="78"/>
      <c r="D26" s="78"/>
      <c r="E26" s="100">
        <v>14932000</v>
      </c>
      <c r="F26" s="100">
        <v>9800000</v>
      </c>
      <c r="G26" s="100">
        <v>8100000</v>
      </c>
      <c r="H26" s="100">
        <v>6853996</v>
      </c>
      <c r="I26" s="100">
        <v>6952090</v>
      </c>
      <c r="J26" s="100">
        <v>8655500</v>
      </c>
      <c r="K26" s="100">
        <v>7715454</v>
      </c>
      <c r="L26" s="100">
        <v>5260054</v>
      </c>
      <c r="M26" s="100">
        <v>6396600</v>
      </c>
      <c r="N26" s="101">
        <f>[8]Courts!F31</f>
        <v>8916500</v>
      </c>
      <c r="O26" s="101">
        <v>8916500</v>
      </c>
      <c r="P26" s="101">
        <f>'41-COURTS'!F42</f>
        <v>15335700</v>
      </c>
      <c r="Q26" s="101">
        <f>O26-N26</f>
        <v>0</v>
      </c>
      <c r="R26" s="102">
        <f>O26/$O$27</f>
        <v>4.4201917922300034E-3</v>
      </c>
      <c r="S26" s="102">
        <f>O26/$O$29</f>
        <v>1.4950427532848188E-2</v>
      </c>
    </row>
    <row r="27" spans="1:25" ht="13.5" thickTop="1">
      <c r="A27" s="79">
        <v>14</v>
      </c>
      <c r="D27" s="22" t="s">
        <v>2720</v>
      </c>
      <c r="E27" s="103">
        <f>SUM(E8:E18)+E25+E26</f>
        <v>1976383600</v>
      </c>
      <c r="F27" s="103">
        <f>SUM(F8:F18)+F25+F26</f>
        <v>2318000000</v>
      </c>
      <c r="G27" s="103">
        <f>SUM(G8:G18)+G25+G26</f>
        <v>2190600000</v>
      </c>
      <c r="H27" s="103">
        <f>SUM(H8:H18)+H25+H26</f>
        <v>2051093757.9099998</v>
      </c>
      <c r="I27" s="103">
        <f>SUM(I8:I18)+I25+I26</f>
        <v>1847170078.9400001</v>
      </c>
      <c r="J27" s="103">
        <f t="shared" ref="J27" si="6">SUM(J8:J18)+J25+J26</f>
        <v>1807793100</v>
      </c>
      <c r="K27" s="103">
        <f>SUM(K8:K18)+K25+K26</f>
        <v>1607767261</v>
      </c>
      <c r="L27" s="103">
        <f>SUM(L8:L18)+L25+L26</f>
        <v>1665905607.3733335</v>
      </c>
      <c r="M27" s="103">
        <v>1853420367.210547</v>
      </c>
      <c r="N27" s="104">
        <f>SUM(N8:N18)+N25+N26</f>
        <v>1912481904.1172137</v>
      </c>
      <c r="O27" s="104">
        <f>SUM(O8,O9,O10,O11,O12,O13,O14,O15,O16,O17,O18,O25,O26)</f>
        <v>2017220161.2775702</v>
      </c>
      <c r="P27" s="104">
        <f>SUM(P8:P18,P25,P26)</f>
        <v>1867587482</v>
      </c>
      <c r="Q27" s="104">
        <f>SUM(Q8,Q9,Q10,Q11,Q12,Q13,Q14,Q15,Q16,Q17,Q18,Q25,Q26)</f>
        <v>275855072.16035652</v>
      </c>
      <c r="R27" s="105">
        <f>SUM(R8,R9,R10,R11,R12,R13,R14,R15,R16,R17,R18,R25,R26)</f>
        <v>1</v>
      </c>
      <c r="S27" s="105">
        <f>SUM(S8:S18)+S26</f>
        <v>0.99999999999999989</v>
      </c>
      <c r="T27" s="8"/>
      <c r="Y27" s="8"/>
    </row>
    <row r="28" spans="1:25">
      <c r="B28" s="82"/>
      <c r="C28" s="82"/>
      <c r="D28" s="82"/>
      <c r="E28" s="82"/>
      <c r="F28" s="82"/>
      <c r="G28" s="82"/>
      <c r="H28" s="88"/>
      <c r="I28" s="88"/>
      <c r="J28" s="106"/>
      <c r="K28" s="106"/>
      <c r="L28" s="106"/>
      <c r="M28" s="106"/>
      <c r="N28" s="106"/>
      <c r="O28" s="106"/>
      <c r="P28" s="106"/>
      <c r="Q28" s="169"/>
      <c r="R28" s="23"/>
      <c r="S28" s="23"/>
      <c r="T28" s="8"/>
      <c r="Y28" s="8"/>
    </row>
    <row r="29" spans="1:25" s="17" customFormat="1">
      <c r="A29" s="77"/>
      <c r="B29" s="22"/>
      <c r="C29" s="22"/>
      <c r="D29" s="82"/>
      <c r="E29" s="108">
        <f t="shared" ref="E29:N29" si="7">E27-E25</f>
        <v>858522000</v>
      </c>
      <c r="F29" s="108">
        <f t="shared" si="7"/>
        <v>1132200000</v>
      </c>
      <c r="G29" s="108">
        <f t="shared" si="7"/>
        <v>989900000</v>
      </c>
      <c r="H29" s="108">
        <f t="shared" si="7"/>
        <v>848064957.90999985</v>
      </c>
      <c r="I29" s="108">
        <f t="shared" si="7"/>
        <v>755932411.32999992</v>
      </c>
      <c r="J29" s="108">
        <f t="shared" si="7"/>
        <v>727241800</v>
      </c>
      <c r="K29" s="108">
        <f t="shared" si="7"/>
        <v>598973699</v>
      </c>
      <c r="L29" s="108">
        <f t="shared" si="7"/>
        <v>604648998.49999988</v>
      </c>
      <c r="M29" s="108">
        <f t="shared" si="7"/>
        <v>616812891.5</v>
      </c>
      <c r="N29" s="108">
        <f t="shared" si="7"/>
        <v>639318397</v>
      </c>
      <c r="O29" s="108">
        <f>O27-O25</f>
        <v>596404349</v>
      </c>
      <c r="P29" s="108">
        <f>P27-P25</f>
        <v>474620782</v>
      </c>
      <c r="Q29" s="217">
        <f>Q27-Q25</f>
        <v>128202767</v>
      </c>
      <c r="R29" s="23"/>
      <c r="S29" s="23"/>
    </row>
    <row r="30" spans="1:25">
      <c r="B30" s="24"/>
      <c r="C30" s="24"/>
      <c r="D30" s="82"/>
      <c r="E30" s="109" t="s">
        <v>2721</v>
      </c>
      <c r="F30" s="109" t="s">
        <v>2721</v>
      </c>
      <c r="G30" s="109" t="s">
        <v>2721</v>
      </c>
      <c r="H30" s="109" t="s">
        <v>2721</v>
      </c>
      <c r="I30" s="109" t="s">
        <v>2721</v>
      </c>
      <c r="J30" s="109" t="s">
        <v>2721</v>
      </c>
      <c r="K30" s="109" t="s">
        <v>2721</v>
      </c>
      <c r="L30" s="109" t="s">
        <v>2721</v>
      </c>
      <c r="M30" s="109" t="s">
        <v>2721</v>
      </c>
      <c r="N30" s="109" t="s">
        <v>2721</v>
      </c>
      <c r="O30" s="109" t="s">
        <v>2721</v>
      </c>
      <c r="P30" s="109" t="s">
        <v>2721</v>
      </c>
      <c r="Q30" s="109" t="s">
        <v>2721</v>
      </c>
      <c r="R30" s="23"/>
      <c r="S30" s="23"/>
      <c r="T30" s="8"/>
      <c r="Y30" s="8"/>
    </row>
    <row r="31" spans="1:25">
      <c r="B31" s="24"/>
      <c r="C31" s="24"/>
      <c r="D31" s="82"/>
      <c r="E31" s="109"/>
      <c r="F31" s="109"/>
      <c r="G31" s="109"/>
      <c r="H31" s="109"/>
      <c r="I31" s="109"/>
      <c r="J31" s="109"/>
      <c r="K31" s="109"/>
      <c r="L31" s="109"/>
      <c r="M31" s="109"/>
      <c r="N31" s="109"/>
      <c r="O31" s="109"/>
      <c r="P31" s="109"/>
      <c r="Q31" s="23"/>
      <c r="R31" s="23"/>
      <c r="S31" s="23"/>
      <c r="T31" s="8"/>
      <c r="Y31" s="8"/>
    </row>
    <row r="32" spans="1:25">
      <c r="B32" s="17"/>
      <c r="C32" s="24"/>
      <c r="D32" s="82"/>
      <c r="E32" s="82"/>
      <c r="F32" s="106"/>
      <c r="G32" s="82"/>
      <c r="H32" s="82"/>
      <c r="I32" s="82"/>
      <c r="J32" s="90"/>
      <c r="K32" s="106"/>
      <c r="L32" s="90"/>
      <c r="M32" s="90"/>
      <c r="N32" s="90"/>
      <c r="O32" s="90"/>
      <c r="P32" s="90"/>
      <c r="Q32" s="23"/>
      <c r="R32" s="23"/>
      <c r="S32" s="23"/>
      <c r="T32" s="8"/>
      <c r="Y32" s="8"/>
    </row>
    <row r="33" spans="1:25" ht="25.5" customHeight="1">
      <c r="B33" s="695"/>
      <c r="C33" s="695"/>
      <c r="D33" s="695"/>
      <c r="E33" s="695"/>
      <c r="F33" s="695"/>
      <c r="G33" s="695"/>
      <c r="H33" s="695"/>
      <c r="I33" s="695"/>
      <c r="J33" s="695"/>
      <c r="K33" s="695"/>
      <c r="L33" s="695"/>
      <c r="M33" s="695"/>
      <c r="N33" s="695"/>
      <c r="O33" s="695"/>
      <c r="P33" s="695"/>
      <c r="Q33" s="695"/>
      <c r="R33" s="695"/>
      <c r="S33" s="695"/>
      <c r="T33" s="8"/>
      <c r="Y33" s="8"/>
    </row>
    <row r="34" spans="1:25">
      <c r="B34" s="24"/>
      <c r="C34" s="24"/>
      <c r="D34" s="82"/>
      <c r="E34" s="25"/>
      <c r="F34" s="82"/>
      <c r="G34" s="82"/>
      <c r="H34" s="82"/>
      <c r="I34" s="82"/>
      <c r="J34" s="90"/>
      <c r="K34" s="106"/>
      <c r="L34" s="90"/>
      <c r="M34" s="90"/>
      <c r="N34" s="90"/>
      <c r="O34" s="90"/>
      <c r="P34" s="90"/>
      <c r="Q34" s="23"/>
      <c r="R34" s="23"/>
      <c r="S34" s="23"/>
      <c r="T34" s="8"/>
      <c r="Y34" s="8"/>
    </row>
    <row r="35" spans="1:25">
      <c r="B35" s="24"/>
      <c r="C35" s="24"/>
      <c r="D35" s="88"/>
      <c r="E35" s="23"/>
      <c r="F35" s="76"/>
      <c r="G35" s="76"/>
      <c r="I35" s="82"/>
      <c r="J35" s="90"/>
      <c r="K35" s="106"/>
      <c r="L35" s="89" t="s">
        <v>4711</v>
      </c>
      <c r="M35" s="89">
        <v>264253.59999999998</v>
      </c>
      <c r="N35" s="89">
        <f>P18</f>
        <v>258852600</v>
      </c>
      <c r="O35" s="89"/>
      <c r="P35" s="89"/>
      <c r="R35" s="23"/>
      <c r="S35" s="23"/>
      <c r="T35" s="8"/>
      <c r="Y35" s="8"/>
    </row>
    <row r="36" spans="1:25">
      <c r="B36" s="24"/>
      <c r="C36" s="24"/>
      <c r="D36" s="26"/>
      <c r="E36" s="26"/>
      <c r="F36" s="107"/>
      <c r="G36" s="76"/>
      <c r="J36" s="89"/>
      <c r="K36" s="89"/>
      <c r="L36" s="89" t="s">
        <v>4712</v>
      </c>
      <c r="M36" s="89">
        <v>323234.24900000001</v>
      </c>
      <c r="N36" s="89">
        <f>SUM(O8:O17)</f>
        <v>323234249</v>
      </c>
      <c r="O36" s="89"/>
      <c r="P36" s="89"/>
      <c r="R36" s="23"/>
      <c r="S36" s="23"/>
      <c r="T36" s="8"/>
      <c r="Y36" s="8"/>
    </row>
    <row r="37" spans="1:25">
      <c r="B37" s="24"/>
      <c r="C37" s="24"/>
      <c r="D37" s="88"/>
      <c r="E37" s="23"/>
      <c r="F37" s="76"/>
      <c r="G37" s="76"/>
      <c r="J37" s="89"/>
      <c r="K37" s="89"/>
      <c r="L37" s="89"/>
      <c r="M37" s="89"/>
      <c r="N37" s="89"/>
      <c r="O37" s="89"/>
      <c r="P37" s="89"/>
      <c r="R37" s="23"/>
      <c r="S37" s="23"/>
      <c r="T37" s="8"/>
      <c r="Y37" s="8"/>
    </row>
    <row r="38" spans="1:25" s="17" customFormat="1">
      <c r="A38" s="77"/>
      <c r="B38" s="24"/>
      <c r="C38" s="24"/>
      <c r="D38" s="82"/>
      <c r="E38" s="82"/>
      <c r="F38" s="76"/>
      <c r="G38" s="76"/>
      <c r="H38" s="82"/>
      <c r="I38" s="86"/>
      <c r="J38" s="89"/>
      <c r="K38" s="89"/>
      <c r="L38" s="82"/>
      <c r="M38" s="82"/>
      <c r="N38" s="82"/>
      <c r="O38" s="82"/>
      <c r="P38" s="82"/>
      <c r="Q38" s="23"/>
      <c r="R38" s="23"/>
      <c r="S38" s="23"/>
      <c r="T38" s="27"/>
      <c r="U38" s="28"/>
    </row>
    <row r="39" spans="1:25" s="17" customFormat="1">
      <c r="A39" s="77"/>
      <c r="B39" s="24"/>
      <c r="C39" s="24"/>
      <c r="D39" s="82"/>
      <c r="E39" s="82"/>
      <c r="F39" s="76"/>
      <c r="G39" s="76"/>
      <c r="H39" s="82"/>
      <c r="I39" s="86"/>
      <c r="J39" s="89"/>
      <c r="K39" s="89"/>
      <c r="L39" s="82"/>
      <c r="M39" s="82"/>
      <c r="N39" s="82"/>
      <c r="O39" s="82"/>
      <c r="P39" s="82"/>
      <c r="Q39" s="23"/>
      <c r="R39" s="23"/>
      <c r="S39" s="23"/>
      <c r="T39" s="27"/>
      <c r="U39" s="28"/>
    </row>
    <row r="40" spans="1:25" s="17" customFormat="1">
      <c r="A40" s="77"/>
      <c r="B40" s="24"/>
      <c r="C40" s="24"/>
      <c r="D40" s="82"/>
      <c r="E40" s="82"/>
      <c r="F40" s="76"/>
      <c r="G40" s="76"/>
      <c r="H40" s="82"/>
      <c r="I40" s="86"/>
      <c r="J40" s="89"/>
      <c r="K40" s="89"/>
      <c r="L40" s="82"/>
      <c r="M40" s="82"/>
      <c r="N40" s="82"/>
      <c r="O40" s="82"/>
      <c r="P40" s="428">
        <f>SUM(O25-P25)</f>
        <v>27849112.277570248</v>
      </c>
      <c r="Q40" s="23"/>
      <c r="R40" s="23"/>
      <c r="S40" s="23"/>
      <c r="T40" s="27"/>
      <c r="U40" s="28"/>
    </row>
    <row r="41" spans="1:25" s="17" customFormat="1">
      <c r="A41" s="77"/>
      <c r="B41" s="24"/>
      <c r="C41" s="24"/>
      <c r="D41" s="82"/>
      <c r="E41" s="82"/>
      <c r="F41" s="76"/>
      <c r="G41" s="76"/>
      <c r="H41" s="82"/>
      <c r="I41" s="86"/>
      <c r="J41" s="89"/>
      <c r="K41" s="89"/>
      <c r="L41" s="82"/>
      <c r="M41" s="82"/>
      <c r="N41" s="82"/>
      <c r="O41" s="82"/>
      <c r="P41" s="82"/>
      <c r="Q41" s="23"/>
      <c r="R41" s="23"/>
      <c r="S41" s="23"/>
      <c r="T41" s="27"/>
      <c r="U41" s="28"/>
    </row>
    <row r="42" spans="1:25" s="17" customFormat="1">
      <c r="A42" s="77"/>
      <c r="B42" s="24"/>
      <c r="C42" s="24"/>
      <c r="D42" s="82"/>
      <c r="E42" s="82"/>
      <c r="F42" s="76"/>
      <c r="G42" s="76"/>
      <c r="H42" s="82"/>
      <c r="I42" s="86"/>
      <c r="J42" s="89"/>
      <c r="K42" s="89"/>
      <c r="L42" s="82"/>
      <c r="M42" s="82"/>
      <c r="N42" s="82"/>
      <c r="O42" s="82"/>
      <c r="P42" s="82"/>
      <c r="Q42" s="23"/>
      <c r="R42" s="23"/>
      <c r="S42" s="23"/>
      <c r="T42" s="27"/>
      <c r="U42" s="28"/>
    </row>
    <row r="43" spans="1:25" s="17" customFormat="1">
      <c r="A43" s="77"/>
      <c r="B43" s="24"/>
      <c r="C43" s="24"/>
      <c r="D43" s="82"/>
      <c r="E43" s="82"/>
      <c r="F43" s="76"/>
      <c r="G43" s="76"/>
      <c r="H43" s="82"/>
      <c r="I43" s="86"/>
      <c r="J43" s="89"/>
      <c r="K43" s="89"/>
      <c r="L43" s="82"/>
      <c r="M43" s="82"/>
      <c r="N43" s="82"/>
      <c r="O43" s="82"/>
      <c r="P43" s="82"/>
      <c r="Q43" s="23"/>
      <c r="R43" s="23"/>
      <c r="S43" s="23"/>
      <c r="T43" s="27"/>
      <c r="U43" s="28"/>
    </row>
    <row r="44" spans="1:25" s="17" customFormat="1">
      <c r="A44" s="77"/>
      <c r="B44" s="24"/>
      <c r="C44" s="24"/>
      <c r="D44" s="82"/>
      <c r="E44" s="82"/>
      <c r="F44" s="76"/>
      <c r="G44" s="76"/>
      <c r="H44" s="82"/>
      <c r="I44" s="86"/>
      <c r="J44" s="89"/>
      <c r="K44" s="89"/>
      <c r="L44" s="82"/>
      <c r="M44" s="82"/>
      <c r="N44" s="82"/>
      <c r="O44" s="82"/>
      <c r="P44" s="82"/>
      <c r="Q44" s="23"/>
      <c r="R44" s="23"/>
      <c r="S44" s="23"/>
      <c r="T44" s="27"/>
      <c r="U44" s="28"/>
    </row>
    <row r="45" spans="1:25" s="17" customFormat="1">
      <c r="A45" s="77"/>
      <c r="B45" s="24"/>
      <c r="C45" s="24"/>
      <c r="D45" s="82"/>
      <c r="E45" s="82"/>
      <c r="F45" s="76"/>
      <c r="G45" s="76"/>
      <c r="H45" s="82"/>
      <c r="I45" s="86"/>
      <c r="J45" s="89"/>
      <c r="K45" s="89"/>
      <c r="L45" s="82"/>
      <c r="M45" s="82"/>
      <c r="N45" s="82"/>
      <c r="O45" s="82"/>
      <c r="P45" s="82"/>
      <c r="Q45" s="23"/>
      <c r="R45" s="23"/>
      <c r="S45" s="23"/>
      <c r="T45" s="27"/>
      <c r="U45" s="28"/>
    </row>
    <row r="46" spans="1:25" s="17" customFormat="1">
      <c r="A46" s="77"/>
      <c r="B46" s="24"/>
      <c r="C46" s="24"/>
      <c r="D46" s="82"/>
      <c r="E46" s="82"/>
      <c r="F46" s="76"/>
      <c r="G46" s="76"/>
      <c r="H46" s="82"/>
      <c r="I46" s="86"/>
      <c r="J46" s="89"/>
      <c r="K46" s="89"/>
      <c r="L46" s="82"/>
      <c r="M46" s="82"/>
      <c r="N46" s="82"/>
      <c r="O46" s="82"/>
      <c r="P46" s="82"/>
      <c r="Q46" s="23"/>
      <c r="R46" s="23"/>
      <c r="S46" s="23"/>
      <c r="T46" s="27"/>
      <c r="U46" s="28"/>
    </row>
    <row r="47" spans="1:25" s="17" customFormat="1">
      <c r="A47" s="77"/>
      <c r="B47" s="24"/>
      <c r="C47" s="24"/>
      <c r="D47" s="82"/>
      <c r="E47" s="82"/>
      <c r="F47" s="76"/>
      <c r="G47" s="76"/>
      <c r="H47" s="82"/>
      <c r="I47" s="86"/>
      <c r="J47" s="89"/>
      <c r="K47" s="89"/>
      <c r="L47" s="82"/>
      <c r="M47" s="82"/>
      <c r="N47" s="82"/>
      <c r="O47" s="82"/>
      <c r="P47" s="82"/>
      <c r="Q47" s="23"/>
      <c r="R47" s="23"/>
      <c r="S47" s="23"/>
      <c r="T47" s="27"/>
      <c r="U47" s="28"/>
    </row>
    <row r="48" spans="1:25" s="17" customFormat="1">
      <c r="A48" s="77"/>
      <c r="B48" s="24"/>
      <c r="C48" s="24"/>
      <c r="D48" s="82"/>
      <c r="E48" s="82"/>
      <c r="F48" s="76"/>
      <c r="G48" s="76"/>
      <c r="H48" s="82"/>
      <c r="I48" s="86"/>
      <c r="J48" s="89"/>
      <c r="K48" s="89"/>
      <c r="L48" s="82"/>
      <c r="M48" s="82"/>
      <c r="N48" s="82"/>
      <c r="O48" s="82"/>
      <c r="P48" s="82"/>
      <c r="Q48" s="23"/>
      <c r="R48" s="23"/>
      <c r="S48" s="23"/>
      <c r="T48" s="27"/>
      <c r="U48" s="28"/>
    </row>
    <row r="49" spans="1:25" s="17" customFormat="1">
      <c r="A49" s="77"/>
      <c r="B49" s="24"/>
      <c r="C49" s="24"/>
      <c r="D49" s="82"/>
      <c r="E49" s="82"/>
      <c r="F49" s="76"/>
      <c r="G49" s="76"/>
      <c r="H49" s="82"/>
      <c r="I49" s="86"/>
      <c r="J49" s="89"/>
      <c r="K49" s="89"/>
      <c r="L49" s="82"/>
      <c r="M49" s="82"/>
      <c r="N49" s="82"/>
      <c r="O49" s="82"/>
      <c r="P49" s="82"/>
      <c r="Q49" s="23"/>
      <c r="R49" s="23"/>
      <c r="S49" s="23"/>
      <c r="T49" s="27"/>
      <c r="U49" s="28"/>
    </row>
    <row r="50" spans="1:25" s="17" customFormat="1">
      <c r="A50" s="77"/>
      <c r="B50" s="24"/>
      <c r="C50" s="24"/>
      <c r="D50" s="82"/>
      <c r="E50" s="82"/>
      <c r="F50" s="76"/>
      <c r="G50" s="76"/>
      <c r="H50" s="82"/>
      <c r="I50" s="86"/>
      <c r="J50" s="89"/>
      <c r="K50" s="89"/>
      <c r="L50" s="82"/>
      <c r="M50" s="82"/>
      <c r="N50" s="82"/>
      <c r="O50" s="82"/>
      <c r="P50" s="82"/>
      <c r="Q50" s="23"/>
      <c r="R50" s="23"/>
      <c r="S50" s="23"/>
      <c r="T50" s="27"/>
      <c r="U50" s="28"/>
    </row>
    <row r="51" spans="1:25" s="17" customFormat="1">
      <c r="A51" s="77"/>
      <c r="B51" s="24"/>
      <c r="C51" s="24"/>
      <c r="D51" s="82"/>
      <c r="E51" s="82"/>
      <c r="F51" s="76"/>
      <c r="G51" s="76"/>
      <c r="H51" s="82"/>
      <c r="I51" s="86"/>
      <c r="J51" s="89"/>
      <c r="K51" s="89"/>
      <c r="L51" s="82"/>
      <c r="M51" s="82"/>
      <c r="N51" s="82"/>
      <c r="O51" s="82"/>
      <c r="P51" s="82"/>
      <c r="Q51" s="23"/>
      <c r="R51" s="23"/>
      <c r="S51" s="23"/>
      <c r="T51" s="27"/>
      <c r="U51" s="28"/>
    </row>
    <row r="52" spans="1:25">
      <c r="B52" s="24"/>
      <c r="C52" s="24"/>
      <c r="D52" s="82"/>
      <c r="E52" s="82"/>
      <c r="F52" s="82"/>
      <c r="G52" s="82"/>
      <c r="H52" s="82"/>
      <c r="I52" s="82"/>
      <c r="J52" s="82"/>
      <c r="K52" s="82"/>
      <c r="L52" s="82"/>
      <c r="M52" s="82"/>
      <c r="N52" s="82"/>
      <c r="O52" s="82"/>
      <c r="P52" s="82"/>
      <c r="Q52" s="23"/>
      <c r="R52" s="23"/>
      <c r="S52" s="23"/>
      <c r="T52" s="29"/>
      <c r="U52" s="81"/>
      <c r="Y52" s="8"/>
    </row>
    <row r="53" spans="1:25">
      <c r="B53" s="24"/>
      <c r="C53" s="24"/>
      <c r="D53" s="82"/>
      <c r="E53" s="82"/>
      <c r="F53" s="82"/>
      <c r="G53" s="82"/>
      <c r="H53" s="82"/>
      <c r="I53" s="82"/>
      <c r="J53" s="82"/>
      <c r="K53" s="82"/>
      <c r="L53" s="82"/>
      <c r="M53" s="82"/>
      <c r="N53" s="82"/>
      <c r="O53" s="82"/>
      <c r="P53" s="82"/>
      <c r="Q53" s="23"/>
      <c r="R53" s="23"/>
      <c r="S53" s="23"/>
      <c r="T53" s="29"/>
      <c r="U53" s="81"/>
      <c r="Y53" s="8"/>
    </row>
    <row r="54" spans="1:25">
      <c r="B54" s="24"/>
      <c r="C54" s="24"/>
      <c r="D54" s="82"/>
      <c r="E54" s="82"/>
      <c r="F54" s="82"/>
      <c r="G54" s="82"/>
      <c r="H54" s="82"/>
      <c r="I54" s="82"/>
      <c r="J54" s="82"/>
      <c r="K54" s="82"/>
      <c r="L54" s="82"/>
      <c r="M54" s="82"/>
      <c r="N54" s="82"/>
      <c r="O54" s="82"/>
      <c r="P54" s="82"/>
      <c r="Q54" s="23"/>
      <c r="R54" s="23"/>
      <c r="S54" s="23"/>
      <c r="T54" s="29"/>
      <c r="U54" s="81"/>
      <c r="Y54" s="8"/>
    </row>
    <row r="55" spans="1:25" s="17" customFormat="1">
      <c r="A55" s="77"/>
      <c r="B55" s="24"/>
      <c r="C55" s="24"/>
      <c r="D55" s="82"/>
      <c r="E55" s="82"/>
      <c r="F55" s="82"/>
      <c r="G55" s="82"/>
      <c r="H55" s="82"/>
      <c r="I55" s="82"/>
      <c r="J55" s="82"/>
      <c r="K55" s="82"/>
      <c r="L55" s="82"/>
      <c r="M55" s="82"/>
      <c r="N55" s="82"/>
      <c r="O55" s="82"/>
      <c r="P55" s="82"/>
      <c r="Q55" s="23"/>
      <c r="R55" s="23"/>
      <c r="S55" s="23"/>
      <c r="T55" s="29"/>
      <c r="U55" s="28"/>
    </row>
    <row r="56" spans="1:25">
      <c r="B56" s="24"/>
      <c r="C56" s="24"/>
      <c r="D56" s="24"/>
      <c r="E56" s="24"/>
      <c r="F56" s="24"/>
      <c r="G56" s="24"/>
      <c r="H56" s="24"/>
      <c r="I56" s="82"/>
      <c r="J56" s="82"/>
      <c r="K56" s="82"/>
      <c r="L56" s="24"/>
      <c r="M56" s="24"/>
      <c r="N56" s="24"/>
      <c r="O56" s="24"/>
      <c r="P56" s="24"/>
      <c r="Q56" s="91"/>
      <c r="R56" s="30"/>
      <c r="S56" s="30"/>
      <c r="T56" s="29"/>
      <c r="U56" s="81"/>
      <c r="Y56" s="8"/>
    </row>
    <row r="57" spans="1:25">
      <c r="B57" s="24"/>
      <c r="C57" s="24"/>
      <c r="D57" s="24"/>
      <c r="E57" s="24"/>
      <c r="F57" s="24"/>
      <c r="G57" s="24"/>
      <c r="H57" s="24"/>
      <c r="I57" s="24"/>
      <c r="J57" s="24"/>
      <c r="K57" s="24"/>
      <c r="L57" s="24"/>
      <c r="M57" s="24"/>
      <c r="N57" s="24"/>
      <c r="O57" s="24"/>
      <c r="P57" s="24"/>
      <c r="Q57" s="91"/>
      <c r="R57" s="31"/>
      <c r="S57" s="31"/>
      <c r="T57" s="29"/>
      <c r="U57" s="81"/>
      <c r="Y57" s="8"/>
    </row>
    <row r="58" spans="1:25">
      <c r="B58" s="24"/>
      <c r="C58" s="24"/>
      <c r="D58" s="24"/>
      <c r="E58" s="24"/>
      <c r="F58" s="24"/>
      <c r="G58" s="24"/>
      <c r="H58" s="24"/>
      <c r="I58" s="24"/>
      <c r="J58" s="24"/>
      <c r="K58" s="24"/>
      <c r="L58" s="24"/>
      <c r="M58" s="24"/>
      <c r="N58" s="24"/>
      <c r="O58" s="24"/>
      <c r="P58" s="24"/>
      <c r="Q58" s="91"/>
      <c r="R58" s="31"/>
      <c r="S58" s="31"/>
      <c r="T58" s="29"/>
      <c r="U58" s="81"/>
      <c r="Y58" s="8"/>
    </row>
    <row r="59" spans="1:25">
      <c r="B59" s="24"/>
      <c r="C59" s="24"/>
      <c r="D59" s="24"/>
      <c r="E59" s="24"/>
      <c r="F59" s="24"/>
      <c r="G59" s="24"/>
      <c r="H59" s="24"/>
      <c r="I59" s="24"/>
      <c r="J59" s="24"/>
      <c r="K59" s="24"/>
      <c r="L59" s="24"/>
      <c r="M59" s="24"/>
      <c r="N59" s="24"/>
      <c r="O59" s="24"/>
      <c r="P59" s="24"/>
      <c r="Q59" s="91"/>
      <c r="R59" s="31"/>
      <c r="S59" s="31"/>
      <c r="T59" s="29"/>
      <c r="U59" s="81"/>
      <c r="Y59" s="8"/>
    </row>
    <row r="60" spans="1:25">
      <c r="B60" s="24"/>
      <c r="C60" s="24"/>
      <c r="D60" s="24"/>
      <c r="E60" s="24"/>
      <c r="F60" s="24"/>
      <c r="G60" s="24"/>
      <c r="H60" s="24"/>
      <c r="I60" s="24"/>
      <c r="J60" s="24"/>
      <c r="K60" s="24"/>
      <c r="L60" s="24"/>
      <c r="M60" s="24"/>
      <c r="N60" s="24"/>
      <c r="O60" s="24"/>
      <c r="P60" s="24"/>
      <c r="Q60" s="92"/>
      <c r="R60" s="31"/>
      <c r="S60" s="31"/>
      <c r="T60" s="27"/>
      <c r="U60" s="81"/>
      <c r="Y60" s="8"/>
    </row>
    <row r="61" spans="1:25">
      <c r="B61" s="24"/>
      <c r="C61" s="24"/>
      <c r="D61" s="24"/>
      <c r="E61" s="24"/>
      <c r="F61" s="24"/>
      <c r="G61" s="24"/>
      <c r="H61" s="24"/>
      <c r="I61" s="24"/>
      <c r="J61" s="24"/>
      <c r="K61" s="24"/>
      <c r="L61" s="24"/>
      <c r="M61" s="24"/>
      <c r="N61" s="24"/>
      <c r="O61" s="24"/>
      <c r="P61" s="24"/>
      <c r="Q61" s="92"/>
      <c r="R61" s="31"/>
      <c r="S61" s="31"/>
      <c r="T61" s="29"/>
      <c r="U61" s="81"/>
      <c r="Y61" s="8"/>
    </row>
    <row r="62" spans="1:25">
      <c r="B62" s="24"/>
      <c r="C62" s="24"/>
      <c r="D62" s="24"/>
      <c r="E62" s="24"/>
      <c r="F62" s="24"/>
      <c r="G62" s="24"/>
      <c r="H62" s="24"/>
      <c r="I62" s="24"/>
      <c r="J62" s="24"/>
      <c r="K62" s="24"/>
      <c r="L62" s="24"/>
      <c r="M62" s="24"/>
      <c r="N62" s="24"/>
      <c r="O62" s="24"/>
      <c r="P62" s="24"/>
      <c r="Q62" s="91"/>
      <c r="R62" s="31"/>
      <c r="S62" s="31"/>
      <c r="T62" s="29"/>
      <c r="U62" s="81"/>
      <c r="Y62" s="8"/>
    </row>
    <row r="63" spans="1:25" s="17" customFormat="1">
      <c r="A63" s="77"/>
      <c r="B63" s="24"/>
      <c r="C63" s="24"/>
      <c r="D63" s="24"/>
      <c r="E63" s="24"/>
      <c r="F63" s="24"/>
      <c r="G63" s="24"/>
      <c r="H63" s="24"/>
      <c r="I63" s="24"/>
      <c r="J63" s="24"/>
      <c r="K63" s="24"/>
      <c r="L63" s="24"/>
      <c r="M63" s="24"/>
      <c r="N63" s="24"/>
      <c r="O63" s="24"/>
      <c r="P63" s="24"/>
      <c r="Q63" s="92"/>
      <c r="R63" s="92"/>
      <c r="S63" s="92"/>
      <c r="T63" s="29"/>
      <c r="U63" s="28"/>
    </row>
    <row r="64" spans="1:25" ht="12.75" customHeight="1">
      <c r="B64" s="24"/>
      <c r="C64" s="24"/>
      <c r="D64" s="24"/>
      <c r="E64" s="24"/>
      <c r="F64" s="24"/>
      <c r="G64" s="24"/>
      <c r="H64" s="24"/>
      <c r="I64" s="24"/>
      <c r="J64" s="24"/>
      <c r="K64" s="24"/>
      <c r="L64" s="24"/>
      <c r="M64" s="24"/>
      <c r="N64" s="24"/>
      <c r="O64" s="24"/>
      <c r="P64" s="24"/>
      <c r="Q64" s="91"/>
      <c r="R64" s="92"/>
      <c r="S64" s="92"/>
      <c r="T64" s="29"/>
      <c r="U64" s="81"/>
      <c r="Y64" s="8"/>
    </row>
    <row r="65" spans="1:25">
      <c r="B65" s="24"/>
      <c r="C65" s="24"/>
      <c r="D65" s="24"/>
      <c r="E65" s="24"/>
      <c r="F65" s="24"/>
      <c r="G65" s="24"/>
      <c r="H65" s="24"/>
      <c r="I65" s="24"/>
      <c r="J65" s="24"/>
      <c r="K65" s="24"/>
      <c r="L65" s="24"/>
      <c r="M65" s="24"/>
      <c r="N65" s="24"/>
      <c r="O65" s="24"/>
      <c r="P65" s="24"/>
      <c r="Q65" s="91"/>
      <c r="R65" s="31"/>
      <c r="S65" s="31"/>
      <c r="T65" s="29"/>
      <c r="U65" s="81"/>
      <c r="Y65" s="8"/>
    </row>
    <row r="66" spans="1:25" s="17" customFormat="1">
      <c r="A66" s="16">
        <v>1</v>
      </c>
      <c r="B66" s="18" t="s">
        <v>2723</v>
      </c>
      <c r="C66" s="18"/>
      <c r="D66" s="114">
        <f>O18/1000</f>
        <v>264253.59999999998</v>
      </c>
      <c r="E66" s="113">
        <v>341219900</v>
      </c>
      <c r="F66" s="24"/>
      <c r="G66" s="24"/>
      <c r="H66" s="24"/>
      <c r="I66" s="24"/>
      <c r="J66" s="24"/>
      <c r="K66" s="24"/>
      <c r="L66" s="24"/>
      <c r="M66" s="24"/>
      <c r="N66" s="24"/>
      <c r="O66" s="24"/>
      <c r="P66" s="24"/>
      <c r="Q66" s="91"/>
      <c r="R66" s="92"/>
      <c r="S66" s="92"/>
      <c r="T66" s="29"/>
      <c r="U66" s="28"/>
    </row>
    <row r="67" spans="1:25">
      <c r="A67" s="16">
        <v>2</v>
      </c>
      <c r="B67" s="82" t="s">
        <v>2722</v>
      </c>
      <c r="C67" s="82"/>
      <c r="D67" s="114"/>
      <c r="E67" s="110">
        <v>148986253</v>
      </c>
      <c r="F67" s="24"/>
      <c r="G67" s="24"/>
      <c r="H67" s="24"/>
      <c r="I67" s="24"/>
      <c r="J67" s="24"/>
      <c r="K67" s="24"/>
      <c r="L67" s="24"/>
      <c r="M67" s="24"/>
      <c r="N67" s="24"/>
      <c r="O67" s="24"/>
      <c r="P67" s="24"/>
      <c r="Q67" s="92"/>
      <c r="R67" s="31"/>
      <c r="S67" s="31"/>
      <c r="T67" s="29"/>
      <c r="U67" s="81"/>
      <c r="Y67" s="8"/>
    </row>
    <row r="68" spans="1:25">
      <c r="A68" s="16">
        <v>3</v>
      </c>
      <c r="B68" s="82" t="s">
        <v>2724</v>
      </c>
      <c r="C68" s="82"/>
      <c r="D68" s="114">
        <f>O8/1000</f>
        <v>77056.645000000004</v>
      </c>
      <c r="E68" s="110">
        <v>98650395</v>
      </c>
      <c r="F68" s="24"/>
      <c r="G68" s="24"/>
      <c r="H68" s="24"/>
      <c r="I68" s="24"/>
      <c r="J68" s="24"/>
      <c r="K68" s="24"/>
      <c r="L68" s="24"/>
      <c r="M68" s="24"/>
      <c r="N68" s="24"/>
      <c r="O68" s="24"/>
      <c r="P68" s="24"/>
      <c r="Q68" s="92"/>
      <c r="R68" s="31"/>
      <c r="S68" s="31"/>
      <c r="T68" s="29"/>
      <c r="U68" s="81"/>
      <c r="Y68" s="8"/>
    </row>
    <row r="69" spans="1:25">
      <c r="A69" s="16">
        <v>4</v>
      </c>
      <c r="B69" s="82" t="s">
        <v>2725</v>
      </c>
      <c r="C69" s="82"/>
      <c r="D69" s="114">
        <f>O16/1000</f>
        <v>67469.5</v>
      </c>
      <c r="E69" s="110">
        <v>65204000</v>
      </c>
      <c r="F69" s="24"/>
      <c r="G69" s="24"/>
      <c r="H69" s="24"/>
      <c r="I69" s="24"/>
      <c r="J69" s="24"/>
      <c r="K69" s="24"/>
      <c r="L69" s="24"/>
      <c r="M69" s="24"/>
      <c r="N69" s="24"/>
      <c r="O69" s="24"/>
      <c r="P69" s="24"/>
      <c r="Q69" s="91"/>
      <c r="R69" s="31"/>
      <c r="S69" s="31"/>
      <c r="T69" s="29"/>
      <c r="U69" s="81"/>
      <c r="Y69" s="8"/>
    </row>
    <row r="70" spans="1:25">
      <c r="A70" s="16">
        <v>5</v>
      </c>
      <c r="B70" s="82" t="s">
        <v>2726</v>
      </c>
      <c r="C70" s="82"/>
      <c r="D70" s="114">
        <f>SUM(O9/1000)</f>
        <v>55190</v>
      </c>
      <c r="E70" s="110">
        <v>45203000</v>
      </c>
      <c r="F70" s="24"/>
      <c r="G70" s="24"/>
      <c r="H70" s="24"/>
      <c r="I70" s="24"/>
      <c r="J70" s="24"/>
      <c r="K70" s="24"/>
      <c r="L70" s="24"/>
      <c r="M70" s="24"/>
      <c r="N70" s="24"/>
      <c r="O70" s="24"/>
      <c r="P70" s="24"/>
      <c r="Q70" s="91"/>
      <c r="R70" s="31"/>
      <c r="S70" s="31"/>
      <c r="T70" s="29"/>
      <c r="U70" s="81"/>
    </row>
    <row r="71" spans="1:25">
      <c r="A71" s="16">
        <v>6</v>
      </c>
      <c r="B71" s="82" t="s">
        <v>2727</v>
      </c>
      <c r="C71" s="82"/>
      <c r="D71" s="114">
        <f>SUM(O13/1000)</f>
        <v>40353.409</v>
      </c>
      <c r="E71" s="110">
        <v>40182910</v>
      </c>
      <c r="F71" s="24"/>
      <c r="G71" s="24"/>
      <c r="H71" s="24"/>
      <c r="I71" s="82"/>
      <c r="J71" s="24"/>
      <c r="K71" s="24"/>
      <c r="L71" s="24"/>
      <c r="M71" s="24"/>
      <c r="N71" s="24"/>
      <c r="O71" s="24"/>
      <c r="P71" s="24"/>
      <c r="Q71" s="91"/>
      <c r="R71" s="31"/>
      <c r="S71" s="31"/>
      <c r="T71" s="29"/>
      <c r="U71" s="81"/>
    </row>
    <row r="72" spans="1:25">
      <c r="A72" s="16">
        <v>7</v>
      </c>
      <c r="B72" s="82" t="s">
        <v>2731</v>
      </c>
      <c r="C72" s="82"/>
      <c r="D72" s="114">
        <f>SUM(O15/1000)</f>
        <v>28874.945</v>
      </c>
      <c r="E72" s="110">
        <v>5479842</v>
      </c>
      <c r="F72" s="24"/>
      <c r="G72" s="24"/>
      <c r="H72" s="24"/>
      <c r="I72" s="82"/>
      <c r="J72" s="24"/>
      <c r="K72" s="24"/>
      <c r="L72" s="24"/>
      <c r="M72" s="24"/>
      <c r="N72" s="24"/>
      <c r="O72" s="24"/>
      <c r="P72" s="24"/>
      <c r="Q72" s="92"/>
      <c r="R72" s="31"/>
      <c r="S72" s="31"/>
      <c r="T72" s="29"/>
      <c r="U72" s="81"/>
    </row>
    <row r="73" spans="1:25" ht="12.75" customHeight="1">
      <c r="A73" s="16">
        <v>8</v>
      </c>
      <c r="B73" s="82" t="s">
        <v>2728</v>
      </c>
      <c r="C73" s="82"/>
      <c r="D73" s="114">
        <f>SUM(O14/1000)</f>
        <v>20025</v>
      </c>
      <c r="E73" s="110">
        <v>20450000</v>
      </c>
      <c r="F73" s="24"/>
      <c r="G73" s="24"/>
      <c r="H73" s="24"/>
      <c r="I73" s="82"/>
      <c r="J73" s="24"/>
      <c r="K73" s="24"/>
      <c r="L73" s="24"/>
      <c r="M73" s="24"/>
      <c r="N73" s="24"/>
      <c r="O73" s="24"/>
      <c r="P73" s="24"/>
      <c r="Q73" s="91"/>
      <c r="R73" s="31"/>
      <c r="S73" s="31"/>
      <c r="T73" s="29"/>
      <c r="U73" s="81"/>
      <c r="Y73" s="8"/>
    </row>
    <row r="74" spans="1:25">
      <c r="A74" s="16">
        <v>9</v>
      </c>
      <c r="B74" s="82" t="s">
        <v>2729</v>
      </c>
      <c r="C74" s="82"/>
      <c r="D74" s="114">
        <f>SUM(O10/1000)</f>
        <v>16791.75</v>
      </c>
      <c r="E74" s="110">
        <f>14150750</f>
        <v>14150750</v>
      </c>
      <c r="F74" s="24" t="s">
        <v>2708</v>
      </c>
      <c r="G74" s="24"/>
      <c r="H74" s="24"/>
      <c r="I74" s="82"/>
      <c r="J74" s="24"/>
      <c r="K74" s="24"/>
      <c r="L74" s="24"/>
      <c r="M74" s="24"/>
      <c r="N74" s="24"/>
      <c r="O74" s="24"/>
      <c r="P74" s="24"/>
      <c r="Q74" s="91"/>
      <c r="R74" s="31"/>
      <c r="S74" s="31"/>
      <c r="T74" s="29"/>
      <c r="U74" s="81"/>
    </row>
    <row r="75" spans="1:25">
      <c r="A75" s="16">
        <v>10</v>
      </c>
      <c r="B75" s="82" t="s">
        <v>2730</v>
      </c>
      <c r="C75" s="82"/>
      <c r="D75" s="114">
        <f>SUM(O17/1000)</f>
        <v>7540</v>
      </c>
      <c r="E75" s="110">
        <v>9242500</v>
      </c>
      <c r="F75" s="24"/>
      <c r="G75" s="24"/>
      <c r="H75" s="24"/>
      <c r="I75" s="82"/>
      <c r="J75" s="24"/>
      <c r="K75" s="24"/>
      <c r="L75" s="24"/>
      <c r="M75" s="24"/>
      <c r="N75" s="24"/>
      <c r="O75" s="24"/>
      <c r="P75" s="24"/>
      <c r="Q75" s="91"/>
      <c r="R75" s="31"/>
      <c r="S75" s="31"/>
      <c r="T75" s="29"/>
      <c r="U75" s="81"/>
    </row>
    <row r="76" spans="1:25">
      <c r="A76" s="16">
        <v>11</v>
      </c>
      <c r="B76" s="82" t="s">
        <v>2719</v>
      </c>
      <c r="C76" s="82"/>
      <c r="D76" s="114">
        <f>SUM(O26/1000)</f>
        <v>8916.5</v>
      </c>
      <c r="E76" s="110">
        <v>8916500</v>
      </c>
      <c r="F76" s="24"/>
      <c r="G76" s="24"/>
      <c r="H76" s="24"/>
      <c r="I76" s="82"/>
      <c r="J76" s="24"/>
      <c r="K76" s="24"/>
      <c r="L76" s="24"/>
      <c r="M76" s="24"/>
      <c r="N76" s="24"/>
      <c r="O76" s="24"/>
      <c r="P76" s="24"/>
      <c r="Q76" s="91"/>
      <c r="R76" s="31"/>
      <c r="S76" s="31"/>
      <c r="T76" s="29"/>
      <c r="U76" s="81"/>
    </row>
    <row r="77" spans="1:25">
      <c r="A77" s="16">
        <v>12</v>
      </c>
      <c r="B77" s="82" t="s">
        <v>2732</v>
      </c>
      <c r="C77" s="82"/>
      <c r="D77" s="114">
        <f>SUM(O12/1000)</f>
        <v>9733</v>
      </c>
      <c r="E77" s="52">
        <v>5325020</v>
      </c>
      <c r="F77" s="24"/>
      <c r="G77" s="24"/>
      <c r="H77" s="24"/>
      <c r="I77" s="82"/>
      <c r="J77" s="24"/>
      <c r="K77" s="24"/>
      <c r="L77" s="24"/>
      <c r="M77" s="24"/>
      <c r="N77" s="24"/>
      <c r="O77" s="24"/>
      <c r="P77" s="24"/>
      <c r="Q77" s="92"/>
      <c r="R77" s="31"/>
      <c r="S77" s="31"/>
      <c r="T77" s="29"/>
      <c r="U77" s="81"/>
    </row>
    <row r="78" spans="1:25" s="17" customFormat="1" ht="13.5" thickBot="1">
      <c r="A78" s="16">
        <v>13</v>
      </c>
      <c r="B78" s="78" t="s">
        <v>2733</v>
      </c>
      <c r="C78" s="82"/>
      <c r="D78" s="114">
        <f>SUM(O11/1000)</f>
        <v>200</v>
      </c>
      <c r="E78" s="111">
        <v>0</v>
      </c>
      <c r="F78" s="24"/>
      <c r="G78" s="24"/>
      <c r="H78" s="24"/>
      <c r="I78" s="82"/>
      <c r="J78" s="24"/>
      <c r="K78" s="24"/>
      <c r="L78" s="24"/>
      <c r="M78" s="24"/>
      <c r="N78" s="24"/>
      <c r="O78" s="24"/>
      <c r="P78" s="24"/>
      <c r="Q78" s="92"/>
      <c r="R78" s="92"/>
      <c r="S78" s="92"/>
      <c r="T78" s="29"/>
      <c r="U78" s="28"/>
      <c r="V78" s="8"/>
      <c r="Y78" s="77"/>
    </row>
    <row r="79" spans="1:25" ht="13.5" thickTop="1">
      <c r="A79" s="16">
        <f>A71+1</f>
        <v>7</v>
      </c>
      <c r="B79" s="82" t="s">
        <v>2717</v>
      </c>
      <c r="C79" s="82"/>
      <c r="D79" s="114">
        <f>SUM(O25/1000)</f>
        <v>1420815.8122775701</v>
      </c>
      <c r="E79" s="112">
        <v>1273163507.1172137</v>
      </c>
      <c r="F79" s="24"/>
      <c r="G79" s="24"/>
      <c r="H79" s="24"/>
      <c r="I79" s="82"/>
      <c r="J79" s="24"/>
      <c r="K79" s="24"/>
      <c r="L79" s="24"/>
      <c r="M79" s="24"/>
      <c r="N79" s="24"/>
      <c r="O79" s="24"/>
      <c r="P79" s="24"/>
      <c r="Q79" s="91"/>
      <c r="R79" s="31"/>
      <c r="S79" s="31"/>
      <c r="T79" s="29"/>
      <c r="U79" s="81"/>
    </row>
    <row r="80" spans="1:25">
      <c r="B80" s="24"/>
      <c r="C80" s="24"/>
      <c r="D80" s="115"/>
      <c r="E80" s="24"/>
      <c r="F80" s="24"/>
      <c r="G80" s="24"/>
      <c r="H80" s="24"/>
      <c r="I80" s="82"/>
      <c r="J80" s="24"/>
      <c r="K80" s="24"/>
      <c r="L80" s="24"/>
      <c r="M80" s="24"/>
      <c r="N80" s="24"/>
      <c r="O80" s="24"/>
      <c r="P80" s="24"/>
      <c r="Q80" s="91"/>
      <c r="R80" s="31"/>
      <c r="S80" s="31"/>
      <c r="T80" s="29"/>
      <c r="U80" s="81"/>
    </row>
    <row r="81" spans="1:24">
      <c r="B81" s="24"/>
      <c r="C81" s="24"/>
      <c r="D81" s="115">
        <f>SUM(D66:D80)</f>
        <v>2017220.1612775701</v>
      </c>
      <c r="E81" s="24"/>
      <c r="F81" s="24"/>
      <c r="G81" s="24"/>
      <c r="H81" s="24"/>
      <c r="I81" s="82"/>
      <c r="J81" s="24"/>
      <c r="K81" s="24"/>
      <c r="L81" s="24"/>
      <c r="M81" s="24"/>
      <c r="N81" s="24"/>
      <c r="O81" s="24"/>
      <c r="P81" s="24"/>
      <c r="Q81" s="91"/>
      <c r="R81" s="31"/>
      <c r="S81" s="31"/>
      <c r="T81" s="29"/>
      <c r="U81" s="81"/>
    </row>
    <row r="82" spans="1:24">
      <c r="B82" s="24"/>
      <c r="C82" s="24"/>
      <c r="D82" s="24"/>
      <c r="E82" s="24"/>
      <c r="F82" s="24"/>
      <c r="G82" s="24"/>
      <c r="H82" s="24"/>
      <c r="I82" s="18"/>
      <c r="J82" s="24"/>
      <c r="K82" s="24"/>
      <c r="L82" s="24"/>
      <c r="M82" s="24"/>
      <c r="N82" s="24"/>
      <c r="O82" s="24"/>
      <c r="P82" s="24"/>
      <c r="Q82" s="91"/>
      <c r="R82" s="31"/>
      <c r="S82" s="31"/>
      <c r="T82" s="29"/>
      <c r="U82" s="81"/>
    </row>
    <row r="83" spans="1:24">
      <c r="B83" s="24"/>
      <c r="C83" s="24"/>
      <c r="D83" s="24"/>
      <c r="E83" s="24"/>
      <c r="F83" s="24"/>
      <c r="G83" s="24"/>
      <c r="H83" s="24"/>
      <c r="I83" s="82"/>
      <c r="J83" s="24"/>
      <c r="K83" s="24"/>
      <c r="L83" s="24"/>
      <c r="M83" s="24"/>
      <c r="N83" s="24"/>
      <c r="O83" s="24"/>
      <c r="P83" s="24"/>
      <c r="Q83" s="91"/>
      <c r="R83" s="31"/>
      <c r="S83" s="31"/>
      <c r="T83" s="29"/>
      <c r="U83" s="81"/>
    </row>
    <row r="84" spans="1:24">
      <c r="B84" s="24"/>
      <c r="C84" s="24"/>
      <c r="D84" s="24"/>
      <c r="E84" s="24"/>
      <c r="F84" s="24"/>
      <c r="G84" s="24"/>
      <c r="H84" s="24"/>
      <c r="I84" s="24"/>
      <c r="J84" s="24"/>
      <c r="K84" s="24"/>
      <c r="L84" s="24"/>
      <c r="M84" s="24"/>
      <c r="N84" s="24"/>
      <c r="O84" s="24"/>
      <c r="P84" s="24"/>
      <c r="Q84" s="92"/>
      <c r="R84" s="31"/>
      <c r="S84" s="31"/>
      <c r="T84" s="29"/>
      <c r="U84" s="81"/>
    </row>
    <row r="85" spans="1:24">
      <c r="B85" s="24"/>
      <c r="C85" s="24"/>
      <c r="D85" s="24"/>
      <c r="E85" s="24"/>
      <c r="F85" s="24"/>
      <c r="G85" s="24"/>
      <c r="H85" s="24"/>
      <c r="I85" s="24"/>
      <c r="J85" s="24"/>
      <c r="K85" s="24"/>
      <c r="L85" s="24"/>
      <c r="M85" s="24"/>
      <c r="N85" s="24"/>
      <c r="O85" s="24"/>
      <c r="P85" s="24"/>
      <c r="Q85" s="92"/>
      <c r="R85" s="31"/>
      <c r="S85" s="31"/>
      <c r="T85" s="29"/>
      <c r="U85" s="81"/>
    </row>
    <row r="86" spans="1:24">
      <c r="B86" s="24"/>
      <c r="C86" s="24"/>
      <c r="D86" s="24"/>
      <c r="E86" s="24"/>
      <c r="F86" s="24"/>
      <c r="G86" s="24"/>
      <c r="H86" s="24"/>
      <c r="I86" s="24"/>
      <c r="J86" s="24"/>
      <c r="K86" s="24"/>
      <c r="L86" s="24"/>
      <c r="M86" s="24"/>
      <c r="N86" s="24"/>
      <c r="O86" s="24"/>
      <c r="P86" s="24"/>
      <c r="Q86" s="92"/>
      <c r="R86" s="31"/>
      <c r="S86" s="31"/>
      <c r="T86" s="29"/>
      <c r="U86" s="81"/>
    </row>
    <row r="87" spans="1:24" ht="12.75" customHeight="1">
      <c r="B87" s="24"/>
      <c r="C87" s="24"/>
      <c r="D87" s="24"/>
      <c r="E87" s="24"/>
      <c r="F87" s="24"/>
      <c r="G87" s="24"/>
      <c r="H87" s="24"/>
      <c r="I87" s="24"/>
      <c r="J87" s="24"/>
      <c r="K87" s="24"/>
      <c r="L87" s="24"/>
      <c r="M87" s="24"/>
      <c r="N87" s="24"/>
      <c r="O87" s="24"/>
      <c r="P87" s="24"/>
      <c r="Q87" s="92"/>
      <c r="R87" s="31"/>
      <c r="S87" s="31"/>
      <c r="T87" s="29"/>
      <c r="U87" s="81"/>
    </row>
    <row r="88" spans="1:24">
      <c r="B88" s="24"/>
      <c r="C88" s="24"/>
      <c r="D88" s="24"/>
      <c r="E88" s="24"/>
      <c r="F88" s="24"/>
      <c r="G88" s="24"/>
      <c r="H88" s="24"/>
      <c r="I88" s="24"/>
      <c r="J88" s="24"/>
      <c r="K88" s="24"/>
      <c r="L88" s="24"/>
      <c r="M88" s="24"/>
      <c r="N88" s="24"/>
      <c r="O88" s="24"/>
      <c r="P88" s="24"/>
      <c r="Q88" s="91"/>
      <c r="R88" s="31"/>
      <c r="S88" s="31"/>
      <c r="T88" s="29"/>
      <c r="U88" s="81"/>
    </row>
    <row r="89" spans="1:24" s="61" customFormat="1" ht="51">
      <c r="A89" s="63" t="s">
        <v>2734</v>
      </c>
      <c r="B89" s="32" t="s">
        <v>2735</v>
      </c>
      <c r="C89" s="32"/>
      <c r="D89" s="32" t="s">
        <v>2736</v>
      </c>
      <c r="E89" s="32"/>
      <c r="F89" s="32"/>
      <c r="G89" s="32"/>
      <c r="H89" s="32"/>
      <c r="I89" s="32"/>
      <c r="J89" s="66"/>
      <c r="K89" s="32"/>
      <c r="L89" s="32"/>
      <c r="M89" s="32"/>
      <c r="N89" s="116"/>
      <c r="O89" s="116"/>
      <c r="P89" s="116"/>
      <c r="Q89" s="65"/>
      <c r="R89" s="62"/>
      <c r="S89" s="63"/>
      <c r="X89" s="63"/>
    </row>
    <row r="90" spans="1:24" s="61" customFormat="1">
      <c r="A90" s="63"/>
      <c r="B90" s="32"/>
      <c r="C90" s="32"/>
      <c r="D90" s="32"/>
      <c r="E90" s="32"/>
      <c r="F90" s="32"/>
      <c r="G90" s="32"/>
      <c r="H90" s="32"/>
      <c r="I90" s="32"/>
      <c r="J90" s="66"/>
      <c r="K90" s="32"/>
      <c r="L90" s="32"/>
      <c r="M90" s="32"/>
      <c r="N90" s="116"/>
      <c r="O90" s="116"/>
      <c r="P90" s="116"/>
      <c r="Q90" s="65"/>
      <c r="R90" s="62"/>
      <c r="S90" s="63"/>
      <c r="X90" s="63"/>
    </row>
    <row r="91" spans="1:24" s="61" customFormat="1">
      <c r="A91" s="63"/>
      <c r="B91" s="32"/>
      <c r="C91" s="32"/>
      <c r="D91" s="32"/>
      <c r="E91" s="32"/>
      <c r="F91" s="32"/>
      <c r="G91" s="32"/>
      <c r="H91" s="32"/>
      <c r="I91" s="32"/>
      <c r="J91" s="66"/>
      <c r="K91" s="32"/>
      <c r="L91" s="32"/>
      <c r="M91" s="32"/>
      <c r="N91" s="117"/>
      <c r="O91" s="117"/>
      <c r="P91" s="117"/>
      <c r="Q91" s="65"/>
      <c r="R91" s="62"/>
      <c r="S91" s="63"/>
      <c r="X91" s="63"/>
    </row>
    <row r="92" spans="1:24" s="61" customFormat="1">
      <c r="A92" s="63" t="s">
        <v>2737</v>
      </c>
      <c r="B92" s="32" t="s">
        <v>2738</v>
      </c>
      <c r="C92" s="64" t="s">
        <v>2736</v>
      </c>
      <c r="D92" s="61" t="s">
        <v>2739</v>
      </c>
      <c r="E92" s="64"/>
      <c r="F92" s="64"/>
      <c r="G92" s="64"/>
      <c r="H92" s="64"/>
      <c r="I92" s="64"/>
      <c r="J92" s="43"/>
      <c r="K92" s="64"/>
      <c r="L92" s="64"/>
      <c r="M92" s="64"/>
      <c r="N92" s="116"/>
      <c r="O92" s="116"/>
      <c r="P92" s="116"/>
      <c r="Q92" s="65"/>
      <c r="R92" s="62"/>
      <c r="S92" s="63"/>
      <c r="X92" s="63"/>
    </row>
    <row r="93" spans="1:24" s="61" customFormat="1">
      <c r="A93" s="95" t="s">
        <v>2740</v>
      </c>
      <c r="B93" s="118">
        <f>E29/1000000</f>
        <v>858.52200000000005</v>
      </c>
      <c r="C93" s="119">
        <v>92.09</v>
      </c>
      <c r="D93" s="73">
        <v>94.49</v>
      </c>
      <c r="E93" s="64"/>
      <c r="F93" s="64"/>
      <c r="G93" s="64"/>
      <c r="H93" s="64"/>
      <c r="I93" s="64"/>
      <c r="J93" s="43"/>
      <c r="K93" s="64"/>
      <c r="L93" s="64"/>
      <c r="M93" s="64"/>
      <c r="N93" s="117"/>
      <c r="O93" s="117"/>
      <c r="P93" s="117"/>
      <c r="Q93" s="65"/>
      <c r="R93" s="62"/>
      <c r="S93" s="63"/>
      <c r="X93" s="63"/>
    </row>
    <row r="94" spans="1:24" s="61" customFormat="1">
      <c r="A94" s="95" t="s">
        <v>2741</v>
      </c>
      <c r="B94" s="118">
        <f>F29/1000000</f>
        <v>1132.2</v>
      </c>
      <c r="C94" s="120">
        <v>81.62</v>
      </c>
      <c r="D94" s="73">
        <v>112.65</v>
      </c>
      <c r="E94" s="64"/>
      <c r="F94" s="64"/>
      <c r="G94" s="64"/>
      <c r="H94" s="64"/>
      <c r="I94" s="64"/>
      <c r="J94" s="43"/>
      <c r="K94" s="64"/>
      <c r="L94" s="64"/>
      <c r="M94" s="64"/>
      <c r="N94" s="117"/>
      <c r="O94" s="117"/>
      <c r="P94" s="117"/>
      <c r="Q94" s="65"/>
      <c r="R94" s="62"/>
      <c r="S94" s="63"/>
      <c r="X94" s="63"/>
    </row>
    <row r="95" spans="1:24" s="61" customFormat="1">
      <c r="A95" s="95" t="s">
        <v>2742</v>
      </c>
      <c r="B95" s="115">
        <f>G29/1000000</f>
        <v>989.9</v>
      </c>
      <c r="C95" s="120">
        <v>70.84</v>
      </c>
      <c r="D95" s="73">
        <v>107.57</v>
      </c>
      <c r="E95" s="64"/>
      <c r="F95" s="64"/>
      <c r="G95" s="64"/>
      <c r="H95" s="64"/>
      <c r="I95" s="64"/>
      <c r="J95" s="43"/>
      <c r="K95" s="64"/>
      <c r="L95" s="64"/>
      <c r="M95" s="64"/>
      <c r="N95" s="116"/>
      <c r="O95" s="116"/>
      <c r="P95" s="116"/>
      <c r="Q95" s="65"/>
      <c r="R95" s="62"/>
      <c r="S95" s="63"/>
      <c r="X95" s="63"/>
    </row>
    <row r="96" spans="1:24" s="61" customFormat="1">
      <c r="A96" s="95" t="s">
        <v>2743</v>
      </c>
      <c r="B96" s="115">
        <f>H29/1000000</f>
        <v>848.06495790999986</v>
      </c>
      <c r="C96" s="120">
        <v>87.68</v>
      </c>
      <c r="D96" s="73">
        <v>107.57</v>
      </c>
      <c r="E96" s="64"/>
      <c r="F96" s="64"/>
      <c r="G96" s="64"/>
      <c r="H96" s="64"/>
      <c r="I96" s="64"/>
      <c r="J96" s="43"/>
      <c r="K96" s="64"/>
      <c r="L96" s="64"/>
      <c r="M96" s="64"/>
      <c r="N96" s="116"/>
      <c r="O96" s="116"/>
      <c r="P96" s="116"/>
      <c r="Q96" s="65"/>
      <c r="R96" s="62"/>
      <c r="S96" s="63"/>
      <c r="X96" s="63"/>
    </row>
    <row r="97" spans="1:24" s="61" customFormat="1">
      <c r="A97" s="95" t="s">
        <v>2744</v>
      </c>
      <c r="B97" s="115">
        <f>I29/1000000</f>
        <v>755.93241132999992</v>
      </c>
      <c r="C97" s="120">
        <v>68.52</v>
      </c>
      <c r="D97" s="73">
        <v>72.58</v>
      </c>
      <c r="E97" s="64"/>
      <c r="F97" s="64"/>
      <c r="G97" s="64"/>
      <c r="H97" s="64"/>
      <c r="I97" s="64"/>
      <c r="J97" s="43"/>
      <c r="K97" s="64"/>
      <c r="L97" s="64"/>
      <c r="M97" s="64"/>
      <c r="N97" s="116"/>
      <c r="O97" s="116"/>
      <c r="P97" s="116"/>
      <c r="Q97" s="65"/>
      <c r="R97" s="62"/>
      <c r="S97" s="63"/>
      <c r="X97" s="63"/>
    </row>
    <row r="98" spans="1:24" s="61" customFormat="1">
      <c r="A98" s="95" t="s">
        <v>2703</v>
      </c>
      <c r="B98" s="115" t="e">
        <f>#REF!/1000000</f>
        <v>#REF!</v>
      </c>
      <c r="C98" s="120">
        <v>30.99</v>
      </c>
      <c r="D98" s="73">
        <v>43.18</v>
      </c>
      <c r="E98" s="64"/>
      <c r="F98" s="64"/>
      <c r="G98" s="64"/>
      <c r="H98" s="64"/>
      <c r="I98" s="64"/>
      <c r="J98" s="43"/>
      <c r="K98" s="64"/>
      <c r="L98" s="64"/>
      <c r="M98" s="64"/>
      <c r="N98" s="116"/>
      <c r="O98" s="116"/>
      <c r="P98" s="116"/>
      <c r="Q98" s="65"/>
      <c r="R98" s="62"/>
      <c r="S98" s="63"/>
      <c r="X98" s="63"/>
    </row>
    <row r="99" spans="1:24" s="61" customFormat="1">
      <c r="A99" s="95" t="s">
        <v>1</v>
      </c>
      <c r="B99" s="115">
        <f>K29/1000000</f>
        <v>598.97369900000001</v>
      </c>
      <c r="C99" s="120">
        <v>15.66</v>
      </c>
      <c r="D99" s="73">
        <v>49.43</v>
      </c>
      <c r="E99" s="64"/>
      <c r="F99" s="64"/>
      <c r="G99" s="64"/>
      <c r="H99" s="64"/>
      <c r="I99" s="64"/>
      <c r="J99" s="43"/>
      <c r="K99" s="64"/>
      <c r="L99" s="64"/>
      <c r="M99" s="64"/>
      <c r="N99" s="117"/>
      <c r="O99" s="117"/>
      <c r="P99" s="117"/>
      <c r="Q99" s="65"/>
      <c r="R99" s="62"/>
      <c r="S99" s="63"/>
      <c r="X99" s="63"/>
    </row>
    <row r="100" spans="1:24" s="61" customFormat="1">
      <c r="A100" s="95" t="s">
        <v>2</v>
      </c>
      <c r="B100" s="115">
        <f>L29/1000000</f>
        <v>604.64899849999983</v>
      </c>
      <c r="C100" s="120">
        <v>27.03</v>
      </c>
      <c r="D100" s="73">
        <v>63.61</v>
      </c>
      <c r="E100" s="64"/>
      <c r="F100" s="64"/>
      <c r="G100" s="64"/>
      <c r="H100" s="64"/>
      <c r="I100" s="64"/>
      <c r="J100" s="43"/>
      <c r="K100" s="64"/>
      <c r="L100" s="64"/>
      <c r="M100" s="64"/>
      <c r="N100" s="117"/>
      <c r="O100" s="117"/>
      <c r="P100" s="117"/>
      <c r="Q100" s="65"/>
      <c r="R100" s="62"/>
      <c r="S100" s="63"/>
      <c r="X100" s="63"/>
    </row>
    <row r="101" spans="1:24" s="61" customFormat="1">
      <c r="A101" s="95" t="s">
        <v>3</v>
      </c>
      <c r="B101" s="115">
        <f>M29/1000000</f>
        <v>616.81289149999998</v>
      </c>
      <c r="C101" s="120">
        <v>24.95</v>
      </c>
      <c r="D101" s="73">
        <v>69.459999999999994</v>
      </c>
      <c r="E101" s="64"/>
      <c r="F101" s="64"/>
      <c r="G101" s="64"/>
      <c r="H101" s="64"/>
      <c r="I101" s="64"/>
      <c r="J101" s="43"/>
      <c r="K101" s="64"/>
      <c r="L101" s="64"/>
      <c r="M101" s="64"/>
      <c r="N101" s="117"/>
      <c r="O101" s="117"/>
      <c r="P101" s="117"/>
      <c r="Q101" s="65"/>
      <c r="R101" s="62"/>
      <c r="S101" s="63"/>
      <c r="X101" s="63"/>
    </row>
    <row r="102" spans="1:24" s="61" customFormat="1">
      <c r="A102" s="63" t="s">
        <v>4</v>
      </c>
      <c r="B102" s="115">
        <f>N29/1000000</f>
        <v>639.318397</v>
      </c>
      <c r="C102" s="120">
        <v>37.700000000000003</v>
      </c>
      <c r="D102" s="73">
        <v>63.54</v>
      </c>
      <c r="E102" s="64"/>
      <c r="F102" s="64"/>
      <c r="G102" s="64"/>
      <c r="H102" s="64"/>
      <c r="I102" s="64"/>
      <c r="J102" s="43"/>
      <c r="K102" s="64"/>
      <c r="L102" s="64"/>
      <c r="M102" s="64"/>
      <c r="N102" s="117"/>
      <c r="O102" s="117"/>
      <c r="P102" s="117"/>
      <c r="Q102" s="65"/>
      <c r="R102" s="62"/>
      <c r="S102" s="63"/>
      <c r="X102" s="63"/>
    </row>
    <row r="103" spans="1:24" s="61" customFormat="1">
      <c r="A103" s="63"/>
      <c r="B103" s="64"/>
      <c r="C103" s="64"/>
      <c r="E103" s="64"/>
      <c r="F103" s="64"/>
      <c r="G103" s="64"/>
      <c r="H103" s="64"/>
      <c r="I103" s="64"/>
      <c r="J103" s="43"/>
      <c r="K103" s="64"/>
      <c r="L103" s="64"/>
      <c r="M103" s="64"/>
      <c r="N103" s="117"/>
      <c r="O103" s="117"/>
      <c r="P103" s="117"/>
      <c r="Q103" s="65"/>
      <c r="R103" s="62"/>
      <c r="S103" s="63"/>
      <c r="X103" s="63"/>
    </row>
    <row r="104" spans="1:24" s="61" customFormat="1">
      <c r="A104" s="63"/>
      <c r="B104" s="64"/>
      <c r="C104" s="64"/>
      <c r="D104" s="64"/>
      <c r="E104" s="64"/>
      <c r="F104" s="64"/>
      <c r="G104" s="64"/>
      <c r="H104" s="64"/>
      <c r="I104" s="64"/>
      <c r="J104" s="43"/>
      <c r="K104" s="64"/>
      <c r="L104" s="64"/>
      <c r="M104" s="64"/>
      <c r="N104" s="117"/>
      <c r="O104" s="117"/>
      <c r="P104" s="117"/>
      <c r="Q104" s="65"/>
      <c r="R104" s="62"/>
      <c r="S104" s="63"/>
      <c r="X104" s="63"/>
    </row>
    <row r="105" spans="1:24" s="61" customFormat="1">
      <c r="A105" s="63"/>
      <c r="B105" s="64"/>
      <c r="C105" s="64"/>
      <c r="D105" s="64"/>
      <c r="E105" s="64"/>
      <c r="F105" s="64"/>
      <c r="G105" s="64"/>
      <c r="H105" s="64"/>
      <c r="I105" s="64"/>
      <c r="J105" s="43"/>
      <c r="K105" s="64"/>
      <c r="L105" s="64"/>
      <c r="M105" s="64"/>
      <c r="N105" s="116"/>
      <c r="O105" s="116"/>
      <c r="P105" s="116"/>
      <c r="Q105" s="65"/>
      <c r="R105" s="62"/>
      <c r="S105" s="63"/>
      <c r="X105" s="63"/>
    </row>
    <row r="106" spans="1:24" s="61" customFormat="1">
      <c r="A106" s="63"/>
      <c r="B106" s="64"/>
      <c r="C106" s="64"/>
      <c r="D106" s="64"/>
      <c r="E106" s="64"/>
      <c r="F106" s="64"/>
      <c r="G106" s="64"/>
      <c r="H106" s="64"/>
      <c r="I106" s="64"/>
      <c r="J106" s="43"/>
      <c r="K106" s="64"/>
      <c r="L106" s="64"/>
      <c r="M106" s="64"/>
      <c r="N106" s="116"/>
      <c r="O106" s="116"/>
      <c r="P106" s="116"/>
      <c r="Q106" s="65"/>
      <c r="R106" s="62"/>
      <c r="S106" s="63"/>
      <c r="X106" s="63"/>
    </row>
    <row r="107" spans="1:24" s="61" customFormat="1">
      <c r="A107" s="63"/>
      <c r="B107" s="64"/>
      <c r="C107" s="64"/>
      <c r="D107" s="64"/>
      <c r="E107" s="64"/>
      <c r="F107" s="64"/>
      <c r="G107" s="64"/>
      <c r="H107" s="64"/>
      <c r="I107" s="64"/>
      <c r="J107" s="43"/>
      <c r="K107" s="64"/>
      <c r="L107" s="64"/>
      <c r="M107" s="64"/>
      <c r="N107" s="116"/>
      <c r="O107" s="116"/>
      <c r="P107" s="116"/>
      <c r="Q107" s="65"/>
      <c r="R107" s="62"/>
      <c r="S107" s="63"/>
      <c r="X107" s="63"/>
    </row>
    <row r="108" spans="1:24" s="61" customFormat="1">
      <c r="A108" s="63"/>
      <c r="B108" s="64"/>
      <c r="C108" s="64"/>
      <c r="D108" s="64"/>
      <c r="E108" s="64"/>
      <c r="F108" s="64"/>
      <c r="G108" s="64"/>
      <c r="H108" s="64"/>
      <c r="I108" s="64"/>
      <c r="J108" s="43"/>
      <c r="K108" s="64"/>
      <c r="L108" s="64"/>
      <c r="M108" s="64"/>
      <c r="N108" s="116"/>
      <c r="O108" s="116"/>
      <c r="P108" s="116"/>
      <c r="Q108" s="65"/>
      <c r="R108" s="62"/>
      <c r="S108" s="63"/>
      <c r="X108" s="63"/>
    </row>
    <row r="109" spans="1:24" s="61" customFormat="1">
      <c r="A109" s="63"/>
      <c r="B109" s="64"/>
      <c r="C109" s="64"/>
      <c r="D109" s="64"/>
      <c r="E109" s="64"/>
      <c r="F109" s="64"/>
      <c r="G109" s="64"/>
      <c r="H109" s="64"/>
      <c r="I109" s="64"/>
      <c r="J109" s="43"/>
      <c r="K109" s="64"/>
      <c r="L109" s="64"/>
      <c r="M109" s="64"/>
      <c r="N109" s="117"/>
      <c r="O109" s="117"/>
      <c r="P109" s="117"/>
      <c r="Q109" s="65"/>
      <c r="R109" s="62"/>
      <c r="S109" s="63"/>
      <c r="X109" s="63"/>
    </row>
    <row r="110" spans="1:24" s="61" customFormat="1" ht="51">
      <c r="A110" s="63" t="s">
        <v>2734</v>
      </c>
      <c r="B110" s="64" t="s">
        <v>2735</v>
      </c>
      <c r="C110" s="64"/>
      <c r="D110" s="64" t="s">
        <v>2736</v>
      </c>
      <c r="E110" s="64"/>
      <c r="F110" s="64"/>
      <c r="G110" s="64"/>
      <c r="H110" s="64"/>
      <c r="I110" s="64"/>
      <c r="J110" s="43"/>
      <c r="K110" s="64"/>
      <c r="L110" s="64"/>
      <c r="M110" s="64"/>
      <c r="N110" s="117"/>
      <c r="O110" s="117"/>
      <c r="P110" s="117"/>
      <c r="Q110" s="65"/>
      <c r="R110" s="62"/>
      <c r="S110" s="63"/>
      <c r="X110" s="63"/>
    </row>
    <row r="111" spans="1:24" s="61" customFormat="1">
      <c r="A111" s="63"/>
      <c r="B111" s="64"/>
      <c r="C111" s="64"/>
      <c r="D111" s="64"/>
      <c r="E111" s="64"/>
      <c r="F111" s="64"/>
      <c r="G111" s="64"/>
      <c r="H111" s="64"/>
      <c r="I111" s="64"/>
      <c r="J111" s="43"/>
      <c r="K111" s="64"/>
      <c r="L111" s="64"/>
      <c r="M111" s="64"/>
      <c r="N111" s="117"/>
      <c r="O111" s="117"/>
      <c r="P111" s="117"/>
      <c r="Q111" s="65"/>
      <c r="R111" s="62"/>
      <c r="S111" s="63"/>
      <c r="X111" s="63"/>
    </row>
    <row r="112" spans="1:24" s="61" customFormat="1">
      <c r="A112" s="63"/>
      <c r="B112" s="64"/>
      <c r="C112" s="64"/>
      <c r="D112" s="64"/>
      <c r="E112" s="64"/>
      <c r="F112" s="64"/>
      <c r="G112" s="64"/>
      <c r="H112" s="64"/>
      <c r="I112" s="64"/>
      <c r="J112" s="43"/>
      <c r="K112" s="64"/>
      <c r="L112" s="64"/>
      <c r="M112" s="64"/>
      <c r="N112" s="117"/>
      <c r="O112" s="117"/>
      <c r="P112" s="117"/>
      <c r="Q112" s="65"/>
      <c r="R112" s="62"/>
      <c r="S112" s="63"/>
      <c r="X112" s="63"/>
    </row>
    <row r="113" spans="1:28" s="61" customFormat="1">
      <c r="A113" s="63" t="s">
        <v>2737</v>
      </c>
      <c r="B113" s="64" t="s">
        <v>2738</v>
      </c>
      <c r="C113" s="64" t="s">
        <v>2736</v>
      </c>
      <c r="D113" s="61" t="s">
        <v>2739</v>
      </c>
      <c r="E113" s="64"/>
      <c r="F113" s="64"/>
      <c r="G113" s="64"/>
      <c r="H113" s="64"/>
      <c r="I113" s="64"/>
      <c r="J113" s="43"/>
      <c r="K113" s="64"/>
      <c r="L113" s="64"/>
      <c r="M113" s="64"/>
      <c r="N113" s="117"/>
      <c r="O113" s="117"/>
      <c r="P113" s="117"/>
      <c r="Q113" s="65"/>
      <c r="R113" s="62"/>
      <c r="S113" s="63"/>
      <c r="X113" s="63"/>
    </row>
    <row r="114" spans="1:28" s="61" customFormat="1">
      <c r="A114" s="63" t="s">
        <v>2740</v>
      </c>
      <c r="B114" s="120">
        <v>1117.8616</v>
      </c>
      <c r="C114" s="120">
        <v>37.5</v>
      </c>
      <c r="D114" s="73">
        <v>94.49</v>
      </c>
      <c r="E114" s="64"/>
      <c r="F114" s="64"/>
      <c r="G114" s="64"/>
      <c r="H114" s="64"/>
      <c r="I114" s="64"/>
      <c r="J114" s="43"/>
      <c r="K114" s="64"/>
      <c r="L114" s="64"/>
      <c r="M114" s="64"/>
      <c r="N114" s="117"/>
      <c r="O114" s="117"/>
      <c r="P114" s="117"/>
      <c r="Q114" s="65"/>
      <c r="R114" s="62"/>
      <c r="S114" s="63"/>
      <c r="X114" s="63"/>
    </row>
    <row r="115" spans="1:28" s="61" customFormat="1">
      <c r="A115" s="63" t="s">
        <v>2741</v>
      </c>
      <c r="B115" s="120">
        <v>1185.8</v>
      </c>
      <c r="C115" s="120">
        <v>87.5</v>
      </c>
      <c r="D115" s="73">
        <v>112.65</v>
      </c>
      <c r="E115" s="64"/>
      <c r="F115" s="64"/>
      <c r="G115" s="64"/>
      <c r="H115" s="64"/>
      <c r="I115" s="64"/>
      <c r="J115" s="43"/>
      <c r="K115" s="64"/>
      <c r="L115" s="64"/>
      <c r="M115" s="64"/>
      <c r="N115" s="117"/>
      <c r="O115" s="117"/>
      <c r="P115" s="117"/>
      <c r="Q115" s="65"/>
      <c r="R115" s="62"/>
      <c r="S115" s="63"/>
      <c r="X115" s="63"/>
    </row>
    <row r="116" spans="1:28" s="61" customFormat="1">
      <c r="A116" s="63" t="s">
        <v>2742</v>
      </c>
      <c r="B116" s="120">
        <v>1200.7</v>
      </c>
      <c r="C116" s="120">
        <v>37.950000000000003</v>
      </c>
      <c r="D116" s="73">
        <v>107.57</v>
      </c>
      <c r="E116" s="64"/>
      <c r="F116" s="64"/>
      <c r="G116" s="64"/>
      <c r="H116" s="64"/>
      <c r="I116" s="64"/>
      <c r="J116" s="43"/>
      <c r="K116" s="64"/>
      <c r="L116" s="64"/>
      <c r="M116" s="64"/>
      <c r="N116" s="117"/>
      <c r="O116" s="117"/>
      <c r="P116" s="117"/>
      <c r="Q116" s="65"/>
      <c r="R116" s="62"/>
      <c r="S116" s="63"/>
      <c r="X116" s="63"/>
    </row>
    <row r="117" spans="1:28" s="61" customFormat="1">
      <c r="A117" s="63" t="s">
        <v>2743</v>
      </c>
      <c r="B117" s="120">
        <v>1203.0288</v>
      </c>
      <c r="C117" s="120">
        <v>30</v>
      </c>
      <c r="D117" s="73">
        <v>107.57</v>
      </c>
      <c r="E117" s="64"/>
      <c r="F117" s="64"/>
      <c r="G117" s="64"/>
      <c r="H117" s="64"/>
      <c r="I117" s="64"/>
      <c r="J117" s="43"/>
      <c r="K117" s="64"/>
      <c r="L117" s="64"/>
      <c r="M117" s="64"/>
      <c r="N117" s="117"/>
      <c r="O117" s="117"/>
      <c r="P117" s="117"/>
      <c r="Q117" s="65"/>
      <c r="R117" s="62"/>
      <c r="S117" s="63"/>
      <c r="X117" s="63"/>
    </row>
    <row r="118" spans="1:28" s="61" customFormat="1">
      <c r="A118" s="63" t="s">
        <v>2744</v>
      </c>
      <c r="B118" s="120">
        <v>1091.2376676100002</v>
      </c>
      <c r="C118" s="120">
        <v>19.27</v>
      </c>
      <c r="D118" s="73">
        <v>72.58</v>
      </c>
      <c r="E118" s="64"/>
      <c r="F118" s="64"/>
      <c r="G118" s="64"/>
      <c r="H118" s="64"/>
      <c r="I118" s="64"/>
      <c r="J118" s="43"/>
      <c r="K118" s="64"/>
      <c r="L118" s="64"/>
      <c r="M118" s="64"/>
      <c r="N118" s="117"/>
      <c r="O118" s="117"/>
      <c r="P118" s="117"/>
      <c r="Q118" s="65"/>
      <c r="R118" s="62"/>
      <c r="S118" s="63"/>
      <c r="X118" s="63"/>
    </row>
    <row r="119" spans="1:28" s="61" customFormat="1">
      <c r="A119" s="63" t="s">
        <v>2703</v>
      </c>
      <c r="B119" s="120">
        <v>1080.5513000000001</v>
      </c>
      <c r="C119" s="120">
        <v>3</v>
      </c>
      <c r="D119" s="73">
        <v>43.18</v>
      </c>
      <c r="E119" s="64"/>
      <c r="F119" s="64"/>
      <c r="G119" s="64"/>
      <c r="H119" s="64"/>
      <c r="I119" s="64"/>
      <c r="J119" s="43"/>
      <c r="K119" s="64"/>
      <c r="L119" s="64"/>
      <c r="M119" s="64"/>
      <c r="N119" s="117"/>
      <c r="O119" s="117"/>
      <c r="P119" s="117"/>
      <c r="Q119" s="65"/>
      <c r="R119" s="62"/>
      <c r="S119" s="63"/>
      <c r="X119" s="63"/>
    </row>
    <row r="120" spans="1:28" s="61" customFormat="1">
      <c r="A120" s="63" t="s">
        <v>1</v>
      </c>
      <c r="B120" s="120">
        <v>1008.793562</v>
      </c>
      <c r="C120" s="120">
        <v>0</v>
      </c>
      <c r="D120" s="73">
        <v>49.43</v>
      </c>
      <c r="E120" s="64"/>
      <c r="F120" s="64"/>
      <c r="G120" s="64"/>
      <c r="H120" s="64"/>
      <c r="I120" s="64"/>
      <c r="J120" s="43"/>
      <c r="K120" s="64"/>
      <c r="L120" s="64"/>
      <c r="M120" s="64"/>
      <c r="N120" s="117"/>
      <c r="O120" s="117"/>
      <c r="P120" s="117"/>
      <c r="Q120" s="65"/>
      <c r="R120" s="62"/>
      <c r="S120" s="63"/>
      <c r="X120" s="63"/>
    </row>
    <row r="121" spans="1:28" s="61" customFormat="1">
      <c r="A121" s="63" t="s">
        <v>2</v>
      </c>
      <c r="B121" s="120">
        <v>1061.2566088733336</v>
      </c>
      <c r="C121" s="120">
        <v>5</v>
      </c>
      <c r="D121" s="73">
        <v>63.61</v>
      </c>
      <c r="E121" s="64"/>
      <c r="F121" s="64"/>
      <c r="G121" s="64"/>
      <c r="H121" s="64"/>
      <c r="I121" s="64"/>
      <c r="J121" s="43"/>
      <c r="K121" s="64"/>
      <c r="L121" s="64"/>
      <c r="M121" s="64"/>
      <c r="N121" s="117"/>
      <c r="O121" s="117"/>
      <c r="P121" s="117"/>
      <c r="Q121" s="65"/>
      <c r="R121" s="62"/>
      <c r="S121" s="63"/>
      <c r="X121" s="63"/>
    </row>
    <row r="122" spans="1:28" s="61" customFormat="1">
      <c r="A122" s="63" t="s">
        <v>3</v>
      </c>
      <c r="B122" s="120">
        <v>1236.6074757105471</v>
      </c>
      <c r="C122" s="120">
        <v>2</v>
      </c>
      <c r="D122" s="73">
        <v>69.459999999999994</v>
      </c>
      <c r="E122" s="64"/>
      <c r="F122" s="64"/>
      <c r="G122" s="64"/>
      <c r="H122" s="64"/>
      <c r="I122" s="64"/>
      <c r="J122" s="43"/>
      <c r="K122" s="64"/>
      <c r="L122" s="64"/>
      <c r="M122" s="64"/>
      <c r="N122" s="117"/>
      <c r="O122" s="117"/>
      <c r="P122" s="117"/>
      <c r="Q122" s="65"/>
      <c r="R122" s="62"/>
      <c r="S122" s="63"/>
      <c r="X122" s="63"/>
    </row>
    <row r="123" spans="1:28" s="86" customFormat="1">
      <c r="A123" s="63" t="s">
        <v>4</v>
      </c>
      <c r="B123" s="120">
        <f>N25/1000000</f>
        <v>1273.1635071172138</v>
      </c>
      <c r="C123" s="120">
        <v>5</v>
      </c>
      <c r="D123" s="73">
        <v>63.54</v>
      </c>
      <c r="E123" s="24"/>
      <c r="F123" s="24"/>
      <c r="G123" s="24"/>
      <c r="H123" s="24"/>
      <c r="I123" s="24"/>
      <c r="J123" s="24"/>
      <c r="K123" s="24"/>
      <c r="L123" s="24"/>
      <c r="M123" s="24"/>
      <c r="N123" s="24"/>
      <c r="O123" s="24"/>
      <c r="P123" s="24"/>
      <c r="Q123" s="93"/>
      <c r="R123" s="12"/>
      <c r="S123" s="12"/>
      <c r="T123" s="75"/>
      <c r="U123" s="8"/>
      <c r="V123" s="8"/>
      <c r="W123" s="8"/>
      <c r="X123" s="8"/>
      <c r="Z123" s="8"/>
      <c r="AA123" s="8"/>
      <c r="AB123" s="8"/>
    </row>
    <row r="124" spans="1:28" s="86" customFormat="1">
      <c r="B124" s="24"/>
      <c r="C124" s="24"/>
      <c r="D124" s="24"/>
      <c r="E124" s="24"/>
      <c r="F124" s="24"/>
      <c r="G124" s="24"/>
      <c r="H124" s="24"/>
      <c r="I124" s="24"/>
      <c r="J124" s="24"/>
      <c r="K124" s="24"/>
      <c r="L124" s="24"/>
      <c r="M124" s="24"/>
      <c r="N124" s="24"/>
      <c r="O124" s="24"/>
      <c r="P124" s="24"/>
      <c r="Q124" s="93"/>
      <c r="R124" s="12"/>
      <c r="S124" s="12"/>
      <c r="T124" s="75"/>
      <c r="U124" s="8"/>
      <c r="V124" s="8"/>
      <c r="W124" s="8"/>
      <c r="X124" s="8"/>
      <c r="Z124" s="8"/>
      <c r="AA124" s="8"/>
      <c r="AB124" s="8"/>
    </row>
    <row r="125" spans="1:28" s="86" customFormat="1">
      <c r="B125" s="24"/>
      <c r="C125" s="24"/>
      <c r="D125" s="24"/>
      <c r="E125" s="24"/>
      <c r="F125" s="24"/>
      <c r="G125" s="24"/>
      <c r="H125" s="24"/>
      <c r="I125" s="24"/>
      <c r="J125" s="24"/>
      <c r="K125" s="24"/>
      <c r="L125" s="24"/>
      <c r="M125" s="24"/>
      <c r="N125" s="24"/>
      <c r="O125" s="24"/>
      <c r="P125" s="24"/>
      <c r="Q125" s="93"/>
      <c r="R125" s="12"/>
      <c r="S125" s="12"/>
      <c r="T125" s="75"/>
      <c r="U125" s="8"/>
      <c r="V125" s="8"/>
      <c r="W125" s="8"/>
      <c r="X125" s="8"/>
      <c r="Z125" s="8"/>
      <c r="AA125" s="8"/>
      <c r="AB125" s="8"/>
    </row>
    <row r="126" spans="1:28">
      <c r="B126" s="24"/>
      <c r="C126" s="24"/>
      <c r="D126" s="24"/>
      <c r="E126" s="24"/>
      <c r="F126" s="24"/>
      <c r="G126" s="24"/>
      <c r="H126" s="24"/>
      <c r="I126" s="24"/>
      <c r="J126" s="24"/>
      <c r="K126" s="24"/>
      <c r="L126" s="24"/>
      <c r="M126" s="24"/>
      <c r="N126" s="24"/>
      <c r="O126" s="24"/>
      <c r="P126" s="24"/>
      <c r="Q126" s="94"/>
      <c r="T126" s="75"/>
    </row>
    <row r="127" spans="1:28">
      <c r="B127" s="24"/>
      <c r="C127" s="24"/>
      <c r="D127" s="24"/>
      <c r="E127" s="24"/>
      <c r="F127" s="24"/>
      <c r="G127" s="24"/>
      <c r="H127" s="24"/>
      <c r="I127" s="24"/>
      <c r="J127" s="24"/>
      <c r="K127" s="24"/>
      <c r="L127" s="24"/>
      <c r="M127" s="24"/>
      <c r="N127" s="24"/>
      <c r="O127" s="24"/>
      <c r="P127" s="24"/>
      <c r="Q127" s="94"/>
      <c r="T127" s="75"/>
    </row>
    <row r="128" spans="1:28">
      <c r="B128" s="24"/>
      <c r="C128" s="24"/>
      <c r="D128" s="24"/>
      <c r="E128" s="24"/>
      <c r="F128" s="24"/>
      <c r="G128" s="24"/>
      <c r="H128" s="24"/>
      <c r="I128" s="24"/>
      <c r="J128" s="24"/>
      <c r="K128" s="24"/>
      <c r="L128" s="24"/>
      <c r="M128" s="24"/>
      <c r="N128" s="24"/>
      <c r="O128" s="24"/>
      <c r="P128" s="24"/>
      <c r="Q128" s="94"/>
      <c r="T128" s="75"/>
    </row>
    <row r="129" spans="2:20">
      <c r="B129" s="24"/>
      <c r="C129" s="24"/>
      <c r="D129" s="24"/>
      <c r="E129" s="24"/>
      <c r="F129" s="24"/>
      <c r="G129" s="24"/>
      <c r="H129" s="24"/>
      <c r="I129" s="24"/>
      <c r="J129" s="24"/>
      <c r="K129" s="24"/>
      <c r="L129" s="24"/>
      <c r="M129" s="24"/>
      <c r="N129" s="24"/>
      <c r="O129" s="24"/>
      <c r="P129" s="24"/>
      <c r="Q129" s="94"/>
      <c r="T129" s="75"/>
    </row>
    <row r="130" spans="2:20">
      <c r="B130" s="24"/>
      <c r="C130" s="24"/>
      <c r="D130" s="24"/>
      <c r="E130" s="24"/>
      <c r="F130" s="24"/>
      <c r="G130" s="24"/>
      <c r="H130" s="24"/>
      <c r="I130" s="24"/>
      <c r="J130" s="24"/>
      <c r="K130" s="24"/>
      <c r="L130" s="24"/>
      <c r="M130" s="24"/>
      <c r="N130" s="24"/>
      <c r="O130" s="24"/>
      <c r="P130" s="24"/>
      <c r="Q130" s="93"/>
      <c r="T130" s="75"/>
    </row>
    <row r="131" spans="2:20">
      <c r="B131" s="33"/>
      <c r="C131" s="33"/>
      <c r="D131" s="33"/>
      <c r="E131" s="33"/>
      <c r="F131" s="33"/>
      <c r="G131" s="33"/>
      <c r="H131" s="33"/>
      <c r="I131" s="24"/>
      <c r="J131" s="24"/>
      <c r="K131" s="24"/>
      <c r="L131" s="33"/>
      <c r="M131" s="33"/>
      <c r="N131" s="33"/>
      <c r="O131" s="33"/>
      <c r="P131" s="33"/>
      <c r="Q131" s="94"/>
      <c r="T131" s="75"/>
    </row>
    <row r="132" spans="2:20">
      <c r="B132" s="33"/>
      <c r="C132" s="33"/>
      <c r="D132" s="33"/>
      <c r="E132" s="33"/>
      <c r="F132" s="33"/>
      <c r="G132" s="33"/>
      <c r="H132" s="33"/>
      <c r="I132" s="33"/>
      <c r="J132" s="33"/>
      <c r="K132" s="33"/>
      <c r="L132" s="33"/>
      <c r="M132" s="33"/>
      <c r="N132" s="33"/>
      <c r="O132" s="33"/>
      <c r="P132" s="33"/>
      <c r="Q132" s="93"/>
      <c r="T132" s="75"/>
    </row>
    <row r="133" spans="2:20">
      <c r="B133" s="33"/>
      <c r="C133" s="33"/>
      <c r="D133" s="33"/>
      <c r="E133" s="33"/>
      <c r="F133" s="33"/>
      <c r="G133" s="33"/>
      <c r="H133" s="33"/>
      <c r="I133" s="33"/>
      <c r="J133" s="33"/>
      <c r="K133" s="33"/>
      <c r="L133" s="33"/>
      <c r="M133" s="33"/>
      <c r="N133" s="33"/>
      <c r="O133" s="33"/>
      <c r="P133" s="33"/>
      <c r="Q133" s="93"/>
      <c r="T133" s="75"/>
    </row>
    <row r="134" spans="2:20">
      <c r="B134" s="33"/>
      <c r="C134" s="33"/>
      <c r="D134" s="33"/>
      <c r="E134" s="33"/>
      <c r="F134" s="33"/>
      <c r="G134" s="33"/>
      <c r="H134" s="33"/>
      <c r="I134" s="33"/>
      <c r="J134" s="33"/>
      <c r="K134" s="33"/>
      <c r="L134" s="33"/>
      <c r="M134" s="33"/>
      <c r="N134" s="33"/>
      <c r="O134" s="33"/>
      <c r="P134" s="33"/>
      <c r="Q134" s="94"/>
      <c r="T134" s="75"/>
    </row>
    <row r="135" spans="2:20">
      <c r="B135" s="33"/>
      <c r="C135" s="33"/>
      <c r="D135" s="33"/>
      <c r="E135" s="33"/>
      <c r="F135" s="33"/>
      <c r="G135" s="33"/>
      <c r="H135" s="33"/>
      <c r="I135" s="33"/>
      <c r="J135" s="33"/>
      <c r="K135" s="33"/>
      <c r="L135" s="33"/>
      <c r="M135" s="33"/>
      <c r="N135" s="33"/>
      <c r="O135" s="33"/>
      <c r="P135" s="33"/>
      <c r="Q135" s="94"/>
      <c r="T135" s="75"/>
    </row>
    <row r="136" spans="2:20">
      <c r="B136" s="33"/>
      <c r="C136" s="33"/>
      <c r="D136" s="33"/>
      <c r="E136" s="33"/>
      <c r="F136" s="33"/>
      <c r="G136" s="33"/>
      <c r="H136" s="33"/>
      <c r="I136" s="33"/>
      <c r="J136" s="33"/>
      <c r="K136" s="33"/>
      <c r="L136" s="33"/>
      <c r="M136" s="33"/>
      <c r="N136" s="33"/>
      <c r="O136" s="33"/>
      <c r="P136" s="33"/>
      <c r="Q136" s="94"/>
      <c r="T136" s="75"/>
    </row>
    <row r="137" spans="2:20">
      <c r="B137" s="33"/>
      <c r="C137" s="33"/>
      <c r="D137" s="33"/>
      <c r="E137" s="33"/>
      <c r="F137" s="33"/>
      <c r="G137" s="33"/>
      <c r="H137" s="33"/>
      <c r="I137" s="33"/>
      <c r="J137" s="33"/>
      <c r="K137" s="33"/>
      <c r="L137" s="33"/>
      <c r="M137" s="33"/>
      <c r="N137" s="33"/>
      <c r="O137" s="33"/>
      <c r="P137" s="33"/>
      <c r="Q137" s="93"/>
      <c r="T137" s="75"/>
    </row>
    <row r="138" spans="2:20">
      <c r="B138" s="33"/>
      <c r="C138" s="33"/>
      <c r="D138" s="33"/>
      <c r="E138" s="33"/>
      <c r="F138" s="33"/>
      <c r="G138" s="33"/>
      <c r="H138" s="33"/>
      <c r="I138" s="33"/>
      <c r="J138" s="33"/>
      <c r="K138" s="33"/>
      <c r="L138" s="33"/>
      <c r="M138" s="33"/>
      <c r="N138" s="33"/>
      <c r="O138" s="33"/>
      <c r="P138" s="33"/>
      <c r="Q138" s="93"/>
      <c r="T138" s="75"/>
    </row>
    <row r="139" spans="2:20">
      <c r="B139" s="33"/>
      <c r="C139" s="33"/>
      <c r="D139" s="33"/>
      <c r="E139" s="33"/>
      <c r="F139" s="33"/>
      <c r="G139" s="33"/>
      <c r="H139" s="33"/>
      <c r="I139" s="33"/>
      <c r="J139" s="33"/>
      <c r="K139" s="33"/>
      <c r="L139" s="33"/>
      <c r="M139" s="33"/>
      <c r="N139" s="33"/>
      <c r="O139" s="33"/>
      <c r="P139" s="33"/>
      <c r="Q139" s="93"/>
      <c r="T139" s="75"/>
    </row>
    <row r="140" spans="2:20">
      <c r="B140" s="33"/>
      <c r="C140" s="33"/>
      <c r="D140" s="33"/>
      <c r="E140" s="33"/>
      <c r="F140" s="33"/>
      <c r="G140" s="33"/>
      <c r="H140" s="33"/>
      <c r="I140" s="33"/>
      <c r="J140" s="33"/>
      <c r="K140" s="33"/>
      <c r="L140" s="33"/>
      <c r="M140" s="33"/>
      <c r="N140" s="33"/>
      <c r="O140" s="33"/>
      <c r="P140" s="33"/>
      <c r="Q140" s="93"/>
      <c r="T140" s="75"/>
    </row>
    <row r="141" spans="2:20">
      <c r="B141" s="33"/>
      <c r="C141" s="33"/>
      <c r="D141" s="33"/>
      <c r="E141" s="33"/>
      <c r="F141" s="33"/>
      <c r="G141" s="33"/>
      <c r="H141" s="33"/>
      <c r="I141" s="33"/>
      <c r="J141" s="33"/>
      <c r="K141" s="33"/>
      <c r="L141" s="33"/>
      <c r="M141" s="33"/>
      <c r="N141" s="33"/>
      <c r="O141" s="33"/>
      <c r="P141" s="33"/>
      <c r="Q141" s="93"/>
      <c r="T141" s="75"/>
    </row>
    <row r="142" spans="2:20">
      <c r="B142" s="33"/>
      <c r="C142" s="33"/>
      <c r="D142" s="33"/>
      <c r="E142" s="33"/>
      <c r="F142" s="33"/>
      <c r="G142" s="33"/>
      <c r="H142" s="33"/>
      <c r="I142" s="33"/>
      <c r="J142" s="33"/>
      <c r="K142" s="33"/>
      <c r="L142" s="33"/>
      <c r="M142" s="33"/>
      <c r="N142" s="33"/>
      <c r="O142" s="33"/>
      <c r="P142" s="33"/>
      <c r="Q142" s="93"/>
      <c r="T142" s="75"/>
    </row>
    <row r="143" spans="2:20">
      <c r="B143" s="33"/>
      <c r="C143" s="33"/>
      <c r="D143" s="33"/>
      <c r="E143" s="33"/>
      <c r="F143" s="33"/>
      <c r="G143" s="33"/>
      <c r="H143" s="33"/>
      <c r="I143" s="33"/>
      <c r="J143" s="33"/>
      <c r="K143" s="33"/>
      <c r="L143" s="33"/>
      <c r="M143" s="33"/>
      <c r="N143" s="33"/>
      <c r="O143" s="33"/>
      <c r="P143" s="33"/>
      <c r="Q143" s="94"/>
      <c r="T143" s="75"/>
    </row>
    <row r="144" spans="2:20">
      <c r="B144" s="33"/>
      <c r="C144" s="33"/>
      <c r="D144" s="33"/>
      <c r="E144" s="33"/>
      <c r="F144" s="33"/>
      <c r="G144" s="33"/>
      <c r="H144" s="33"/>
      <c r="I144" s="33"/>
      <c r="J144" s="33"/>
      <c r="K144" s="33"/>
      <c r="L144" s="33"/>
      <c r="M144" s="33"/>
      <c r="N144" s="33"/>
      <c r="O144" s="33"/>
      <c r="P144" s="33"/>
      <c r="Q144" s="94"/>
      <c r="T144" s="75"/>
    </row>
    <row r="145" spans="2:20">
      <c r="B145" s="33"/>
      <c r="C145" s="33"/>
      <c r="D145" s="33"/>
      <c r="E145" s="33"/>
      <c r="F145" s="33"/>
      <c r="G145" s="33"/>
      <c r="H145" s="33"/>
      <c r="I145" s="33"/>
      <c r="J145" s="33"/>
      <c r="K145" s="33"/>
      <c r="L145" s="33"/>
      <c r="M145" s="33"/>
      <c r="N145" s="33"/>
      <c r="O145" s="33"/>
      <c r="P145" s="33"/>
      <c r="Q145" s="94"/>
      <c r="T145" s="75"/>
    </row>
    <row r="146" spans="2:20">
      <c r="B146" s="33"/>
      <c r="C146" s="33"/>
      <c r="D146" s="33"/>
      <c r="E146" s="33"/>
      <c r="F146" s="33"/>
      <c r="G146" s="33"/>
      <c r="H146" s="33"/>
      <c r="I146" s="33"/>
      <c r="J146" s="33"/>
      <c r="K146" s="33"/>
      <c r="L146" s="33"/>
      <c r="M146" s="33"/>
      <c r="N146" s="33"/>
      <c r="O146" s="33"/>
      <c r="P146" s="33"/>
      <c r="Q146" s="94"/>
      <c r="T146" s="75"/>
    </row>
    <row r="147" spans="2:20">
      <c r="B147" s="33"/>
      <c r="C147" s="33"/>
      <c r="D147" s="33"/>
      <c r="E147" s="33"/>
      <c r="F147" s="33"/>
      <c r="G147" s="33"/>
      <c r="H147" s="33"/>
      <c r="I147" s="33"/>
      <c r="J147" s="33"/>
      <c r="K147" s="33"/>
      <c r="L147" s="33"/>
      <c r="M147" s="33"/>
      <c r="N147" s="33"/>
      <c r="O147" s="33"/>
      <c r="P147" s="33"/>
      <c r="Q147" s="93"/>
      <c r="T147" s="75"/>
    </row>
    <row r="148" spans="2:20">
      <c r="B148" s="33"/>
      <c r="C148" s="33"/>
      <c r="D148" s="33"/>
      <c r="E148" s="33"/>
      <c r="F148" s="33"/>
      <c r="G148" s="33"/>
      <c r="H148" s="33"/>
      <c r="I148" s="33"/>
      <c r="J148" s="33"/>
      <c r="K148" s="33"/>
      <c r="L148" s="33"/>
      <c r="M148" s="33"/>
      <c r="N148" s="33"/>
      <c r="O148" s="33"/>
      <c r="P148" s="33"/>
      <c r="Q148" s="93"/>
      <c r="T148" s="75"/>
    </row>
    <row r="149" spans="2:20">
      <c r="B149" s="33"/>
      <c r="C149" s="33"/>
      <c r="D149" s="33"/>
      <c r="E149" s="33"/>
      <c r="F149" s="33"/>
      <c r="G149" s="33"/>
      <c r="H149" s="33"/>
      <c r="I149" s="33"/>
      <c r="J149" s="33"/>
      <c r="K149" s="33"/>
      <c r="L149" s="33"/>
      <c r="M149" s="33"/>
      <c r="N149" s="33"/>
      <c r="O149" s="33"/>
      <c r="P149" s="33"/>
      <c r="Q149" s="93"/>
      <c r="T149" s="75"/>
    </row>
    <row r="150" spans="2:20">
      <c r="B150" s="33"/>
      <c r="C150" s="33"/>
      <c r="D150" s="33"/>
      <c r="E150" s="33"/>
      <c r="F150" s="33"/>
      <c r="G150" s="33"/>
      <c r="H150" s="33"/>
      <c r="I150" s="33"/>
      <c r="J150" s="33"/>
      <c r="K150" s="33"/>
      <c r="L150" s="33"/>
      <c r="M150" s="33"/>
      <c r="N150" s="33"/>
      <c r="O150" s="33"/>
      <c r="P150" s="33"/>
      <c r="Q150" s="94"/>
      <c r="T150" s="75"/>
    </row>
    <row r="151" spans="2:20">
      <c r="B151" s="33"/>
      <c r="C151" s="33"/>
      <c r="D151" s="33"/>
      <c r="E151" s="33"/>
      <c r="F151" s="33"/>
      <c r="G151" s="33"/>
      <c r="H151" s="33"/>
      <c r="I151" s="33"/>
      <c r="J151" s="33"/>
      <c r="K151" s="33"/>
      <c r="L151" s="33"/>
      <c r="M151" s="33"/>
      <c r="N151" s="33"/>
      <c r="O151" s="33"/>
      <c r="P151" s="33"/>
      <c r="Q151" s="94"/>
      <c r="T151" s="75"/>
    </row>
    <row r="152" spans="2:20">
      <c r="B152" s="33"/>
      <c r="C152" s="33"/>
      <c r="D152" s="33"/>
      <c r="E152" s="33"/>
      <c r="F152" s="33"/>
      <c r="G152" s="33"/>
      <c r="H152" s="33"/>
      <c r="I152" s="33"/>
      <c r="J152" s="33"/>
      <c r="K152" s="33"/>
      <c r="L152" s="33"/>
      <c r="M152" s="33"/>
      <c r="N152" s="33"/>
      <c r="O152" s="33"/>
      <c r="P152" s="33"/>
      <c r="Q152" s="94"/>
      <c r="T152" s="77"/>
    </row>
    <row r="153" spans="2:20">
      <c r="B153" s="33"/>
      <c r="C153" s="33"/>
      <c r="D153" s="33"/>
      <c r="E153" s="33"/>
      <c r="F153" s="33"/>
      <c r="G153" s="33"/>
      <c r="H153" s="33"/>
      <c r="I153" s="33"/>
      <c r="J153" s="33"/>
      <c r="K153" s="33"/>
      <c r="L153" s="33"/>
      <c r="M153" s="33"/>
      <c r="N153" s="33"/>
      <c r="O153" s="33"/>
      <c r="P153" s="33"/>
      <c r="Q153" s="94"/>
      <c r="T153" s="75"/>
    </row>
    <row r="154" spans="2:20">
      <c r="B154" s="33"/>
      <c r="C154" s="33"/>
      <c r="D154" s="33"/>
      <c r="E154" s="33"/>
      <c r="F154" s="33"/>
      <c r="G154" s="33"/>
      <c r="H154" s="33"/>
      <c r="I154" s="33"/>
      <c r="J154" s="33"/>
      <c r="K154" s="33"/>
      <c r="L154" s="33"/>
      <c r="M154" s="33"/>
      <c r="N154" s="33"/>
      <c r="O154" s="33"/>
      <c r="P154" s="33"/>
      <c r="Q154" s="94"/>
      <c r="T154" s="75"/>
    </row>
    <row r="155" spans="2:20">
      <c r="B155" s="33"/>
      <c r="C155" s="33"/>
      <c r="D155" s="33"/>
      <c r="E155" s="33"/>
      <c r="F155" s="33"/>
      <c r="G155" s="33"/>
      <c r="H155" s="33"/>
      <c r="I155" s="33"/>
      <c r="J155" s="33"/>
      <c r="K155" s="33"/>
      <c r="L155" s="33"/>
      <c r="M155" s="33"/>
      <c r="N155" s="33"/>
      <c r="O155" s="33"/>
      <c r="P155" s="33"/>
      <c r="Q155" s="93"/>
      <c r="T155" s="75"/>
    </row>
    <row r="156" spans="2:20">
      <c r="B156" s="33"/>
      <c r="C156" s="33"/>
      <c r="D156" s="33"/>
      <c r="E156" s="33"/>
      <c r="F156" s="33"/>
      <c r="G156" s="33"/>
      <c r="H156" s="33"/>
      <c r="I156" s="33"/>
      <c r="J156" s="33"/>
      <c r="K156" s="33"/>
      <c r="L156" s="33"/>
      <c r="M156" s="33"/>
      <c r="N156" s="33"/>
      <c r="O156" s="33"/>
      <c r="P156" s="33"/>
      <c r="Q156" s="94"/>
      <c r="T156" s="75"/>
    </row>
    <row r="157" spans="2:20">
      <c r="B157" s="33"/>
      <c r="C157" s="33"/>
      <c r="D157" s="33"/>
      <c r="E157" s="33"/>
      <c r="F157" s="33"/>
      <c r="G157" s="33"/>
      <c r="H157" s="33"/>
      <c r="I157" s="33"/>
      <c r="J157" s="33"/>
      <c r="K157" s="33"/>
      <c r="L157" s="33"/>
      <c r="M157" s="33"/>
      <c r="N157" s="33"/>
      <c r="O157" s="33"/>
      <c r="P157" s="33"/>
      <c r="Q157" s="94"/>
      <c r="T157" s="75"/>
    </row>
    <row r="158" spans="2:20">
      <c r="B158" s="33"/>
      <c r="C158" s="33"/>
      <c r="D158" s="33"/>
      <c r="E158" s="33"/>
      <c r="F158" s="33"/>
      <c r="G158" s="33"/>
      <c r="H158" s="33"/>
      <c r="I158" s="33"/>
      <c r="J158" s="33"/>
      <c r="K158" s="33"/>
      <c r="L158" s="33"/>
      <c r="M158" s="33"/>
      <c r="N158" s="33"/>
      <c r="O158" s="33"/>
      <c r="P158" s="33"/>
      <c r="Q158" s="94"/>
      <c r="T158" s="75"/>
    </row>
    <row r="159" spans="2:20">
      <c r="B159" s="33"/>
      <c r="C159" s="33"/>
      <c r="D159" s="33"/>
      <c r="E159" s="33"/>
      <c r="F159" s="33"/>
      <c r="G159" s="33"/>
      <c r="H159" s="33"/>
      <c r="I159" s="33"/>
      <c r="J159" s="33"/>
      <c r="K159" s="33"/>
      <c r="L159" s="33"/>
      <c r="M159" s="33"/>
      <c r="N159" s="33"/>
      <c r="O159" s="33"/>
      <c r="P159" s="33"/>
      <c r="Q159" s="94"/>
      <c r="T159" s="75"/>
    </row>
    <row r="160" spans="2:20">
      <c r="B160" s="33"/>
      <c r="C160" s="33"/>
      <c r="D160" s="33"/>
      <c r="E160" s="33"/>
      <c r="F160" s="33"/>
      <c r="G160" s="33"/>
      <c r="H160" s="33"/>
      <c r="I160" s="33"/>
      <c r="J160" s="33"/>
      <c r="K160" s="33"/>
      <c r="L160" s="33"/>
      <c r="M160" s="33"/>
      <c r="N160" s="33"/>
      <c r="O160" s="33"/>
      <c r="P160" s="33"/>
      <c r="Q160" s="93"/>
      <c r="T160" s="75"/>
    </row>
    <row r="161" spans="2:20">
      <c r="B161" s="33"/>
      <c r="C161" s="33"/>
      <c r="D161" s="33"/>
      <c r="E161" s="33"/>
      <c r="F161" s="33"/>
      <c r="G161" s="33"/>
      <c r="H161" s="33"/>
      <c r="I161" s="33"/>
      <c r="J161" s="33"/>
      <c r="K161" s="33"/>
      <c r="L161" s="33"/>
      <c r="M161" s="33"/>
      <c r="N161" s="33"/>
      <c r="O161" s="33"/>
      <c r="P161" s="33"/>
      <c r="Q161" s="93"/>
      <c r="T161" s="75"/>
    </row>
    <row r="162" spans="2:20">
      <c r="B162" s="33"/>
      <c r="C162" s="33"/>
      <c r="D162" s="33"/>
      <c r="E162" s="33"/>
      <c r="F162" s="33"/>
      <c r="G162" s="33"/>
      <c r="H162" s="33"/>
      <c r="I162" s="33"/>
      <c r="J162" s="33"/>
      <c r="K162" s="33"/>
      <c r="L162" s="33"/>
      <c r="M162" s="33"/>
      <c r="N162" s="33"/>
      <c r="O162" s="33"/>
      <c r="P162" s="33"/>
      <c r="Q162" s="94"/>
      <c r="T162" s="75"/>
    </row>
    <row r="163" spans="2:20">
      <c r="B163" s="33"/>
      <c r="C163" s="33"/>
      <c r="D163" s="33"/>
      <c r="E163" s="33"/>
      <c r="F163" s="33"/>
      <c r="G163" s="33"/>
      <c r="H163" s="33"/>
      <c r="I163" s="33"/>
      <c r="J163" s="33"/>
      <c r="K163" s="33"/>
      <c r="L163" s="33"/>
      <c r="M163" s="33"/>
      <c r="N163" s="33"/>
      <c r="O163" s="33"/>
      <c r="P163" s="33"/>
      <c r="Q163" s="94"/>
      <c r="T163" s="75"/>
    </row>
    <row r="164" spans="2:20">
      <c r="B164" s="33"/>
      <c r="C164" s="33"/>
      <c r="D164" s="33"/>
      <c r="E164" s="33"/>
      <c r="F164" s="33"/>
      <c r="G164" s="33"/>
      <c r="H164" s="33"/>
      <c r="I164" s="33"/>
      <c r="J164" s="33"/>
      <c r="K164" s="33"/>
      <c r="L164" s="33"/>
      <c r="M164" s="33"/>
      <c r="N164" s="33"/>
      <c r="O164" s="33"/>
      <c r="P164" s="33"/>
      <c r="Q164" s="94"/>
      <c r="T164" s="75"/>
    </row>
    <row r="165" spans="2:20">
      <c r="B165" s="33"/>
      <c r="C165" s="33"/>
      <c r="D165" s="33"/>
      <c r="E165" s="33"/>
      <c r="F165" s="33"/>
      <c r="G165" s="33"/>
      <c r="H165" s="33"/>
      <c r="I165" s="33"/>
      <c r="J165" s="33"/>
      <c r="K165" s="33"/>
      <c r="L165" s="33"/>
      <c r="M165" s="33"/>
      <c r="N165" s="33"/>
      <c r="O165" s="33"/>
      <c r="P165" s="33"/>
      <c r="Q165" s="94"/>
      <c r="T165" s="75"/>
    </row>
    <row r="166" spans="2:20">
      <c r="B166" s="33"/>
      <c r="C166" s="33"/>
      <c r="D166" s="33"/>
      <c r="E166" s="33"/>
      <c r="F166" s="33"/>
      <c r="G166" s="33"/>
      <c r="H166" s="33"/>
      <c r="I166" s="33"/>
      <c r="J166" s="33"/>
      <c r="K166" s="33"/>
      <c r="L166" s="33"/>
      <c r="M166" s="33"/>
      <c r="N166" s="33"/>
      <c r="O166" s="33"/>
      <c r="P166" s="33"/>
      <c r="Q166" s="94"/>
      <c r="T166" s="75"/>
    </row>
    <row r="167" spans="2:20">
      <c r="B167" s="33"/>
      <c r="C167" s="33"/>
      <c r="D167" s="33"/>
      <c r="E167" s="33"/>
      <c r="F167" s="33"/>
      <c r="G167" s="33"/>
      <c r="H167" s="33"/>
      <c r="I167" s="33"/>
      <c r="J167" s="33"/>
      <c r="K167" s="33"/>
      <c r="L167" s="33"/>
      <c r="M167" s="33"/>
      <c r="N167" s="33"/>
      <c r="O167" s="33"/>
      <c r="P167" s="33"/>
      <c r="Q167" s="94"/>
      <c r="T167" s="75"/>
    </row>
    <row r="168" spans="2:20">
      <c r="B168" s="33"/>
      <c r="C168" s="33"/>
      <c r="D168" s="33"/>
      <c r="E168" s="33"/>
      <c r="F168" s="33"/>
      <c r="G168" s="33"/>
      <c r="H168" s="33"/>
      <c r="I168" s="33"/>
      <c r="J168" s="33"/>
      <c r="K168" s="33"/>
      <c r="L168" s="33"/>
      <c r="M168" s="33"/>
      <c r="N168" s="33"/>
      <c r="O168" s="33"/>
      <c r="P168" s="33"/>
      <c r="Q168" s="94"/>
      <c r="T168" s="75"/>
    </row>
    <row r="169" spans="2:20">
      <c r="B169" s="33"/>
      <c r="C169" s="33"/>
      <c r="D169" s="33"/>
      <c r="E169" s="33"/>
      <c r="F169" s="33"/>
      <c r="G169" s="33"/>
      <c r="H169" s="33"/>
      <c r="I169" s="33"/>
      <c r="J169" s="33"/>
      <c r="K169" s="33"/>
      <c r="L169" s="33"/>
      <c r="M169" s="33"/>
      <c r="N169" s="33"/>
      <c r="O169" s="33"/>
      <c r="P169" s="33"/>
      <c r="Q169" s="94"/>
      <c r="T169" s="75"/>
    </row>
    <row r="170" spans="2:20">
      <c r="B170" s="33"/>
      <c r="C170" s="33"/>
      <c r="D170" s="33"/>
      <c r="E170" s="33"/>
      <c r="F170" s="33"/>
      <c r="G170" s="33"/>
      <c r="H170" s="33"/>
      <c r="I170" s="33"/>
      <c r="J170" s="33"/>
      <c r="K170" s="33"/>
      <c r="L170" s="33"/>
      <c r="M170" s="33"/>
      <c r="N170" s="33"/>
      <c r="O170" s="33"/>
      <c r="P170" s="33"/>
      <c r="Q170" s="94"/>
      <c r="T170" s="75"/>
    </row>
    <row r="171" spans="2:20">
      <c r="B171" s="33"/>
      <c r="C171" s="33"/>
      <c r="D171" s="33"/>
      <c r="E171" s="33"/>
      <c r="F171" s="33"/>
      <c r="G171" s="33"/>
      <c r="H171" s="33"/>
      <c r="I171" s="33"/>
      <c r="J171" s="33"/>
      <c r="K171" s="33"/>
      <c r="L171" s="33"/>
      <c r="M171" s="33"/>
      <c r="N171" s="33"/>
      <c r="O171" s="33"/>
      <c r="P171" s="33"/>
      <c r="Q171" s="94"/>
      <c r="T171" s="75"/>
    </row>
    <row r="172" spans="2:20">
      <c r="B172" s="33"/>
      <c r="C172" s="33"/>
      <c r="D172" s="33"/>
      <c r="E172" s="33"/>
      <c r="F172" s="33"/>
      <c r="G172" s="33"/>
      <c r="H172" s="33"/>
      <c r="I172" s="33"/>
      <c r="J172" s="33"/>
      <c r="K172" s="33"/>
      <c r="L172" s="33"/>
      <c r="M172" s="33"/>
      <c r="N172" s="33"/>
      <c r="O172" s="33"/>
      <c r="P172" s="33"/>
      <c r="Q172" s="94"/>
      <c r="T172" s="75"/>
    </row>
    <row r="173" spans="2:20">
      <c r="B173" s="33"/>
      <c r="C173" s="33"/>
      <c r="D173" s="33"/>
      <c r="E173" s="33"/>
      <c r="F173" s="33"/>
      <c r="G173" s="33"/>
      <c r="H173" s="33"/>
      <c r="I173" s="33"/>
      <c r="J173" s="33"/>
      <c r="K173" s="33"/>
      <c r="L173" s="33"/>
      <c r="M173" s="33"/>
      <c r="N173" s="33"/>
      <c r="O173" s="33"/>
      <c r="P173" s="33"/>
      <c r="Q173" s="94"/>
      <c r="T173" s="75"/>
    </row>
    <row r="174" spans="2:20">
      <c r="B174" s="33"/>
      <c r="C174" s="33"/>
      <c r="D174" s="33"/>
      <c r="E174" s="33"/>
      <c r="F174" s="33"/>
      <c r="G174" s="33"/>
      <c r="H174" s="33"/>
      <c r="I174" s="33"/>
      <c r="J174" s="33"/>
      <c r="K174" s="33"/>
      <c r="L174" s="33"/>
      <c r="M174" s="33"/>
      <c r="N174" s="33"/>
      <c r="O174" s="33"/>
      <c r="P174" s="33"/>
      <c r="Q174" s="94"/>
      <c r="T174" s="75"/>
    </row>
    <row r="175" spans="2:20">
      <c r="B175" s="33"/>
      <c r="C175" s="33"/>
      <c r="D175" s="33"/>
      <c r="E175" s="33"/>
      <c r="F175" s="33"/>
      <c r="G175" s="33"/>
      <c r="H175" s="33"/>
      <c r="I175" s="33"/>
      <c r="J175" s="33"/>
      <c r="K175" s="33"/>
      <c r="L175" s="33"/>
      <c r="M175" s="33"/>
      <c r="N175" s="33"/>
      <c r="O175" s="33"/>
      <c r="P175" s="33"/>
      <c r="Q175" s="93"/>
      <c r="T175" s="75"/>
    </row>
    <row r="176" spans="2:20">
      <c r="B176" s="33"/>
      <c r="C176" s="33"/>
      <c r="D176" s="33"/>
      <c r="E176" s="33"/>
      <c r="F176" s="33"/>
      <c r="G176" s="33"/>
      <c r="H176" s="33"/>
      <c r="I176" s="33"/>
      <c r="J176" s="33"/>
      <c r="K176" s="33"/>
      <c r="L176" s="33"/>
      <c r="M176" s="33"/>
      <c r="N176" s="33"/>
      <c r="O176" s="33"/>
      <c r="P176" s="33"/>
      <c r="Q176" s="94"/>
      <c r="T176" s="75"/>
    </row>
    <row r="177" spans="2:27">
      <c r="B177" s="33"/>
      <c r="C177" s="33"/>
      <c r="D177" s="33"/>
      <c r="E177" s="33"/>
      <c r="F177" s="33"/>
      <c r="G177" s="33"/>
      <c r="H177" s="33"/>
      <c r="I177" s="33"/>
      <c r="J177" s="33"/>
      <c r="K177" s="33"/>
      <c r="L177" s="33"/>
      <c r="M177" s="33"/>
      <c r="N177" s="33"/>
      <c r="O177" s="33"/>
      <c r="P177" s="33"/>
      <c r="Q177" s="94"/>
      <c r="T177" s="75"/>
    </row>
    <row r="178" spans="2:27">
      <c r="B178" s="33"/>
      <c r="C178" s="33"/>
      <c r="D178" s="33"/>
      <c r="E178" s="33"/>
      <c r="F178" s="33"/>
      <c r="G178" s="33"/>
      <c r="H178" s="33"/>
      <c r="I178" s="33"/>
      <c r="J178" s="33"/>
      <c r="K178" s="33"/>
      <c r="L178" s="33"/>
      <c r="M178" s="33"/>
      <c r="N178" s="33"/>
      <c r="O178" s="33"/>
      <c r="P178" s="33"/>
      <c r="Q178" s="94"/>
      <c r="T178" s="77"/>
    </row>
    <row r="179" spans="2:27">
      <c r="B179" s="33"/>
      <c r="C179" s="33"/>
      <c r="D179" s="33"/>
      <c r="E179" s="33"/>
      <c r="F179" s="33"/>
      <c r="G179" s="33"/>
      <c r="H179" s="33"/>
      <c r="I179" s="33"/>
      <c r="J179" s="33"/>
      <c r="K179" s="33"/>
      <c r="L179" s="33"/>
      <c r="M179" s="33"/>
      <c r="N179" s="33"/>
      <c r="O179" s="33"/>
      <c r="P179" s="33"/>
      <c r="Q179" s="94"/>
      <c r="T179" s="75"/>
    </row>
    <row r="180" spans="2:27">
      <c r="B180" s="33"/>
      <c r="C180" s="33"/>
      <c r="D180" s="33"/>
      <c r="E180" s="33"/>
      <c r="F180" s="33"/>
      <c r="G180" s="33"/>
      <c r="H180" s="33"/>
      <c r="I180" s="33"/>
      <c r="J180" s="33"/>
      <c r="K180" s="33"/>
      <c r="L180" s="33"/>
      <c r="M180" s="33"/>
      <c r="N180" s="33"/>
      <c r="O180" s="33"/>
      <c r="P180" s="33"/>
      <c r="Q180" s="94"/>
      <c r="T180" s="75"/>
    </row>
    <row r="181" spans="2:27" s="86" customFormat="1">
      <c r="B181" s="33"/>
      <c r="C181" s="33"/>
      <c r="D181" s="33"/>
      <c r="E181" s="33"/>
      <c r="F181" s="33"/>
      <c r="G181" s="33"/>
      <c r="H181" s="33"/>
      <c r="I181" s="33"/>
      <c r="J181" s="33"/>
      <c r="K181" s="33"/>
      <c r="L181" s="33"/>
      <c r="M181" s="33"/>
      <c r="N181" s="33"/>
      <c r="O181" s="33"/>
      <c r="P181" s="33"/>
      <c r="Q181" s="94"/>
      <c r="R181" s="12"/>
      <c r="S181" s="12"/>
      <c r="T181" s="75"/>
      <c r="U181" s="8"/>
      <c r="V181" s="8"/>
      <c r="W181" s="8"/>
      <c r="X181" s="8"/>
      <c r="Z181" s="8"/>
      <c r="AA181" s="8"/>
    </row>
    <row r="182" spans="2:27" s="86" customFormat="1">
      <c r="B182" s="33"/>
      <c r="C182" s="33"/>
      <c r="D182" s="33"/>
      <c r="E182" s="33"/>
      <c r="F182" s="33"/>
      <c r="G182" s="33"/>
      <c r="H182" s="33"/>
      <c r="I182" s="33"/>
      <c r="J182" s="33"/>
      <c r="K182" s="33"/>
      <c r="L182" s="33"/>
      <c r="M182" s="33"/>
      <c r="N182" s="33"/>
      <c r="O182" s="33"/>
      <c r="P182" s="33"/>
      <c r="Q182" s="94"/>
      <c r="R182" s="12"/>
      <c r="S182" s="12"/>
      <c r="T182" s="75"/>
      <c r="U182" s="8"/>
      <c r="V182" s="8"/>
      <c r="W182" s="8"/>
      <c r="X182" s="8"/>
      <c r="Z182" s="8"/>
      <c r="AA182" s="8"/>
    </row>
    <row r="183" spans="2:27" s="86" customFormat="1">
      <c r="B183" s="33"/>
      <c r="C183" s="33"/>
      <c r="D183" s="33"/>
      <c r="E183" s="33"/>
      <c r="F183" s="33"/>
      <c r="G183" s="33"/>
      <c r="H183" s="33"/>
      <c r="I183" s="33"/>
      <c r="J183" s="33"/>
      <c r="K183" s="33"/>
      <c r="L183" s="33"/>
      <c r="M183" s="33"/>
      <c r="N183" s="33"/>
      <c r="O183" s="33"/>
      <c r="P183" s="33"/>
      <c r="Q183" s="94"/>
      <c r="R183" s="12"/>
      <c r="S183" s="12"/>
      <c r="T183" s="75"/>
      <c r="U183" s="8"/>
      <c r="V183" s="8"/>
      <c r="W183" s="8"/>
      <c r="X183" s="8"/>
      <c r="Z183" s="8"/>
      <c r="AA183" s="8"/>
    </row>
    <row r="184" spans="2:27" s="86" customFormat="1">
      <c r="B184" s="33"/>
      <c r="C184" s="33"/>
      <c r="D184" s="33"/>
      <c r="E184" s="33"/>
      <c r="F184" s="33"/>
      <c r="G184" s="33"/>
      <c r="H184" s="33"/>
      <c r="I184" s="33"/>
      <c r="J184" s="33"/>
      <c r="K184" s="33"/>
      <c r="L184" s="33"/>
      <c r="M184" s="33"/>
      <c r="N184" s="33"/>
      <c r="O184" s="33"/>
      <c r="P184" s="33"/>
      <c r="Q184" s="94"/>
      <c r="R184" s="12"/>
      <c r="S184" s="12"/>
      <c r="T184" s="75"/>
      <c r="U184" s="8"/>
      <c r="V184" s="8"/>
      <c r="W184" s="8"/>
      <c r="X184" s="8"/>
      <c r="Z184" s="8"/>
      <c r="AA184" s="8"/>
    </row>
    <row r="185" spans="2:27" s="86" customFormat="1">
      <c r="B185" s="33"/>
      <c r="C185" s="33"/>
      <c r="D185" s="33"/>
      <c r="E185" s="33"/>
      <c r="F185" s="33"/>
      <c r="G185" s="33"/>
      <c r="H185" s="33"/>
      <c r="I185" s="33"/>
      <c r="J185" s="33"/>
      <c r="K185" s="33"/>
      <c r="L185" s="33"/>
      <c r="M185" s="33"/>
      <c r="N185" s="33"/>
      <c r="O185" s="33"/>
      <c r="P185" s="33"/>
      <c r="Q185" s="94"/>
      <c r="R185" s="12"/>
      <c r="S185" s="12"/>
      <c r="T185" s="75"/>
      <c r="U185" s="8"/>
      <c r="V185" s="8"/>
      <c r="W185" s="8"/>
      <c r="X185" s="8"/>
      <c r="Z185" s="8"/>
      <c r="AA185" s="8"/>
    </row>
    <row r="186" spans="2:27" s="86" customFormat="1">
      <c r="B186" s="33"/>
      <c r="C186" s="33"/>
      <c r="D186" s="33"/>
      <c r="E186" s="33"/>
      <c r="F186" s="33"/>
      <c r="G186" s="33"/>
      <c r="H186" s="33"/>
      <c r="I186" s="33"/>
      <c r="J186" s="33"/>
      <c r="K186" s="33"/>
      <c r="L186" s="33"/>
      <c r="M186" s="33"/>
      <c r="N186" s="33"/>
      <c r="O186" s="33"/>
      <c r="P186" s="33"/>
      <c r="Q186" s="94"/>
      <c r="R186" s="12"/>
      <c r="S186" s="12"/>
      <c r="T186" s="75"/>
      <c r="U186" s="8"/>
      <c r="V186" s="8"/>
      <c r="W186" s="8"/>
      <c r="X186" s="8"/>
      <c r="Z186" s="8"/>
      <c r="AA186" s="8"/>
    </row>
    <row r="187" spans="2:27" s="86" customFormat="1">
      <c r="B187" s="33"/>
      <c r="C187" s="33"/>
      <c r="D187" s="33"/>
      <c r="E187" s="33"/>
      <c r="F187" s="33"/>
      <c r="G187" s="33"/>
      <c r="H187" s="33"/>
      <c r="I187" s="33"/>
      <c r="J187" s="33"/>
      <c r="K187" s="33"/>
      <c r="L187" s="33"/>
      <c r="M187" s="33"/>
      <c r="N187" s="33"/>
      <c r="O187" s="33"/>
      <c r="P187" s="33"/>
      <c r="Q187" s="94"/>
      <c r="R187" s="12"/>
      <c r="S187" s="12"/>
      <c r="T187" s="75"/>
      <c r="U187" s="8"/>
      <c r="V187" s="8"/>
      <c r="W187" s="8"/>
      <c r="X187" s="8"/>
      <c r="Z187" s="8"/>
      <c r="AA187" s="8"/>
    </row>
    <row r="188" spans="2:27" s="86" customFormat="1">
      <c r="B188" s="33"/>
      <c r="C188" s="33"/>
      <c r="D188" s="33"/>
      <c r="E188" s="33"/>
      <c r="F188" s="33"/>
      <c r="G188" s="33"/>
      <c r="H188" s="33"/>
      <c r="I188" s="33"/>
      <c r="J188" s="33"/>
      <c r="K188" s="33"/>
      <c r="L188" s="33"/>
      <c r="M188" s="33"/>
      <c r="N188" s="33"/>
      <c r="O188" s="33"/>
      <c r="P188" s="33"/>
      <c r="Q188" s="93"/>
      <c r="R188" s="12"/>
      <c r="S188" s="12"/>
      <c r="T188" s="75"/>
      <c r="U188" s="8"/>
      <c r="V188" s="8"/>
      <c r="W188" s="8"/>
      <c r="X188" s="8"/>
      <c r="Z188" s="8"/>
      <c r="AA188" s="8"/>
    </row>
    <row r="189" spans="2:27" s="86" customFormat="1">
      <c r="B189" s="33"/>
      <c r="C189" s="33"/>
      <c r="D189" s="33"/>
      <c r="E189" s="33"/>
      <c r="F189" s="33"/>
      <c r="G189" s="33"/>
      <c r="H189" s="33"/>
      <c r="I189" s="33"/>
      <c r="J189" s="33"/>
      <c r="K189" s="33"/>
      <c r="L189" s="33"/>
      <c r="M189" s="33"/>
      <c r="N189" s="33"/>
      <c r="O189" s="33"/>
      <c r="P189" s="33"/>
      <c r="Q189" s="94"/>
      <c r="R189" s="12"/>
      <c r="S189" s="12"/>
      <c r="T189" s="75"/>
      <c r="U189" s="8"/>
      <c r="V189" s="8"/>
      <c r="W189" s="8"/>
      <c r="X189" s="8"/>
      <c r="Z189" s="8"/>
      <c r="AA189" s="8"/>
    </row>
    <row r="190" spans="2:27" s="86" customFormat="1">
      <c r="B190" s="33"/>
      <c r="C190" s="33"/>
      <c r="D190" s="33"/>
      <c r="E190" s="33"/>
      <c r="F190" s="33"/>
      <c r="G190" s="33"/>
      <c r="H190" s="33"/>
      <c r="I190" s="33"/>
      <c r="J190" s="33"/>
      <c r="K190" s="33"/>
      <c r="L190" s="33"/>
      <c r="M190" s="33"/>
      <c r="N190" s="33"/>
      <c r="O190" s="33"/>
      <c r="P190" s="33"/>
      <c r="Q190" s="94"/>
      <c r="R190" s="12"/>
      <c r="S190" s="12"/>
      <c r="T190" s="75"/>
      <c r="U190" s="8"/>
      <c r="V190" s="8"/>
      <c r="W190" s="8"/>
      <c r="X190" s="8"/>
      <c r="Z190" s="8"/>
      <c r="AA190" s="8"/>
    </row>
    <row r="191" spans="2:27" s="86" customFormat="1">
      <c r="B191" s="33"/>
      <c r="C191" s="33"/>
      <c r="D191" s="33"/>
      <c r="E191" s="33"/>
      <c r="F191" s="33"/>
      <c r="G191" s="33"/>
      <c r="H191" s="33"/>
      <c r="I191" s="33"/>
      <c r="J191" s="33"/>
      <c r="K191" s="33"/>
      <c r="L191" s="33"/>
      <c r="M191" s="33"/>
      <c r="N191" s="33"/>
      <c r="O191" s="33"/>
      <c r="P191" s="33"/>
      <c r="Q191" s="94"/>
      <c r="R191" s="12"/>
      <c r="S191" s="12"/>
      <c r="T191" s="75"/>
      <c r="U191" s="8"/>
      <c r="V191" s="8"/>
      <c r="W191" s="8"/>
      <c r="X191" s="8"/>
      <c r="Z191" s="8"/>
      <c r="AA191" s="8"/>
    </row>
    <row r="192" spans="2:27" s="86" customFormat="1">
      <c r="B192" s="33"/>
      <c r="C192" s="33"/>
      <c r="D192" s="33"/>
      <c r="E192" s="33"/>
      <c r="F192" s="33"/>
      <c r="G192" s="33"/>
      <c r="H192" s="33"/>
      <c r="I192" s="33"/>
      <c r="J192" s="33"/>
      <c r="K192" s="33"/>
      <c r="L192" s="33"/>
      <c r="M192" s="33"/>
      <c r="N192" s="33"/>
      <c r="O192" s="33"/>
      <c r="P192" s="33"/>
      <c r="Q192" s="94"/>
      <c r="R192" s="12"/>
      <c r="S192" s="12"/>
      <c r="T192" s="75"/>
      <c r="U192" s="8"/>
      <c r="V192" s="8"/>
      <c r="W192" s="8"/>
      <c r="X192" s="8"/>
      <c r="Z192" s="8"/>
      <c r="AA192" s="8"/>
    </row>
    <row r="193" spans="1:27" s="86" customFormat="1">
      <c r="B193" s="33"/>
      <c r="C193" s="33"/>
      <c r="D193" s="33"/>
      <c r="E193" s="33"/>
      <c r="F193" s="33"/>
      <c r="G193" s="33"/>
      <c r="H193" s="33"/>
      <c r="I193" s="33"/>
      <c r="J193" s="33"/>
      <c r="K193" s="33"/>
      <c r="L193" s="33"/>
      <c r="M193" s="33"/>
      <c r="N193" s="33"/>
      <c r="O193" s="33"/>
      <c r="P193" s="33"/>
      <c r="Q193" s="94"/>
      <c r="R193" s="12"/>
      <c r="S193" s="12"/>
      <c r="T193" s="75"/>
      <c r="U193" s="8"/>
      <c r="V193" s="8"/>
      <c r="W193" s="8"/>
      <c r="X193" s="84"/>
      <c r="Z193" s="8"/>
      <c r="AA193" s="8"/>
    </row>
    <row r="194" spans="1:27" s="86" customFormat="1">
      <c r="B194" s="33"/>
      <c r="C194" s="33"/>
      <c r="D194" s="33"/>
      <c r="E194" s="33"/>
      <c r="F194" s="33"/>
      <c r="G194" s="33"/>
      <c r="H194" s="33"/>
      <c r="I194" s="33"/>
      <c r="J194" s="33"/>
      <c r="K194" s="33"/>
      <c r="L194" s="33"/>
      <c r="M194" s="33"/>
      <c r="N194" s="33"/>
      <c r="O194" s="33"/>
      <c r="P194" s="33"/>
      <c r="Q194" s="94"/>
      <c r="R194" s="12"/>
      <c r="S194" s="12"/>
      <c r="T194" s="75"/>
      <c r="U194" s="8"/>
      <c r="V194" s="8"/>
      <c r="W194" s="8"/>
      <c r="X194" s="8"/>
      <c r="Z194" s="8"/>
      <c r="AA194" s="8"/>
    </row>
    <row r="195" spans="1:27" s="86" customFormat="1">
      <c r="B195" s="33"/>
      <c r="C195" s="33"/>
      <c r="D195" s="33"/>
      <c r="E195" s="33"/>
      <c r="F195" s="33"/>
      <c r="G195" s="33"/>
      <c r="H195" s="33"/>
      <c r="I195" s="33"/>
      <c r="J195" s="33"/>
      <c r="K195" s="33"/>
      <c r="L195" s="33"/>
      <c r="M195" s="33"/>
      <c r="N195" s="33"/>
      <c r="O195" s="33"/>
      <c r="P195" s="33"/>
      <c r="Q195" s="94"/>
      <c r="R195" s="12"/>
      <c r="S195" s="12"/>
      <c r="T195" s="75"/>
      <c r="U195" s="8"/>
      <c r="V195" s="8"/>
      <c r="W195" s="8"/>
      <c r="X195" s="8"/>
      <c r="Z195" s="8"/>
      <c r="AA195" s="8"/>
    </row>
    <row r="196" spans="1:27" s="86" customFormat="1">
      <c r="B196" s="33"/>
      <c r="C196" s="33"/>
      <c r="D196" s="33"/>
      <c r="E196" s="33"/>
      <c r="F196" s="33"/>
      <c r="G196" s="33"/>
      <c r="H196" s="33"/>
      <c r="I196" s="33"/>
      <c r="J196" s="33"/>
      <c r="K196" s="33"/>
      <c r="L196" s="33"/>
      <c r="M196" s="33"/>
      <c r="N196" s="33"/>
      <c r="O196" s="33"/>
      <c r="P196" s="33"/>
      <c r="Q196" s="94"/>
      <c r="R196" s="12"/>
      <c r="S196" s="12"/>
      <c r="T196" s="75"/>
      <c r="U196" s="8"/>
      <c r="V196" s="8"/>
      <c r="W196" s="8"/>
      <c r="X196" s="8"/>
      <c r="Z196" s="8"/>
      <c r="AA196" s="8"/>
    </row>
    <row r="197" spans="1:27" s="84" customFormat="1">
      <c r="A197" s="83"/>
      <c r="B197" s="83"/>
      <c r="C197" s="83"/>
      <c r="D197" s="83"/>
      <c r="E197" s="83"/>
      <c r="F197" s="83"/>
      <c r="G197" s="83"/>
      <c r="H197" s="83"/>
      <c r="I197" s="33"/>
      <c r="J197" s="33"/>
      <c r="K197" s="33"/>
      <c r="L197" s="83"/>
      <c r="M197" s="83"/>
      <c r="N197" s="83"/>
      <c r="O197" s="83"/>
      <c r="P197" s="83"/>
      <c r="Q197" s="74"/>
      <c r="R197" s="74"/>
      <c r="S197" s="74"/>
      <c r="T197" s="83"/>
      <c r="Y197" s="83"/>
    </row>
    <row r="198" spans="1:27">
      <c r="B198" s="33"/>
      <c r="C198" s="33"/>
      <c r="D198" s="33"/>
      <c r="E198" s="33"/>
      <c r="F198" s="33"/>
      <c r="G198" s="33"/>
      <c r="H198" s="33"/>
      <c r="I198" s="83"/>
      <c r="J198" s="83"/>
      <c r="K198" s="83"/>
      <c r="L198" s="33"/>
      <c r="M198" s="33"/>
      <c r="N198" s="33"/>
      <c r="O198" s="33"/>
      <c r="P198" s="33"/>
      <c r="Q198" s="93"/>
      <c r="T198" s="75"/>
      <c r="Y198" s="8"/>
    </row>
    <row r="199" spans="1:27" s="84" customFormat="1" ht="15" customHeight="1">
      <c r="A199" s="83"/>
      <c r="B199" s="13"/>
      <c r="C199" s="13"/>
      <c r="D199" s="13"/>
      <c r="E199" s="13"/>
      <c r="F199" s="13"/>
      <c r="G199" s="13"/>
      <c r="H199" s="13"/>
      <c r="I199" s="33"/>
      <c r="J199" s="33"/>
      <c r="K199" s="33"/>
      <c r="L199" s="13"/>
      <c r="M199" s="13"/>
      <c r="N199" s="13"/>
      <c r="O199" s="13"/>
      <c r="P199" s="13"/>
      <c r="Q199" s="34"/>
      <c r="R199" s="34"/>
      <c r="S199" s="34"/>
      <c r="T199" s="83"/>
    </row>
    <row r="200" spans="1:27" s="84" customFormat="1" ht="15" customHeight="1">
      <c r="A200" s="83"/>
      <c r="B200" s="13"/>
      <c r="C200" s="13"/>
      <c r="D200" s="13"/>
      <c r="E200" s="13"/>
      <c r="F200" s="13"/>
      <c r="G200" s="13"/>
      <c r="H200" s="13"/>
      <c r="I200" s="13"/>
      <c r="J200" s="13"/>
      <c r="K200" s="13"/>
      <c r="L200" s="13"/>
      <c r="M200" s="13"/>
      <c r="N200" s="13"/>
      <c r="O200" s="13"/>
      <c r="P200" s="13"/>
      <c r="Q200" s="34"/>
      <c r="R200" s="34"/>
      <c r="S200" s="34"/>
      <c r="T200" s="83"/>
    </row>
    <row r="201" spans="1:27" ht="15.75">
      <c r="B201" s="33"/>
      <c r="C201" s="33"/>
      <c r="D201" s="33"/>
      <c r="E201" s="33"/>
      <c r="F201" s="33"/>
      <c r="G201" s="33"/>
      <c r="H201" s="33"/>
      <c r="I201" s="13"/>
      <c r="J201" s="13"/>
      <c r="K201" s="13"/>
      <c r="L201" s="33"/>
      <c r="M201" s="33"/>
      <c r="N201" s="33"/>
      <c r="O201" s="33"/>
      <c r="P201" s="33"/>
      <c r="Q201" s="93"/>
      <c r="T201" s="75"/>
      <c r="Y201" s="8"/>
    </row>
    <row r="202" spans="1:27">
      <c r="B202" s="33"/>
      <c r="C202" s="33"/>
      <c r="D202" s="33"/>
      <c r="E202" s="33"/>
      <c r="F202" s="33"/>
      <c r="G202" s="33"/>
      <c r="H202" s="33"/>
      <c r="I202" s="33"/>
      <c r="J202" s="33"/>
      <c r="K202" s="33"/>
      <c r="L202" s="33"/>
      <c r="M202" s="33"/>
      <c r="N202" s="33"/>
      <c r="O202" s="33"/>
      <c r="P202" s="33"/>
      <c r="Q202" s="94"/>
      <c r="T202" s="75"/>
      <c r="Y202" s="8"/>
    </row>
    <row r="203" spans="1:27">
      <c r="B203" s="33"/>
      <c r="C203" s="33"/>
      <c r="D203" s="33"/>
      <c r="E203" s="33"/>
      <c r="F203" s="33"/>
      <c r="G203" s="33"/>
      <c r="H203" s="33"/>
      <c r="I203" s="33"/>
      <c r="J203" s="33"/>
      <c r="K203" s="33"/>
      <c r="L203" s="33"/>
      <c r="M203" s="33"/>
      <c r="N203" s="33"/>
      <c r="O203" s="33"/>
      <c r="P203" s="33"/>
      <c r="Q203" s="93"/>
      <c r="T203" s="75"/>
      <c r="Y203" s="8"/>
    </row>
    <row r="204" spans="1:27">
      <c r="B204" s="33"/>
      <c r="C204" s="33"/>
      <c r="D204" s="33"/>
      <c r="E204" s="33"/>
      <c r="F204" s="33"/>
      <c r="G204" s="33"/>
      <c r="H204" s="33"/>
      <c r="I204" s="33"/>
      <c r="J204" s="33"/>
      <c r="K204" s="33"/>
      <c r="L204" s="33"/>
      <c r="M204" s="33"/>
      <c r="N204" s="33"/>
      <c r="O204" s="33"/>
      <c r="P204" s="33"/>
      <c r="Q204" s="93"/>
      <c r="T204" s="75"/>
      <c r="Y204" s="8"/>
    </row>
    <row r="205" spans="1:27">
      <c r="B205" s="33"/>
      <c r="C205" s="33"/>
      <c r="D205" s="33"/>
      <c r="E205" s="33"/>
      <c r="F205" s="33"/>
      <c r="G205" s="33"/>
      <c r="H205" s="33"/>
      <c r="I205" s="33"/>
      <c r="J205" s="33"/>
      <c r="K205" s="33"/>
      <c r="L205" s="33"/>
      <c r="M205" s="33"/>
      <c r="N205" s="33"/>
      <c r="O205" s="33"/>
      <c r="P205" s="33"/>
      <c r="Q205" s="93"/>
      <c r="T205" s="75"/>
      <c r="Y205" s="8"/>
    </row>
    <row r="206" spans="1:27">
      <c r="B206" s="33"/>
      <c r="C206" s="33"/>
      <c r="D206" s="33"/>
      <c r="E206" s="33"/>
      <c r="F206" s="33"/>
      <c r="G206" s="33"/>
      <c r="H206" s="33"/>
      <c r="I206" s="33"/>
      <c r="J206" s="33"/>
      <c r="K206" s="33"/>
      <c r="L206" s="33"/>
      <c r="M206" s="33"/>
      <c r="N206" s="33"/>
      <c r="O206" s="33"/>
      <c r="P206" s="33"/>
      <c r="Q206" s="93"/>
      <c r="T206" s="75"/>
      <c r="Y206" s="8"/>
    </row>
    <row r="207" spans="1:27">
      <c r="B207" s="33"/>
      <c r="C207" s="33"/>
      <c r="D207" s="33"/>
      <c r="E207" s="33"/>
      <c r="F207" s="33"/>
      <c r="G207" s="33"/>
      <c r="H207" s="33"/>
      <c r="I207" s="33"/>
      <c r="J207" s="33"/>
      <c r="K207" s="33"/>
      <c r="L207" s="33"/>
      <c r="M207" s="33"/>
      <c r="N207" s="33"/>
      <c r="O207" s="33"/>
      <c r="P207" s="33"/>
      <c r="Q207" s="94"/>
      <c r="T207" s="75"/>
      <c r="Y207" s="8"/>
    </row>
    <row r="208" spans="1:27">
      <c r="B208" s="33"/>
      <c r="C208" s="33"/>
      <c r="D208" s="33"/>
      <c r="E208" s="33"/>
      <c r="F208" s="33"/>
      <c r="G208" s="33"/>
      <c r="H208" s="33"/>
      <c r="I208" s="33"/>
      <c r="J208" s="33"/>
      <c r="K208" s="33"/>
      <c r="L208" s="33"/>
      <c r="M208" s="33"/>
      <c r="N208" s="33"/>
      <c r="O208" s="33"/>
      <c r="P208" s="33"/>
      <c r="Q208" s="93"/>
      <c r="T208" s="75"/>
      <c r="Y208" s="8"/>
    </row>
    <row r="209" spans="2:25">
      <c r="B209" s="33"/>
      <c r="C209" s="33"/>
      <c r="D209" s="33"/>
      <c r="E209" s="33"/>
      <c r="F209" s="33"/>
      <c r="G209" s="33"/>
      <c r="H209" s="33"/>
      <c r="I209" s="33"/>
      <c r="J209" s="33"/>
      <c r="K209" s="33"/>
      <c r="L209" s="33"/>
      <c r="M209" s="33"/>
      <c r="N209" s="33"/>
      <c r="O209" s="33"/>
      <c r="P209" s="33"/>
      <c r="Q209" s="94"/>
      <c r="T209" s="75"/>
      <c r="Y209" s="8"/>
    </row>
    <row r="210" spans="2:25">
      <c r="B210" s="33"/>
      <c r="C210" s="33"/>
      <c r="D210" s="33"/>
      <c r="E210" s="33"/>
      <c r="F210" s="33"/>
      <c r="G210" s="33"/>
      <c r="H210" s="33"/>
      <c r="I210" s="33"/>
      <c r="J210" s="33"/>
      <c r="K210" s="33"/>
      <c r="L210" s="33"/>
      <c r="M210" s="33"/>
      <c r="N210" s="33"/>
      <c r="O210" s="33"/>
      <c r="P210" s="33"/>
      <c r="Q210" s="94"/>
      <c r="T210" s="75"/>
      <c r="Y210" s="8"/>
    </row>
    <row r="211" spans="2:25">
      <c r="B211" s="33"/>
      <c r="C211" s="33"/>
      <c r="D211" s="33"/>
      <c r="E211" s="33"/>
      <c r="F211" s="33"/>
      <c r="G211" s="33"/>
      <c r="H211" s="33"/>
      <c r="I211" s="33"/>
      <c r="J211" s="33"/>
      <c r="K211" s="33"/>
      <c r="L211" s="33"/>
      <c r="M211" s="33"/>
      <c r="N211" s="33"/>
      <c r="O211" s="33"/>
      <c r="P211" s="33"/>
      <c r="Q211" s="93"/>
      <c r="T211" s="75"/>
      <c r="Y211" s="8"/>
    </row>
    <row r="212" spans="2:25">
      <c r="B212" s="33"/>
      <c r="C212" s="33"/>
      <c r="D212" s="33"/>
      <c r="E212" s="33"/>
      <c r="F212" s="33"/>
      <c r="G212" s="33"/>
      <c r="H212" s="33"/>
      <c r="I212" s="33"/>
      <c r="J212" s="33"/>
      <c r="K212" s="33"/>
      <c r="L212" s="33"/>
      <c r="M212" s="33"/>
      <c r="N212" s="33"/>
      <c r="O212" s="33"/>
      <c r="P212" s="33"/>
      <c r="Q212" s="94"/>
      <c r="T212" s="75"/>
      <c r="Y212" s="8"/>
    </row>
    <row r="213" spans="2:25">
      <c r="I213" s="33"/>
      <c r="J213" s="33"/>
      <c r="K213" s="33"/>
    </row>
  </sheetData>
  <mergeCells count="15">
    <mergeCell ref="B33:S33"/>
    <mergeCell ref="R5:R7"/>
    <mergeCell ref="S5:S7"/>
    <mergeCell ref="J5:J7"/>
    <mergeCell ref="K5:K7"/>
    <mergeCell ref="L5:L7"/>
    <mergeCell ref="M5:M7"/>
    <mergeCell ref="N5:N7"/>
    <mergeCell ref="Q5:Q7"/>
    <mergeCell ref="I5:I7"/>
    <mergeCell ref="A5:D7"/>
    <mergeCell ref="E5:E7"/>
    <mergeCell ref="F5:F7"/>
    <mergeCell ref="G5:G7"/>
    <mergeCell ref="H5:H7"/>
  </mergeCells>
  <printOptions gridLines="1" gridLinesSet="0"/>
  <pageMargins left="0.25" right="0.25" top="0.75" bottom="0.75" header="0.3" footer="0.3"/>
  <pageSetup scale="69" fitToHeight="0" orientation="landscape" r:id="rId1"/>
  <headerFooter alignWithMargins="0">
    <oddFooter>&amp;L&amp;6&amp;F &amp;A&amp;D &amp;T &amp;C&amp;P of &amp;N</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4C9A0-2914-4B4B-A97E-14B5A9C6F01B}">
  <sheetPr>
    <pageSetUpPr fitToPage="1"/>
  </sheetPr>
  <dimension ref="A1:Q39"/>
  <sheetViews>
    <sheetView zoomScaleNormal="100" zoomScaleSheetLayoutView="100" workbookViewId="0">
      <selection activeCell="E39" sqref="E39"/>
    </sheetView>
  </sheetViews>
  <sheetFormatPr defaultColWidth="9.140625" defaultRowHeight="12.75"/>
  <cols>
    <col min="1" max="1" width="9.7109375" style="620" customWidth="1"/>
    <col min="2" max="2" width="27.7109375" style="620" customWidth="1"/>
    <col min="3" max="3" width="40.7109375" style="620" customWidth="1"/>
    <col min="4" max="4" width="40.7109375" style="662" customWidth="1"/>
    <col min="5" max="7" width="12.7109375" style="620" customWidth="1"/>
    <col min="8" max="8" width="14.7109375" style="620" customWidth="1"/>
    <col min="9" max="9" width="2.28515625" style="620" customWidth="1"/>
    <col min="10" max="11" width="12.7109375" style="619" customWidth="1"/>
    <col min="12" max="12" width="18.85546875" style="620" bestFit="1" customWidth="1"/>
    <col min="13" max="13" width="3.28515625" style="620" bestFit="1" customWidth="1"/>
    <col min="14" max="14" width="10" style="620" bestFit="1" customWidth="1"/>
    <col min="15" max="15" width="15.28515625" style="620" bestFit="1" customWidth="1"/>
    <col min="16" max="16" width="20.7109375" style="620" bestFit="1" customWidth="1"/>
    <col min="17" max="17" width="19.85546875" style="620" bestFit="1" customWidth="1"/>
    <col min="18" max="16384" width="9.140625" style="620"/>
  </cols>
  <sheetData>
    <row r="1" spans="1:17" s="602" customFormat="1" ht="16.5" customHeight="1">
      <c r="A1" s="601"/>
      <c r="B1" s="229"/>
      <c r="C1" s="229"/>
      <c r="D1" s="654"/>
      <c r="E1" s="227"/>
      <c r="F1" s="665"/>
      <c r="G1" s="227"/>
      <c r="H1" s="665"/>
      <c r="I1" s="665"/>
      <c r="J1" s="226"/>
      <c r="K1" s="601"/>
      <c r="L1" s="601"/>
      <c r="M1" s="601"/>
      <c r="Q1" s="601"/>
    </row>
    <row r="2" spans="1:17" s="602" customFormat="1" ht="23.25">
      <c r="A2" s="225" t="s">
        <v>6058</v>
      </c>
      <c r="B2" s="224"/>
      <c r="C2" s="224"/>
      <c r="D2" s="236"/>
      <c r="E2" s="592"/>
      <c r="F2" s="594"/>
      <c r="G2" s="593"/>
      <c r="H2" s="594"/>
      <c r="I2" s="594"/>
      <c r="J2" s="595"/>
      <c r="K2" s="596"/>
      <c r="L2" s="600"/>
      <c r="M2" s="601"/>
      <c r="Q2" s="601"/>
    </row>
    <row r="3" spans="1:17" s="602" customFormat="1" ht="16.5" customHeight="1">
      <c r="A3" s="610"/>
      <c r="B3" s="597"/>
      <c r="C3" s="608"/>
      <c r="D3" s="237"/>
      <c r="E3" s="715" t="s">
        <v>6057</v>
      </c>
      <c r="F3" s="716"/>
      <c r="G3" s="716"/>
      <c r="H3" s="716"/>
      <c r="I3" s="603"/>
      <c r="J3" s="599"/>
      <c r="K3" s="600"/>
      <c r="L3" s="600"/>
      <c r="M3" s="601"/>
      <c r="Q3" s="601"/>
    </row>
    <row r="4" spans="1:17" s="614" customFormat="1" ht="16.5" customHeight="1">
      <c r="A4" s="603"/>
      <c r="B4" s="604"/>
      <c r="C4" s="608"/>
      <c r="D4" s="238"/>
      <c r="E4" s="715" t="s">
        <v>6056</v>
      </c>
      <c r="F4" s="715" t="s">
        <v>6055</v>
      </c>
      <c r="G4" s="719" t="s">
        <v>6054</v>
      </c>
      <c r="H4" s="722" t="s">
        <v>6053</v>
      </c>
      <c r="I4" s="610"/>
      <c r="J4" s="606"/>
      <c r="K4" s="606"/>
    </row>
    <row r="5" spans="1:17" s="614" customFormat="1" ht="16.5" customHeight="1">
      <c r="A5" s="607" t="s">
        <v>6052</v>
      </c>
      <c r="B5" s="608"/>
      <c r="C5" s="608"/>
      <c r="D5" s="239"/>
      <c r="E5" s="717"/>
      <c r="F5" s="717"/>
      <c r="G5" s="720"/>
      <c r="H5" s="723"/>
      <c r="I5" s="610"/>
      <c r="J5" s="713" t="s">
        <v>13</v>
      </c>
      <c r="K5" s="713" t="s">
        <v>14</v>
      </c>
    </row>
    <row r="6" spans="1:17" s="614" customFormat="1" ht="16.5" customHeight="1">
      <c r="A6" s="611" t="s">
        <v>6051</v>
      </c>
      <c r="B6" s="611" t="s">
        <v>4556</v>
      </c>
      <c r="C6" s="611" t="s">
        <v>7</v>
      </c>
      <c r="D6" s="240" t="s">
        <v>8</v>
      </c>
      <c r="E6" s="718"/>
      <c r="F6" s="718"/>
      <c r="G6" s="721"/>
      <c r="H6" s="724"/>
      <c r="I6" s="613"/>
      <c r="J6" s="714"/>
      <c r="K6" s="714"/>
    </row>
    <row r="7" spans="1:17" ht="63.75">
      <c r="B7" s="620" t="s">
        <v>6122</v>
      </c>
      <c r="C7" s="620" t="s">
        <v>6124</v>
      </c>
      <c r="D7" s="662" t="s">
        <v>6143</v>
      </c>
      <c r="E7" s="615">
        <v>50000</v>
      </c>
      <c r="F7" s="232">
        <f>E7</f>
        <v>50000</v>
      </c>
      <c r="G7" s="231">
        <f t="shared" ref="G7:G38" si="0">E7</f>
        <v>50000</v>
      </c>
      <c r="H7" s="230">
        <f>G7</f>
        <v>50000</v>
      </c>
      <c r="J7" s="619" t="s">
        <v>58</v>
      </c>
      <c r="K7" s="619" t="s">
        <v>2048</v>
      </c>
    </row>
    <row r="8" spans="1:17">
      <c r="B8" s="620" t="s">
        <v>6122</v>
      </c>
      <c r="C8" s="620" t="s">
        <v>6124</v>
      </c>
      <c r="D8" s="662" t="s">
        <v>6142</v>
      </c>
      <c r="E8" s="615">
        <v>65000</v>
      </c>
      <c r="F8" s="232">
        <f t="shared" ref="F8:F38" si="1">F7+E8</f>
        <v>115000</v>
      </c>
      <c r="G8" s="231">
        <f t="shared" si="0"/>
        <v>65000</v>
      </c>
      <c r="H8" s="230">
        <f t="shared" ref="H8:H38" si="2">H7+G8</f>
        <v>115000</v>
      </c>
      <c r="J8" s="619" t="s">
        <v>58</v>
      </c>
      <c r="K8" s="619" t="s">
        <v>2048</v>
      </c>
    </row>
    <row r="9" spans="1:17" ht="38.25">
      <c r="B9" s="620" t="s">
        <v>6122</v>
      </c>
      <c r="C9" s="620" t="s">
        <v>6124</v>
      </c>
      <c r="D9" s="662" t="s">
        <v>6141</v>
      </c>
      <c r="E9" s="615">
        <v>10000</v>
      </c>
      <c r="F9" s="232">
        <f t="shared" si="1"/>
        <v>125000</v>
      </c>
      <c r="G9" s="231">
        <f t="shared" si="0"/>
        <v>10000</v>
      </c>
      <c r="H9" s="230">
        <f t="shared" si="2"/>
        <v>125000</v>
      </c>
      <c r="J9" s="619" t="s">
        <v>58</v>
      </c>
      <c r="K9" s="619" t="s">
        <v>2048</v>
      </c>
    </row>
    <row r="10" spans="1:17" ht="25.5">
      <c r="B10" s="620" t="s">
        <v>6122</v>
      </c>
      <c r="C10" s="620" t="s">
        <v>6124</v>
      </c>
      <c r="D10" s="662" t="s">
        <v>6140</v>
      </c>
      <c r="E10" s="615">
        <v>135000</v>
      </c>
      <c r="F10" s="232">
        <f t="shared" si="1"/>
        <v>260000</v>
      </c>
      <c r="G10" s="231">
        <f t="shared" si="0"/>
        <v>135000</v>
      </c>
      <c r="H10" s="230">
        <f t="shared" si="2"/>
        <v>260000</v>
      </c>
      <c r="J10" s="619" t="s">
        <v>58</v>
      </c>
      <c r="K10" s="619" t="s">
        <v>2048</v>
      </c>
    </row>
    <row r="11" spans="1:17" ht="38.25">
      <c r="B11" s="620" t="s">
        <v>6122</v>
      </c>
      <c r="C11" s="620" t="s">
        <v>6124</v>
      </c>
      <c r="D11" s="662" t="s">
        <v>6139</v>
      </c>
      <c r="E11" s="615">
        <v>50000</v>
      </c>
      <c r="F11" s="232">
        <f t="shared" si="1"/>
        <v>310000</v>
      </c>
      <c r="G11" s="231">
        <f t="shared" si="0"/>
        <v>50000</v>
      </c>
      <c r="H11" s="230">
        <f t="shared" si="2"/>
        <v>310000</v>
      </c>
      <c r="J11" s="619" t="s">
        <v>58</v>
      </c>
      <c r="K11" s="619" t="s">
        <v>2048</v>
      </c>
    </row>
    <row r="12" spans="1:17" ht="102">
      <c r="B12" s="620" t="s">
        <v>6122</v>
      </c>
      <c r="C12" s="620" t="s">
        <v>6124</v>
      </c>
      <c r="D12" s="662" t="s">
        <v>6138</v>
      </c>
      <c r="E12" s="615">
        <v>700000</v>
      </c>
      <c r="F12" s="232">
        <f t="shared" si="1"/>
        <v>1010000</v>
      </c>
      <c r="G12" s="231">
        <f t="shared" si="0"/>
        <v>700000</v>
      </c>
      <c r="H12" s="230">
        <f t="shared" si="2"/>
        <v>1010000</v>
      </c>
      <c r="J12" s="619" t="s">
        <v>58</v>
      </c>
      <c r="K12" s="619" t="s">
        <v>2048</v>
      </c>
    </row>
    <row r="13" spans="1:17" ht="25.5">
      <c r="B13" s="620" t="s">
        <v>6122</v>
      </c>
      <c r="C13" s="620" t="s">
        <v>6124</v>
      </c>
      <c r="D13" s="662" t="s">
        <v>6137</v>
      </c>
      <c r="E13" s="615">
        <v>5000</v>
      </c>
      <c r="F13" s="232">
        <f t="shared" si="1"/>
        <v>1015000</v>
      </c>
      <c r="G13" s="231">
        <f t="shared" si="0"/>
        <v>5000</v>
      </c>
      <c r="H13" s="230">
        <f t="shared" si="2"/>
        <v>1015000</v>
      </c>
      <c r="J13" s="619" t="s">
        <v>58</v>
      </c>
      <c r="K13" s="619" t="s">
        <v>2048</v>
      </c>
    </row>
    <row r="14" spans="1:17" ht="63.75">
      <c r="B14" s="620" t="s">
        <v>6122</v>
      </c>
      <c r="C14" s="620" t="s">
        <v>6124</v>
      </c>
      <c r="D14" s="662" t="s">
        <v>6136</v>
      </c>
      <c r="E14" s="615">
        <v>564000</v>
      </c>
      <c r="F14" s="232">
        <f t="shared" si="1"/>
        <v>1579000</v>
      </c>
      <c r="G14" s="231">
        <f t="shared" si="0"/>
        <v>564000</v>
      </c>
      <c r="H14" s="230">
        <f t="shared" si="2"/>
        <v>1579000</v>
      </c>
      <c r="J14" s="619" t="s">
        <v>58</v>
      </c>
      <c r="K14" s="619" t="s">
        <v>2048</v>
      </c>
    </row>
    <row r="15" spans="1:17" ht="38.25">
      <c r="B15" s="620" t="s">
        <v>6122</v>
      </c>
      <c r="C15" s="620" t="s">
        <v>6124</v>
      </c>
      <c r="D15" s="662" t="s">
        <v>6135</v>
      </c>
      <c r="E15" s="615">
        <v>360000</v>
      </c>
      <c r="F15" s="232">
        <f t="shared" si="1"/>
        <v>1939000</v>
      </c>
      <c r="G15" s="231">
        <f t="shared" si="0"/>
        <v>360000</v>
      </c>
      <c r="H15" s="230">
        <f t="shared" si="2"/>
        <v>1939000</v>
      </c>
      <c r="J15" s="619" t="s">
        <v>58</v>
      </c>
      <c r="K15" s="619" t="s">
        <v>2048</v>
      </c>
    </row>
    <row r="16" spans="1:17" ht="38.25">
      <c r="B16" s="620" t="s">
        <v>6122</v>
      </c>
      <c r="C16" s="620" t="s">
        <v>6124</v>
      </c>
      <c r="D16" s="662" t="s">
        <v>6134</v>
      </c>
      <c r="E16" s="615">
        <v>95000</v>
      </c>
      <c r="F16" s="232">
        <f t="shared" si="1"/>
        <v>2034000</v>
      </c>
      <c r="G16" s="231">
        <f t="shared" si="0"/>
        <v>95000</v>
      </c>
      <c r="H16" s="230">
        <f t="shared" si="2"/>
        <v>2034000</v>
      </c>
      <c r="J16" s="619" t="s">
        <v>58</v>
      </c>
      <c r="K16" s="619" t="s">
        <v>2048</v>
      </c>
    </row>
    <row r="17" spans="2:11" ht="76.5">
      <c r="B17" s="620" t="s">
        <v>6122</v>
      </c>
      <c r="C17" s="620" t="s">
        <v>6124</v>
      </c>
      <c r="D17" s="662" t="s">
        <v>6133</v>
      </c>
      <c r="E17" s="615">
        <v>300000</v>
      </c>
      <c r="F17" s="232">
        <f t="shared" si="1"/>
        <v>2334000</v>
      </c>
      <c r="G17" s="231">
        <f t="shared" si="0"/>
        <v>300000</v>
      </c>
      <c r="H17" s="230">
        <f t="shared" si="2"/>
        <v>2334000</v>
      </c>
      <c r="J17" s="619" t="s">
        <v>58</v>
      </c>
      <c r="K17" s="619" t="s">
        <v>2048</v>
      </c>
    </row>
    <row r="18" spans="2:11" ht="51">
      <c r="B18" s="620" t="s">
        <v>6122</v>
      </c>
      <c r="C18" s="620" t="s">
        <v>6124</v>
      </c>
      <c r="D18" s="662" t="s">
        <v>6132</v>
      </c>
      <c r="E18" s="615">
        <v>290000</v>
      </c>
      <c r="F18" s="232">
        <f t="shared" si="1"/>
        <v>2624000</v>
      </c>
      <c r="G18" s="231">
        <f t="shared" si="0"/>
        <v>290000</v>
      </c>
      <c r="H18" s="230">
        <f t="shared" si="2"/>
        <v>2624000</v>
      </c>
      <c r="J18" s="619" t="s">
        <v>58</v>
      </c>
      <c r="K18" s="619" t="s">
        <v>2048</v>
      </c>
    </row>
    <row r="19" spans="2:11" ht="63.75">
      <c r="B19" s="620" t="s">
        <v>6122</v>
      </c>
      <c r="C19" s="620" t="s">
        <v>6124</v>
      </c>
      <c r="D19" s="662" t="s">
        <v>6131</v>
      </c>
      <c r="E19" s="615">
        <v>5000</v>
      </c>
      <c r="F19" s="232">
        <f t="shared" si="1"/>
        <v>2629000</v>
      </c>
      <c r="G19" s="231">
        <f t="shared" si="0"/>
        <v>5000</v>
      </c>
      <c r="H19" s="230">
        <f t="shared" si="2"/>
        <v>2629000</v>
      </c>
      <c r="J19" s="619" t="s">
        <v>58</v>
      </c>
      <c r="K19" s="619" t="s">
        <v>2048</v>
      </c>
    </row>
    <row r="20" spans="2:11" ht="76.5">
      <c r="B20" s="620" t="s">
        <v>6122</v>
      </c>
      <c r="C20" s="620" t="s">
        <v>6124</v>
      </c>
      <c r="D20" s="662" t="s">
        <v>6130</v>
      </c>
      <c r="E20" s="615">
        <v>10000</v>
      </c>
      <c r="F20" s="232">
        <f t="shared" si="1"/>
        <v>2639000</v>
      </c>
      <c r="G20" s="231">
        <f t="shared" si="0"/>
        <v>10000</v>
      </c>
      <c r="H20" s="230">
        <f t="shared" si="2"/>
        <v>2639000</v>
      </c>
      <c r="J20" s="619" t="s">
        <v>58</v>
      </c>
      <c r="K20" s="619" t="s">
        <v>2048</v>
      </c>
    </row>
    <row r="21" spans="2:11" ht="38.25">
      <c r="B21" s="620" t="s">
        <v>6122</v>
      </c>
      <c r="C21" s="620" t="s">
        <v>6124</v>
      </c>
      <c r="D21" s="662" t="s">
        <v>6129</v>
      </c>
      <c r="E21" s="615">
        <v>254000</v>
      </c>
      <c r="F21" s="232">
        <f t="shared" si="1"/>
        <v>2893000</v>
      </c>
      <c r="G21" s="231">
        <f t="shared" si="0"/>
        <v>254000</v>
      </c>
      <c r="H21" s="230">
        <f t="shared" si="2"/>
        <v>2893000</v>
      </c>
      <c r="J21" s="619" t="s">
        <v>58</v>
      </c>
      <c r="K21" s="619" t="s">
        <v>2048</v>
      </c>
    </row>
    <row r="22" spans="2:11" ht="76.5">
      <c r="B22" s="620" t="s">
        <v>6122</v>
      </c>
      <c r="C22" s="620" t="s">
        <v>6124</v>
      </c>
      <c r="D22" s="662" t="s">
        <v>6128</v>
      </c>
      <c r="E22" s="615">
        <v>1548000</v>
      </c>
      <c r="F22" s="232">
        <f t="shared" si="1"/>
        <v>4441000</v>
      </c>
      <c r="G22" s="231">
        <f t="shared" si="0"/>
        <v>1548000</v>
      </c>
      <c r="H22" s="230">
        <f t="shared" si="2"/>
        <v>4441000</v>
      </c>
      <c r="J22" s="619" t="s">
        <v>58</v>
      </c>
      <c r="K22" s="619" t="s">
        <v>2048</v>
      </c>
    </row>
    <row r="23" spans="2:11" ht="38.25">
      <c r="B23" s="620" t="s">
        <v>6122</v>
      </c>
      <c r="C23" s="620" t="s">
        <v>6124</v>
      </c>
      <c r="D23" s="662" t="s">
        <v>6127</v>
      </c>
      <c r="E23" s="615">
        <v>185000</v>
      </c>
      <c r="F23" s="232">
        <f t="shared" si="1"/>
        <v>4626000</v>
      </c>
      <c r="G23" s="231">
        <f t="shared" si="0"/>
        <v>185000</v>
      </c>
      <c r="H23" s="230">
        <f t="shared" si="2"/>
        <v>4626000</v>
      </c>
      <c r="J23" s="619" t="s">
        <v>58</v>
      </c>
      <c r="K23" s="619" t="s">
        <v>2048</v>
      </c>
    </row>
    <row r="24" spans="2:11" ht="38.25">
      <c r="B24" s="620" t="s">
        <v>6122</v>
      </c>
      <c r="C24" s="620" t="s">
        <v>6124</v>
      </c>
      <c r="D24" s="662" t="s">
        <v>6126</v>
      </c>
      <c r="E24" s="615">
        <v>285000</v>
      </c>
      <c r="F24" s="232">
        <f t="shared" si="1"/>
        <v>4911000</v>
      </c>
      <c r="G24" s="231">
        <f t="shared" si="0"/>
        <v>285000</v>
      </c>
      <c r="H24" s="230">
        <f t="shared" si="2"/>
        <v>4911000</v>
      </c>
      <c r="J24" s="619" t="s">
        <v>58</v>
      </c>
      <c r="K24" s="619" t="s">
        <v>2048</v>
      </c>
    </row>
    <row r="25" spans="2:11" ht="25.5">
      <c r="B25" s="620" t="s">
        <v>6122</v>
      </c>
      <c r="C25" s="620" t="s">
        <v>6124</v>
      </c>
      <c r="D25" s="662" t="s">
        <v>6125</v>
      </c>
      <c r="E25" s="615">
        <v>400000</v>
      </c>
      <c r="F25" s="232">
        <f t="shared" si="1"/>
        <v>5311000</v>
      </c>
      <c r="G25" s="231">
        <f t="shared" si="0"/>
        <v>400000</v>
      </c>
      <c r="H25" s="230">
        <f t="shared" si="2"/>
        <v>5311000</v>
      </c>
      <c r="J25" s="619" t="s">
        <v>58</v>
      </c>
      <c r="K25" s="619" t="s">
        <v>2048</v>
      </c>
    </row>
    <row r="26" spans="2:11">
      <c r="B26" s="620" t="s">
        <v>6122</v>
      </c>
      <c r="C26" s="620" t="s">
        <v>6124</v>
      </c>
      <c r="D26" s="662" t="s">
        <v>6123</v>
      </c>
      <c r="E26" s="615">
        <v>50000</v>
      </c>
      <c r="F26" s="232">
        <f t="shared" si="1"/>
        <v>5361000</v>
      </c>
      <c r="G26" s="231">
        <f t="shared" si="0"/>
        <v>50000</v>
      </c>
      <c r="H26" s="230">
        <f t="shared" si="2"/>
        <v>5361000</v>
      </c>
      <c r="J26" s="619" t="s">
        <v>58</v>
      </c>
      <c r="K26" s="619" t="s">
        <v>2048</v>
      </c>
    </row>
    <row r="27" spans="2:11">
      <c r="B27" s="620" t="s">
        <v>6122</v>
      </c>
      <c r="C27" s="620" t="s">
        <v>2748</v>
      </c>
      <c r="D27" s="662" t="s">
        <v>2749</v>
      </c>
      <c r="E27" s="615">
        <v>30000</v>
      </c>
      <c r="F27" s="232">
        <f t="shared" si="1"/>
        <v>5391000</v>
      </c>
      <c r="G27" s="231">
        <f t="shared" si="0"/>
        <v>30000</v>
      </c>
      <c r="H27" s="230">
        <f t="shared" si="2"/>
        <v>5391000</v>
      </c>
      <c r="J27" s="619" t="s">
        <v>55</v>
      </c>
      <c r="K27" s="619" t="s">
        <v>2750</v>
      </c>
    </row>
    <row r="28" spans="2:11" ht="25.5">
      <c r="B28" s="620" t="s">
        <v>6122</v>
      </c>
      <c r="C28" s="620" t="s">
        <v>2748</v>
      </c>
      <c r="D28" s="662" t="s">
        <v>2751</v>
      </c>
      <c r="E28" s="615">
        <v>10000</v>
      </c>
      <c r="F28" s="232">
        <f t="shared" si="1"/>
        <v>5401000</v>
      </c>
      <c r="G28" s="231">
        <f t="shared" si="0"/>
        <v>10000</v>
      </c>
      <c r="H28" s="230">
        <f t="shared" si="2"/>
        <v>5401000</v>
      </c>
      <c r="J28" s="619" t="s">
        <v>55</v>
      </c>
      <c r="K28" s="619" t="s">
        <v>2750</v>
      </c>
    </row>
    <row r="29" spans="2:11" ht="25.5">
      <c r="B29" s="620" t="s">
        <v>6122</v>
      </c>
      <c r="C29" s="620" t="s">
        <v>2748</v>
      </c>
      <c r="D29" s="662" t="s">
        <v>2752</v>
      </c>
      <c r="E29" s="615">
        <v>1000</v>
      </c>
      <c r="F29" s="232">
        <f t="shared" si="1"/>
        <v>5402000</v>
      </c>
      <c r="G29" s="231">
        <f t="shared" si="0"/>
        <v>1000</v>
      </c>
      <c r="H29" s="230">
        <f t="shared" si="2"/>
        <v>5402000</v>
      </c>
      <c r="J29" s="619" t="s">
        <v>55</v>
      </c>
      <c r="K29" s="619" t="s">
        <v>2750</v>
      </c>
    </row>
    <row r="30" spans="2:11" ht="38.25">
      <c r="B30" s="620" t="s">
        <v>6122</v>
      </c>
      <c r="C30" s="620" t="s">
        <v>2748</v>
      </c>
      <c r="D30" s="662" t="s">
        <v>2753</v>
      </c>
      <c r="E30" s="615">
        <v>60000</v>
      </c>
      <c r="F30" s="232">
        <f t="shared" si="1"/>
        <v>5462000</v>
      </c>
      <c r="G30" s="231">
        <f t="shared" si="0"/>
        <v>60000</v>
      </c>
      <c r="H30" s="230">
        <f t="shared" si="2"/>
        <v>5462000</v>
      </c>
      <c r="J30" s="619" t="s">
        <v>55</v>
      </c>
      <c r="K30" s="619" t="s">
        <v>2750</v>
      </c>
    </row>
    <row r="31" spans="2:11">
      <c r="B31" s="620" t="s">
        <v>6122</v>
      </c>
      <c r="C31" s="620" t="s">
        <v>2748</v>
      </c>
      <c r="D31" s="662" t="s">
        <v>2754</v>
      </c>
      <c r="E31" s="615">
        <v>184000</v>
      </c>
      <c r="F31" s="232">
        <f t="shared" si="1"/>
        <v>5646000</v>
      </c>
      <c r="G31" s="231">
        <f t="shared" si="0"/>
        <v>184000</v>
      </c>
      <c r="H31" s="230">
        <f t="shared" si="2"/>
        <v>5646000</v>
      </c>
      <c r="J31" s="619" t="s">
        <v>55</v>
      </c>
      <c r="K31" s="619" t="s">
        <v>2750</v>
      </c>
    </row>
    <row r="32" spans="2:11" ht="25.5">
      <c r="B32" s="620" t="s">
        <v>6122</v>
      </c>
      <c r="C32" s="620" t="s">
        <v>2748</v>
      </c>
      <c r="D32" s="662" t="s">
        <v>2755</v>
      </c>
      <c r="E32" s="615">
        <v>208000</v>
      </c>
      <c r="F32" s="232">
        <f t="shared" si="1"/>
        <v>5854000</v>
      </c>
      <c r="G32" s="231">
        <f t="shared" si="0"/>
        <v>208000</v>
      </c>
      <c r="H32" s="230">
        <f t="shared" si="2"/>
        <v>5854000</v>
      </c>
      <c r="J32" s="619" t="s">
        <v>55</v>
      </c>
      <c r="K32" s="619" t="s">
        <v>2750</v>
      </c>
    </row>
    <row r="33" spans="2:11" ht="25.5">
      <c r="B33" s="620" t="s">
        <v>6122</v>
      </c>
      <c r="C33" s="620" t="s">
        <v>2748</v>
      </c>
      <c r="D33" s="662" t="s">
        <v>2756</v>
      </c>
      <c r="E33" s="615">
        <v>47200</v>
      </c>
      <c r="F33" s="232">
        <f t="shared" si="1"/>
        <v>5901200</v>
      </c>
      <c r="G33" s="231">
        <f t="shared" si="0"/>
        <v>47200</v>
      </c>
      <c r="H33" s="230">
        <f t="shared" si="2"/>
        <v>5901200</v>
      </c>
      <c r="J33" s="619" t="s">
        <v>55</v>
      </c>
      <c r="K33" s="619" t="s">
        <v>2750</v>
      </c>
    </row>
    <row r="34" spans="2:11" ht="25.5">
      <c r="B34" s="620" t="s">
        <v>6122</v>
      </c>
      <c r="C34" s="620" t="s">
        <v>2748</v>
      </c>
      <c r="D34" s="662" t="s">
        <v>2757</v>
      </c>
      <c r="E34" s="615">
        <v>162000</v>
      </c>
      <c r="F34" s="232">
        <f t="shared" si="1"/>
        <v>6063200</v>
      </c>
      <c r="G34" s="231">
        <f t="shared" si="0"/>
        <v>162000</v>
      </c>
      <c r="H34" s="230">
        <f t="shared" si="2"/>
        <v>6063200</v>
      </c>
      <c r="J34" s="619" t="s">
        <v>55</v>
      </c>
      <c r="K34" s="619" t="s">
        <v>2750</v>
      </c>
    </row>
    <row r="35" spans="2:11">
      <c r="B35" s="620" t="s">
        <v>6122</v>
      </c>
      <c r="C35" s="620" t="s">
        <v>2758</v>
      </c>
      <c r="D35" s="662" t="s">
        <v>2749</v>
      </c>
      <c r="E35" s="615">
        <v>63500</v>
      </c>
      <c r="F35" s="232">
        <f t="shared" si="1"/>
        <v>6126700</v>
      </c>
      <c r="G35" s="231">
        <f t="shared" si="0"/>
        <v>63500</v>
      </c>
      <c r="H35" s="230">
        <f t="shared" si="2"/>
        <v>6126700</v>
      </c>
      <c r="J35" s="619" t="s">
        <v>55</v>
      </c>
      <c r="K35" s="619" t="s">
        <v>2750</v>
      </c>
    </row>
    <row r="36" spans="2:11">
      <c r="B36" s="620" t="s">
        <v>6122</v>
      </c>
      <c r="C36" s="620" t="s">
        <v>2758</v>
      </c>
      <c r="D36" s="662" t="s">
        <v>2754</v>
      </c>
      <c r="E36" s="615">
        <v>98000</v>
      </c>
      <c r="F36" s="232">
        <f t="shared" si="1"/>
        <v>6224700</v>
      </c>
      <c r="G36" s="231">
        <f t="shared" si="0"/>
        <v>98000</v>
      </c>
      <c r="H36" s="230">
        <f t="shared" si="2"/>
        <v>6224700</v>
      </c>
      <c r="J36" s="619" t="s">
        <v>55</v>
      </c>
      <c r="K36" s="619" t="s">
        <v>2750</v>
      </c>
    </row>
    <row r="37" spans="2:11" ht="25.5">
      <c r="B37" s="620" t="s">
        <v>6122</v>
      </c>
      <c r="C37" s="620" t="s">
        <v>2758</v>
      </c>
      <c r="D37" s="662" t="s">
        <v>2755</v>
      </c>
      <c r="E37" s="615">
        <v>130000</v>
      </c>
      <c r="F37" s="232">
        <f t="shared" si="1"/>
        <v>6354700</v>
      </c>
      <c r="G37" s="231">
        <f t="shared" si="0"/>
        <v>130000</v>
      </c>
      <c r="H37" s="230">
        <f t="shared" si="2"/>
        <v>6354700</v>
      </c>
      <c r="J37" s="619" t="s">
        <v>55</v>
      </c>
      <c r="K37" s="619" t="s">
        <v>2750</v>
      </c>
    </row>
    <row r="38" spans="2:11" ht="25.5">
      <c r="B38" s="620" t="s">
        <v>6122</v>
      </c>
      <c r="C38" s="620" t="s">
        <v>2758</v>
      </c>
      <c r="D38" s="662" t="s">
        <v>2757</v>
      </c>
      <c r="E38" s="615">
        <v>108000</v>
      </c>
      <c r="F38" s="232">
        <f t="shared" si="1"/>
        <v>6462700</v>
      </c>
      <c r="G38" s="231">
        <f t="shared" si="0"/>
        <v>108000</v>
      </c>
      <c r="H38" s="230">
        <f t="shared" si="2"/>
        <v>6462700</v>
      </c>
      <c r="J38" s="619" t="s">
        <v>55</v>
      </c>
      <c r="K38" s="619" t="s">
        <v>2750</v>
      </c>
    </row>
    <row r="39" spans="2:11">
      <c r="D39" s="241" t="s">
        <v>2745</v>
      </c>
      <c r="E39" s="234">
        <f>SUM(E7:E38)</f>
        <v>6462700</v>
      </c>
    </row>
  </sheetData>
  <mergeCells count="7">
    <mergeCell ref="K5:K6"/>
    <mergeCell ref="E3:H3"/>
    <mergeCell ref="E4:E6"/>
    <mergeCell ref="F4:F6"/>
    <mergeCell ref="G4:G6"/>
    <mergeCell ref="H4:H6"/>
    <mergeCell ref="J5:J6"/>
  </mergeCells>
  <pageMargins left="0.7" right="0.7" top="0.75" bottom="0.75" header="0.3" footer="0.3"/>
  <pageSetup paperSize="5" scale="80" fitToHeight="0" orientation="landscape" r:id="rId1"/>
  <colBreaks count="1" manualBreakCount="1">
    <brk id="8"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011D-B45E-4308-8CAB-327C7900B76E}">
  <sheetPr>
    <pageSetUpPr fitToPage="1"/>
  </sheetPr>
  <dimension ref="A1:Q89"/>
  <sheetViews>
    <sheetView zoomScaleNormal="100" workbookViewId="0">
      <selection activeCell="E89" sqref="E89"/>
    </sheetView>
  </sheetViews>
  <sheetFormatPr defaultColWidth="9.140625" defaultRowHeight="12.75"/>
  <cols>
    <col min="1" max="1" width="9.7109375" style="620" customWidth="1"/>
    <col min="2" max="2" width="27.7109375" style="620" customWidth="1"/>
    <col min="3" max="3" width="40.7109375" style="620" customWidth="1"/>
    <col min="4" max="4" width="40.7109375" style="662" customWidth="1"/>
    <col min="5" max="7" width="12.7109375" style="620" customWidth="1"/>
    <col min="8" max="8" width="14.7109375" style="620" customWidth="1"/>
    <col min="9" max="9" width="2.28515625" style="620" customWidth="1"/>
    <col min="10" max="11" width="12.7109375" style="619" customWidth="1"/>
    <col min="12" max="12" width="18.85546875" style="620" bestFit="1" customWidth="1"/>
    <col min="13" max="13" width="5.5703125" style="620" bestFit="1" customWidth="1"/>
    <col min="14" max="14" width="10" style="620" bestFit="1" customWidth="1"/>
    <col min="15" max="15" width="15.28515625" style="620" bestFit="1" customWidth="1"/>
    <col min="16" max="16" width="20.7109375" style="620" bestFit="1" customWidth="1"/>
    <col min="17" max="17" width="19.85546875" style="620" bestFit="1" customWidth="1"/>
    <col min="18" max="16384" width="9.140625" style="620"/>
  </cols>
  <sheetData>
    <row r="1" spans="1:17" s="602" customFormat="1" ht="16.5" customHeight="1">
      <c r="A1" s="601"/>
      <c r="B1" s="229"/>
      <c r="C1" s="229"/>
      <c r="D1" s="654"/>
      <c r="E1" s="227"/>
      <c r="F1" s="665"/>
      <c r="G1" s="227"/>
      <c r="H1" s="665"/>
      <c r="I1" s="665"/>
      <c r="J1" s="226"/>
      <c r="K1" s="601"/>
      <c r="L1" s="601"/>
      <c r="M1" s="601"/>
      <c r="Q1" s="601"/>
    </row>
    <row r="2" spans="1:17" s="602" customFormat="1" ht="23.25">
      <c r="A2" s="225" t="s">
        <v>6058</v>
      </c>
      <c r="B2" s="224"/>
      <c r="C2" s="224"/>
      <c r="D2" s="236"/>
      <c r="E2" s="592"/>
      <c r="F2" s="594"/>
      <c r="G2" s="593"/>
      <c r="H2" s="594"/>
      <c r="I2" s="594"/>
      <c r="J2" s="595"/>
      <c r="K2" s="596"/>
      <c r="L2" s="600"/>
      <c r="M2" s="601"/>
      <c r="Q2" s="601"/>
    </row>
    <row r="3" spans="1:17" s="602" customFormat="1" ht="16.5" customHeight="1">
      <c r="A3" s="610"/>
      <c r="B3" s="597"/>
      <c r="C3" s="608"/>
      <c r="D3" s="237"/>
      <c r="E3" s="715" t="s">
        <v>6057</v>
      </c>
      <c r="F3" s="716"/>
      <c r="G3" s="716"/>
      <c r="H3" s="716"/>
      <c r="I3" s="603"/>
      <c r="J3" s="599"/>
      <c r="K3" s="600"/>
      <c r="L3" s="600"/>
      <c r="M3" s="601"/>
      <c r="Q3" s="601"/>
    </row>
    <row r="4" spans="1:17" s="614" customFormat="1" ht="16.5" customHeight="1">
      <c r="A4" s="603"/>
      <c r="B4" s="604"/>
      <c r="C4" s="608"/>
      <c r="D4" s="238"/>
      <c r="E4" s="715" t="s">
        <v>6056</v>
      </c>
      <c r="F4" s="715" t="s">
        <v>6055</v>
      </c>
      <c r="G4" s="719" t="s">
        <v>6054</v>
      </c>
      <c r="H4" s="722" t="s">
        <v>6053</v>
      </c>
      <c r="I4" s="610"/>
      <c r="J4" s="606"/>
      <c r="K4" s="606"/>
    </row>
    <row r="5" spans="1:17" s="614" customFormat="1" ht="16.5" customHeight="1">
      <c r="A5" s="607" t="s">
        <v>6052</v>
      </c>
      <c r="B5" s="608"/>
      <c r="C5" s="608"/>
      <c r="D5" s="239"/>
      <c r="E5" s="717"/>
      <c r="F5" s="717"/>
      <c r="G5" s="720"/>
      <c r="H5" s="723"/>
      <c r="I5" s="610"/>
      <c r="J5" s="713" t="s">
        <v>13</v>
      </c>
      <c r="K5" s="713" t="s">
        <v>14</v>
      </c>
    </row>
    <row r="6" spans="1:17" s="614" customFormat="1" ht="16.5" customHeight="1">
      <c r="A6" s="611" t="s">
        <v>6051</v>
      </c>
      <c r="B6" s="611" t="s">
        <v>4556</v>
      </c>
      <c r="C6" s="611" t="s">
        <v>7</v>
      </c>
      <c r="D6" s="240" t="s">
        <v>8</v>
      </c>
      <c r="E6" s="718"/>
      <c r="F6" s="718"/>
      <c r="G6" s="721"/>
      <c r="H6" s="724"/>
      <c r="I6" s="613"/>
      <c r="J6" s="714"/>
      <c r="K6" s="714"/>
    </row>
    <row r="7" spans="1:17" ht="140.25">
      <c r="B7" s="620" t="s">
        <v>4253</v>
      </c>
      <c r="C7" s="620" t="s">
        <v>3013</v>
      </c>
      <c r="D7" s="662" t="s">
        <v>4274</v>
      </c>
      <c r="E7" s="615">
        <v>1000000</v>
      </c>
      <c r="F7" s="232">
        <f>E7</f>
        <v>1000000</v>
      </c>
      <c r="G7" s="231">
        <f t="shared" ref="G7:G38" si="0">E7</f>
        <v>1000000</v>
      </c>
      <c r="H7" s="230">
        <f>G7</f>
        <v>1000000</v>
      </c>
      <c r="J7" s="619" t="s">
        <v>62</v>
      </c>
      <c r="K7" s="619" t="s">
        <v>63</v>
      </c>
    </row>
    <row r="8" spans="1:17" ht="153">
      <c r="B8" s="620" t="s">
        <v>4253</v>
      </c>
      <c r="C8" s="620" t="s">
        <v>3013</v>
      </c>
      <c r="D8" s="662" t="s">
        <v>6334</v>
      </c>
      <c r="E8" s="615">
        <v>200000</v>
      </c>
      <c r="F8" s="232">
        <f t="shared" ref="F8:F39" si="1">E8+F7</f>
        <v>1200000</v>
      </c>
      <c r="G8" s="231">
        <f t="shared" si="0"/>
        <v>200000</v>
      </c>
      <c r="H8" s="230">
        <f t="shared" ref="H8:H39" si="2">H7+G8</f>
        <v>1200000</v>
      </c>
      <c r="J8" s="619" t="s">
        <v>62</v>
      </c>
      <c r="K8" s="619" t="s">
        <v>63</v>
      </c>
    </row>
    <row r="9" spans="1:17" ht="89.25">
      <c r="B9" s="620" t="s">
        <v>4253</v>
      </c>
      <c r="C9" s="620" t="s">
        <v>3013</v>
      </c>
      <c r="D9" s="662" t="s">
        <v>4275</v>
      </c>
      <c r="E9" s="615">
        <v>100000</v>
      </c>
      <c r="F9" s="232">
        <f t="shared" si="1"/>
        <v>1300000</v>
      </c>
      <c r="G9" s="231">
        <f t="shared" si="0"/>
        <v>100000</v>
      </c>
      <c r="H9" s="230">
        <f t="shared" si="2"/>
        <v>1300000</v>
      </c>
      <c r="J9" s="619" t="s">
        <v>62</v>
      </c>
      <c r="K9" s="619" t="s">
        <v>63</v>
      </c>
    </row>
    <row r="10" spans="1:17" ht="114.75">
      <c r="B10" s="620" t="s">
        <v>4253</v>
      </c>
      <c r="C10" s="620" t="s">
        <v>3013</v>
      </c>
      <c r="D10" s="662" t="s">
        <v>4276</v>
      </c>
      <c r="E10" s="615">
        <v>200000</v>
      </c>
      <c r="F10" s="232">
        <f t="shared" si="1"/>
        <v>1500000</v>
      </c>
      <c r="G10" s="231">
        <f t="shared" si="0"/>
        <v>200000</v>
      </c>
      <c r="H10" s="230">
        <f t="shared" si="2"/>
        <v>1500000</v>
      </c>
      <c r="J10" s="619" t="s">
        <v>62</v>
      </c>
      <c r="K10" s="619" t="s">
        <v>63</v>
      </c>
    </row>
    <row r="11" spans="1:17" ht="25.5">
      <c r="B11" s="620" t="s">
        <v>4253</v>
      </c>
      <c r="C11" s="620" t="s">
        <v>3013</v>
      </c>
      <c r="D11" s="662" t="s">
        <v>4277</v>
      </c>
      <c r="E11" s="615">
        <v>80000</v>
      </c>
      <c r="F11" s="232">
        <f t="shared" si="1"/>
        <v>1580000</v>
      </c>
      <c r="G11" s="231">
        <f t="shared" si="0"/>
        <v>80000</v>
      </c>
      <c r="H11" s="230">
        <f t="shared" si="2"/>
        <v>1580000</v>
      </c>
      <c r="J11" s="619" t="s">
        <v>62</v>
      </c>
      <c r="K11" s="619" t="s">
        <v>63</v>
      </c>
    </row>
    <row r="12" spans="1:17" ht="153">
      <c r="B12" s="620" t="s">
        <v>4253</v>
      </c>
      <c r="C12" s="620" t="s">
        <v>3013</v>
      </c>
      <c r="D12" s="662" t="s">
        <v>4278</v>
      </c>
      <c r="E12" s="615">
        <v>100000</v>
      </c>
      <c r="F12" s="232">
        <f t="shared" si="1"/>
        <v>1680000</v>
      </c>
      <c r="G12" s="231">
        <f t="shared" si="0"/>
        <v>100000</v>
      </c>
      <c r="H12" s="230">
        <f t="shared" si="2"/>
        <v>1680000</v>
      </c>
      <c r="J12" s="619" t="s">
        <v>62</v>
      </c>
      <c r="K12" s="619" t="s">
        <v>63</v>
      </c>
    </row>
    <row r="13" spans="1:17" ht="153">
      <c r="B13" s="620" t="s">
        <v>4253</v>
      </c>
      <c r="C13" s="620" t="s">
        <v>3013</v>
      </c>
      <c r="D13" s="662" t="s">
        <v>4279</v>
      </c>
      <c r="E13" s="615">
        <v>500000</v>
      </c>
      <c r="F13" s="232">
        <f t="shared" si="1"/>
        <v>2180000</v>
      </c>
      <c r="G13" s="231">
        <f t="shared" si="0"/>
        <v>500000</v>
      </c>
      <c r="H13" s="230">
        <f t="shared" si="2"/>
        <v>2180000</v>
      </c>
      <c r="J13" s="619" t="s">
        <v>62</v>
      </c>
      <c r="K13" s="619" t="s">
        <v>63</v>
      </c>
    </row>
    <row r="14" spans="1:17" ht="153">
      <c r="B14" s="620" t="s">
        <v>4253</v>
      </c>
      <c r="C14" s="620" t="s">
        <v>3013</v>
      </c>
      <c r="D14" s="662" t="s">
        <v>4280</v>
      </c>
      <c r="E14" s="615">
        <v>700000</v>
      </c>
      <c r="F14" s="232">
        <f t="shared" si="1"/>
        <v>2880000</v>
      </c>
      <c r="G14" s="231">
        <f t="shared" si="0"/>
        <v>700000</v>
      </c>
      <c r="H14" s="230">
        <f t="shared" si="2"/>
        <v>2880000</v>
      </c>
      <c r="J14" s="619" t="s">
        <v>62</v>
      </c>
      <c r="K14" s="619" t="s">
        <v>63</v>
      </c>
    </row>
    <row r="15" spans="1:17" ht="102">
      <c r="B15" s="620" t="s">
        <v>4253</v>
      </c>
      <c r="C15" s="620" t="s">
        <v>3013</v>
      </c>
      <c r="D15" s="662" t="s">
        <v>4281</v>
      </c>
      <c r="E15" s="615">
        <v>200000</v>
      </c>
      <c r="F15" s="232">
        <f t="shared" si="1"/>
        <v>3080000</v>
      </c>
      <c r="G15" s="231">
        <f t="shared" si="0"/>
        <v>200000</v>
      </c>
      <c r="H15" s="230">
        <f t="shared" si="2"/>
        <v>3080000</v>
      </c>
      <c r="J15" s="619" t="s">
        <v>62</v>
      </c>
      <c r="K15" s="619" t="s">
        <v>63</v>
      </c>
    </row>
    <row r="16" spans="1:17" ht="114.75">
      <c r="B16" s="620" t="s">
        <v>4253</v>
      </c>
      <c r="C16" s="620" t="s">
        <v>3013</v>
      </c>
      <c r="D16" s="662" t="s">
        <v>6333</v>
      </c>
      <c r="E16" s="615">
        <v>999999.99989999994</v>
      </c>
      <c r="F16" s="232">
        <f t="shared" si="1"/>
        <v>4079999.9999000002</v>
      </c>
      <c r="G16" s="231">
        <f t="shared" si="0"/>
        <v>999999.99989999994</v>
      </c>
      <c r="H16" s="230">
        <f t="shared" si="2"/>
        <v>4079999.9999000002</v>
      </c>
      <c r="J16" s="619" t="s">
        <v>62</v>
      </c>
      <c r="K16" s="619" t="s">
        <v>63</v>
      </c>
    </row>
    <row r="17" spans="2:11" ht="63.75">
      <c r="B17" s="620" t="s">
        <v>4253</v>
      </c>
      <c r="C17" s="620" t="s">
        <v>3013</v>
      </c>
      <c r="D17" s="662" t="s">
        <v>4282</v>
      </c>
      <c r="E17" s="615">
        <v>450000</v>
      </c>
      <c r="F17" s="232">
        <f t="shared" si="1"/>
        <v>4529999.9999000002</v>
      </c>
      <c r="G17" s="231">
        <f t="shared" si="0"/>
        <v>450000</v>
      </c>
      <c r="H17" s="230">
        <f t="shared" si="2"/>
        <v>4529999.9999000002</v>
      </c>
      <c r="J17" s="619" t="s">
        <v>62</v>
      </c>
      <c r="K17" s="619" t="s">
        <v>63</v>
      </c>
    </row>
    <row r="18" spans="2:11" ht="114.75">
      <c r="B18" s="620" t="s">
        <v>4253</v>
      </c>
      <c r="C18" s="620" t="s">
        <v>3013</v>
      </c>
      <c r="D18" s="662" t="s">
        <v>4283</v>
      </c>
      <c r="E18" s="615">
        <v>40000</v>
      </c>
      <c r="F18" s="232">
        <f t="shared" si="1"/>
        <v>4569999.9999000002</v>
      </c>
      <c r="G18" s="231">
        <f t="shared" si="0"/>
        <v>40000</v>
      </c>
      <c r="H18" s="230">
        <f t="shared" si="2"/>
        <v>4569999.9999000002</v>
      </c>
      <c r="J18" s="619" t="s">
        <v>62</v>
      </c>
      <c r="K18" s="619" t="s">
        <v>63</v>
      </c>
    </row>
    <row r="19" spans="2:11" ht="76.5">
      <c r="B19" s="620" t="s">
        <v>4253</v>
      </c>
      <c r="C19" s="620" t="s">
        <v>3013</v>
      </c>
      <c r="D19" s="662" t="s">
        <v>4284</v>
      </c>
      <c r="E19" s="615">
        <v>125000</v>
      </c>
      <c r="F19" s="232">
        <f t="shared" si="1"/>
        <v>4694999.9999000002</v>
      </c>
      <c r="G19" s="231">
        <f t="shared" si="0"/>
        <v>125000</v>
      </c>
      <c r="H19" s="230">
        <f t="shared" si="2"/>
        <v>4694999.9999000002</v>
      </c>
      <c r="J19" s="619" t="s">
        <v>62</v>
      </c>
      <c r="K19" s="619" t="s">
        <v>63</v>
      </c>
    </row>
    <row r="20" spans="2:11" ht="76.5">
      <c r="B20" s="620" t="s">
        <v>4253</v>
      </c>
      <c r="C20" s="620" t="s">
        <v>3013</v>
      </c>
      <c r="D20" s="662" t="s">
        <v>4285</v>
      </c>
      <c r="E20" s="615">
        <v>150000</v>
      </c>
      <c r="F20" s="232">
        <f t="shared" si="1"/>
        <v>4844999.9999000002</v>
      </c>
      <c r="G20" s="231">
        <f t="shared" si="0"/>
        <v>150000</v>
      </c>
      <c r="H20" s="230">
        <f t="shared" si="2"/>
        <v>4844999.9999000002</v>
      </c>
      <c r="J20" s="619" t="s">
        <v>62</v>
      </c>
      <c r="K20" s="619" t="s">
        <v>63</v>
      </c>
    </row>
    <row r="21" spans="2:11" ht="89.25">
      <c r="B21" s="620" t="s">
        <v>4253</v>
      </c>
      <c r="C21" s="620" t="s">
        <v>6330</v>
      </c>
      <c r="D21" s="662" t="s">
        <v>6332</v>
      </c>
      <c r="E21" s="615">
        <v>75000</v>
      </c>
      <c r="F21" s="232">
        <f t="shared" si="1"/>
        <v>4919999.9999000002</v>
      </c>
      <c r="G21" s="231">
        <f t="shared" si="0"/>
        <v>75000</v>
      </c>
      <c r="H21" s="230">
        <f t="shared" si="2"/>
        <v>4919999.9999000002</v>
      </c>
      <c r="J21" s="619" t="s">
        <v>62</v>
      </c>
      <c r="K21" s="619" t="s">
        <v>63</v>
      </c>
    </row>
    <row r="22" spans="2:11" ht="89.25">
      <c r="B22" s="620" t="s">
        <v>4253</v>
      </c>
      <c r="C22" s="620" t="s">
        <v>6330</v>
      </c>
      <c r="D22" s="662" t="s">
        <v>6331</v>
      </c>
      <c r="E22" s="615">
        <v>125000</v>
      </c>
      <c r="F22" s="232">
        <f t="shared" si="1"/>
        <v>5044999.9999000002</v>
      </c>
      <c r="G22" s="231">
        <f t="shared" si="0"/>
        <v>125000</v>
      </c>
      <c r="H22" s="230">
        <f t="shared" si="2"/>
        <v>5044999.9999000002</v>
      </c>
      <c r="J22" s="619" t="s">
        <v>62</v>
      </c>
      <c r="K22" s="619" t="s">
        <v>63</v>
      </c>
    </row>
    <row r="23" spans="2:11">
      <c r="B23" s="620" t="s">
        <v>4253</v>
      </c>
      <c r="C23" s="620" t="s">
        <v>6330</v>
      </c>
      <c r="D23" s="662" t="s">
        <v>4272</v>
      </c>
      <c r="E23" s="615">
        <v>75000</v>
      </c>
      <c r="F23" s="232">
        <f t="shared" si="1"/>
        <v>5119999.9999000002</v>
      </c>
      <c r="G23" s="231">
        <f t="shared" si="0"/>
        <v>75000</v>
      </c>
      <c r="H23" s="230">
        <f t="shared" si="2"/>
        <v>5119999.9999000002</v>
      </c>
      <c r="J23" s="619" t="s">
        <v>62</v>
      </c>
      <c r="K23" s="619" t="s">
        <v>63</v>
      </c>
    </row>
    <row r="24" spans="2:11" ht="38.25">
      <c r="B24" s="620" t="s">
        <v>4253</v>
      </c>
      <c r="C24" s="620" t="s">
        <v>6330</v>
      </c>
      <c r="D24" s="662" t="s">
        <v>4260</v>
      </c>
      <c r="E24" s="615">
        <v>500000</v>
      </c>
      <c r="F24" s="232">
        <f t="shared" si="1"/>
        <v>5619999.9999000002</v>
      </c>
      <c r="G24" s="231">
        <f t="shared" si="0"/>
        <v>500000</v>
      </c>
      <c r="H24" s="230">
        <f t="shared" si="2"/>
        <v>5619999.9999000002</v>
      </c>
      <c r="J24" s="619" t="s">
        <v>62</v>
      </c>
      <c r="K24" s="619" t="s">
        <v>63</v>
      </c>
    </row>
    <row r="25" spans="2:11" ht="127.5">
      <c r="B25" s="620" t="s">
        <v>4253</v>
      </c>
      <c r="C25" s="620" t="s">
        <v>4268</v>
      </c>
      <c r="D25" s="662" t="s">
        <v>4269</v>
      </c>
      <c r="E25" s="615">
        <v>75000</v>
      </c>
      <c r="F25" s="232">
        <f t="shared" si="1"/>
        <v>5694999.9999000002</v>
      </c>
      <c r="G25" s="231">
        <f t="shared" si="0"/>
        <v>75000</v>
      </c>
      <c r="H25" s="230">
        <f t="shared" si="2"/>
        <v>5694999.9999000002</v>
      </c>
      <c r="J25" s="619" t="s">
        <v>62</v>
      </c>
      <c r="K25" s="619" t="s">
        <v>63</v>
      </c>
    </row>
    <row r="26" spans="2:11" ht="63.75">
      <c r="B26" s="620" t="s">
        <v>4253</v>
      </c>
      <c r="C26" s="620" t="s">
        <v>4268</v>
      </c>
      <c r="D26" s="662" t="s">
        <v>4270</v>
      </c>
      <c r="E26" s="615">
        <v>79903</v>
      </c>
      <c r="F26" s="232">
        <f t="shared" si="1"/>
        <v>5774902.9999000002</v>
      </c>
      <c r="G26" s="231">
        <f t="shared" si="0"/>
        <v>79903</v>
      </c>
      <c r="H26" s="230">
        <f t="shared" si="2"/>
        <v>5774902.9999000002</v>
      </c>
      <c r="J26" s="619" t="s">
        <v>62</v>
      </c>
      <c r="K26" s="619" t="s">
        <v>63</v>
      </c>
    </row>
    <row r="27" spans="2:11" ht="51">
      <c r="B27" s="620" t="s">
        <v>4253</v>
      </c>
      <c r="C27" s="620" t="s">
        <v>4268</v>
      </c>
      <c r="D27" s="662" t="s">
        <v>4271</v>
      </c>
      <c r="E27" s="615">
        <v>192244</v>
      </c>
      <c r="F27" s="232">
        <f t="shared" si="1"/>
        <v>5967146.9999000002</v>
      </c>
      <c r="G27" s="231">
        <f t="shared" si="0"/>
        <v>192244</v>
      </c>
      <c r="H27" s="230">
        <f t="shared" si="2"/>
        <v>5967146.9999000002</v>
      </c>
      <c r="J27" s="619" t="s">
        <v>62</v>
      </c>
      <c r="K27" s="619" t="s">
        <v>63</v>
      </c>
    </row>
    <row r="28" spans="2:11" ht="114.75">
      <c r="B28" s="620" t="s">
        <v>4253</v>
      </c>
      <c r="C28" s="620" t="s">
        <v>6328</v>
      </c>
      <c r="D28" s="662" t="s">
        <v>6329</v>
      </c>
      <c r="E28" s="615">
        <v>50000</v>
      </c>
      <c r="F28" s="232">
        <f t="shared" si="1"/>
        <v>6017146.9999000002</v>
      </c>
      <c r="G28" s="231">
        <f t="shared" si="0"/>
        <v>50000</v>
      </c>
      <c r="H28" s="230">
        <f t="shared" si="2"/>
        <v>6017146.9999000002</v>
      </c>
      <c r="J28" s="619" t="s">
        <v>62</v>
      </c>
      <c r="K28" s="619" t="s">
        <v>63</v>
      </c>
    </row>
    <row r="29" spans="2:11" ht="89.25">
      <c r="B29" s="620" t="s">
        <v>4253</v>
      </c>
      <c r="C29" s="620" t="s">
        <v>6328</v>
      </c>
      <c r="D29" s="662" t="s">
        <v>6327</v>
      </c>
      <c r="E29" s="615">
        <v>40000</v>
      </c>
      <c r="F29" s="232">
        <f t="shared" si="1"/>
        <v>6057146.9999000002</v>
      </c>
      <c r="G29" s="231">
        <f t="shared" si="0"/>
        <v>40000</v>
      </c>
      <c r="H29" s="230">
        <f t="shared" si="2"/>
        <v>6057146.9999000002</v>
      </c>
      <c r="J29" s="619" t="s">
        <v>62</v>
      </c>
      <c r="K29" s="619" t="s">
        <v>63</v>
      </c>
    </row>
    <row r="30" spans="2:11" ht="165.75">
      <c r="B30" s="620" t="s">
        <v>4253</v>
      </c>
      <c r="C30" s="620" t="s">
        <v>6326</v>
      </c>
      <c r="D30" s="662" t="s">
        <v>6325</v>
      </c>
      <c r="E30" s="615">
        <v>500000</v>
      </c>
      <c r="F30" s="232">
        <f t="shared" si="1"/>
        <v>6557146.9999000002</v>
      </c>
      <c r="G30" s="231">
        <f t="shared" si="0"/>
        <v>500000</v>
      </c>
      <c r="H30" s="230">
        <f t="shared" si="2"/>
        <v>6557146.9999000002</v>
      </c>
      <c r="J30" s="619" t="s">
        <v>62</v>
      </c>
      <c r="K30" s="619" t="s">
        <v>63</v>
      </c>
    </row>
    <row r="31" spans="2:11" ht="76.5">
      <c r="B31" s="620" t="s">
        <v>4253</v>
      </c>
      <c r="C31" s="620" t="s">
        <v>4290</v>
      </c>
      <c r="D31" s="662" t="s">
        <v>4291</v>
      </c>
      <c r="E31" s="615">
        <v>327000</v>
      </c>
      <c r="F31" s="232">
        <f t="shared" si="1"/>
        <v>6884146.9999000002</v>
      </c>
      <c r="G31" s="231">
        <f t="shared" si="0"/>
        <v>327000</v>
      </c>
      <c r="H31" s="230">
        <f t="shared" si="2"/>
        <v>6884146.9999000002</v>
      </c>
      <c r="J31" s="619" t="s">
        <v>62</v>
      </c>
      <c r="K31" s="619" t="s">
        <v>63</v>
      </c>
    </row>
    <row r="32" spans="2:11" ht="38.25">
      <c r="B32" s="620" t="s">
        <v>4253</v>
      </c>
      <c r="C32" s="620" t="s">
        <v>4286</v>
      </c>
      <c r="D32" s="662" t="s">
        <v>6324</v>
      </c>
      <c r="E32" s="615">
        <v>60000</v>
      </c>
      <c r="F32" s="232">
        <f t="shared" si="1"/>
        <v>6944146.9999000002</v>
      </c>
      <c r="G32" s="231">
        <f t="shared" si="0"/>
        <v>60000</v>
      </c>
      <c r="H32" s="230">
        <f t="shared" si="2"/>
        <v>6944146.9999000002</v>
      </c>
      <c r="J32" s="619" t="s">
        <v>62</v>
      </c>
      <c r="K32" s="619" t="s">
        <v>63</v>
      </c>
    </row>
    <row r="33" spans="2:11" ht="76.5">
      <c r="B33" s="620" t="s">
        <v>4253</v>
      </c>
      <c r="C33" s="620" t="s">
        <v>4286</v>
      </c>
      <c r="D33" s="662" t="s">
        <v>4287</v>
      </c>
      <c r="E33" s="615">
        <v>75000</v>
      </c>
      <c r="F33" s="232">
        <f t="shared" si="1"/>
        <v>7019146.9999000002</v>
      </c>
      <c r="G33" s="231">
        <f t="shared" si="0"/>
        <v>75000</v>
      </c>
      <c r="H33" s="230">
        <f t="shared" si="2"/>
        <v>7019146.9999000002</v>
      </c>
      <c r="J33" s="619" t="s">
        <v>62</v>
      </c>
      <c r="K33" s="619" t="s">
        <v>63</v>
      </c>
    </row>
    <row r="34" spans="2:11" ht="51">
      <c r="B34" s="620" t="s">
        <v>4253</v>
      </c>
      <c r="C34" s="620" t="s">
        <v>4261</v>
      </c>
      <c r="D34" s="662" t="s">
        <v>4262</v>
      </c>
      <c r="E34" s="615">
        <v>100000</v>
      </c>
      <c r="F34" s="232">
        <f t="shared" si="1"/>
        <v>7119146.9999000002</v>
      </c>
      <c r="G34" s="231">
        <f t="shared" si="0"/>
        <v>100000</v>
      </c>
      <c r="H34" s="230">
        <f t="shared" si="2"/>
        <v>7119146.9999000002</v>
      </c>
      <c r="J34" s="619" t="s">
        <v>62</v>
      </c>
      <c r="K34" s="619" t="s">
        <v>63</v>
      </c>
    </row>
    <row r="35" spans="2:11" ht="38.25">
      <c r="B35" s="620" t="s">
        <v>4253</v>
      </c>
      <c r="C35" s="620" t="s">
        <v>4261</v>
      </c>
      <c r="D35" s="662" t="s">
        <v>4263</v>
      </c>
      <c r="E35" s="615">
        <v>1000000</v>
      </c>
      <c r="F35" s="232">
        <f t="shared" si="1"/>
        <v>8119146.9999000002</v>
      </c>
      <c r="G35" s="231">
        <f t="shared" si="0"/>
        <v>1000000</v>
      </c>
      <c r="H35" s="230">
        <f t="shared" si="2"/>
        <v>8119146.9999000002</v>
      </c>
      <c r="J35" s="619" t="s">
        <v>62</v>
      </c>
      <c r="K35" s="619" t="s">
        <v>63</v>
      </c>
    </row>
    <row r="36" spans="2:11" ht="89.25">
      <c r="B36" s="620" t="s">
        <v>4253</v>
      </c>
      <c r="C36" s="620" t="s">
        <v>4261</v>
      </c>
      <c r="D36" s="662" t="s">
        <v>4264</v>
      </c>
      <c r="E36" s="615">
        <v>225000</v>
      </c>
      <c r="F36" s="232">
        <f t="shared" si="1"/>
        <v>8344146.9999000002</v>
      </c>
      <c r="G36" s="231">
        <f t="shared" si="0"/>
        <v>225000</v>
      </c>
      <c r="H36" s="230">
        <f t="shared" si="2"/>
        <v>8344146.9999000002</v>
      </c>
      <c r="J36" s="619" t="s">
        <v>62</v>
      </c>
      <c r="K36" s="619" t="s">
        <v>63</v>
      </c>
    </row>
    <row r="37" spans="2:11" ht="102">
      <c r="B37" s="620" t="s">
        <v>4253</v>
      </c>
      <c r="C37" s="620" t="s">
        <v>4261</v>
      </c>
      <c r="D37" s="662" t="s">
        <v>6323</v>
      </c>
      <c r="E37" s="615">
        <v>327000</v>
      </c>
      <c r="F37" s="232">
        <f t="shared" si="1"/>
        <v>8671146.9999000002</v>
      </c>
      <c r="G37" s="231">
        <f t="shared" si="0"/>
        <v>327000</v>
      </c>
      <c r="H37" s="230">
        <f t="shared" si="2"/>
        <v>8671146.9999000002</v>
      </c>
      <c r="J37" s="619" t="s">
        <v>62</v>
      </c>
      <c r="K37" s="619" t="s">
        <v>63</v>
      </c>
    </row>
    <row r="38" spans="2:11" ht="51">
      <c r="B38" s="620" t="s">
        <v>4253</v>
      </c>
      <c r="C38" s="620" t="s">
        <v>4261</v>
      </c>
      <c r="D38" s="662" t="s">
        <v>4265</v>
      </c>
      <c r="E38" s="615">
        <v>100000</v>
      </c>
      <c r="F38" s="232">
        <f t="shared" si="1"/>
        <v>8771146.9999000002</v>
      </c>
      <c r="G38" s="231">
        <f t="shared" si="0"/>
        <v>100000</v>
      </c>
      <c r="H38" s="230">
        <f t="shared" si="2"/>
        <v>8771146.9999000002</v>
      </c>
      <c r="J38" s="619" t="s">
        <v>62</v>
      </c>
      <c r="K38" s="619" t="s">
        <v>63</v>
      </c>
    </row>
    <row r="39" spans="2:11" ht="102">
      <c r="B39" s="620" t="s">
        <v>4253</v>
      </c>
      <c r="C39" s="620" t="s">
        <v>4254</v>
      </c>
      <c r="D39" s="662" t="s">
        <v>4255</v>
      </c>
      <c r="E39" s="615">
        <v>350000</v>
      </c>
      <c r="F39" s="232">
        <f t="shared" si="1"/>
        <v>9121146.9999000002</v>
      </c>
      <c r="G39" s="231">
        <f t="shared" ref="G39:G70" si="3">E39</f>
        <v>350000</v>
      </c>
      <c r="H39" s="230">
        <f t="shared" si="2"/>
        <v>9121146.9999000002</v>
      </c>
      <c r="J39" s="619" t="s">
        <v>62</v>
      </c>
      <c r="K39" s="619" t="s">
        <v>63</v>
      </c>
    </row>
    <row r="40" spans="2:11" ht="89.25">
      <c r="B40" s="620" t="s">
        <v>4253</v>
      </c>
      <c r="C40" s="620" t="s">
        <v>4254</v>
      </c>
      <c r="D40" s="662" t="s">
        <v>4256</v>
      </c>
      <c r="E40" s="615">
        <v>800000</v>
      </c>
      <c r="F40" s="232">
        <f t="shared" ref="F40:F71" si="4">E40+F39</f>
        <v>9921146.9999000002</v>
      </c>
      <c r="G40" s="231">
        <f t="shared" si="3"/>
        <v>800000</v>
      </c>
      <c r="H40" s="230">
        <f t="shared" ref="H40:H71" si="5">H39+G40</f>
        <v>9921146.9999000002</v>
      </c>
      <c r="J40" s="619" t="s">
        <v>62</v>
      </c>
      <c r="K40" s="619" t="s">
        <v>63</v>
      </c>
    </row>
    <row r="41" spans="2:11" ht="76.5">
      <c r="B41" s="620" t="s">
        <v>4253</v>
      </c>
      <c r="C41" s="620" t="s">
        <v>4254</v>
      </c>
      <c r="D41" s="662" t="s">
        <v>6322</v>
      </c>
      <c r="E41" s="615">
        <v>80000</v>
      </c>
      <c r="F41" s="232">
        <f t="shared" si="4"/>
        <v>10001146.9999</v>
      </c>
      <c r="G41" s="231">
        <f t="shared" si="3"/>
        <v>80000</v>
      </c>
      <c r="H41" s="230">
        <f t="shared" si="5"/>
        <v>10001146.9999</v>
      </c>
      <c r="J41" s="619" t="s">
        <v>62</v>
      </c>
      <c r="K41" s="619" t="s">
        <v>63</v>
      </c>
    </row>
    <row r="42" spans="2:11" ht="63.75">
      <c r="B42" s="620" t="s">
        <v>4253</v>
      </c>
      <c r="C42" s="620" t="s">
        <v>4304</v>
      </c>
      <c r="D42" s="662" t="s">
        <v>4305</v>
      </c>
      <c r="E42" s="615">
        <v>217661</v>
      </c>
      <c r="F42" s="232">
        <f t="shared" si="4"/>
        <v>10218807.9999</v>
      </c>
      <c r="G42" s="231">
        <f t="shared" si="3"/>
        <v>217661</v>
      </c>
      <c r="H42" s="230">
        <f t="shared" si="5"/>
        <v>10218807.9999</v>
      </c>
      <c r="J42" s="619" t="s">
        <v>62</v>
      </c>
      <c r="K42" s="619" t="s">
        <v>63</v>
      </c>
    </row>
    <row r="43" spans="2:11" ht="76.5">
      <c r="B43" s="620" t="s">
        <v>4253</v>
      </c>
      <c r="C43" s="620" t="s">
        <v>4304</v>
      </c>
      <c r="D43" s="662" t="s">
        <v>4306</v>
      </c>
      <c r="E43" s="615">
        <v>20000</v>
      </c>
      <c r="F43" s="232">
        <f t="shared" si="4"/>
        <v>10238807.9999</v>
      </c>
      <c r="G43" s="231">
        <f t="shared" si="3"/>
        <v>20000</v>
      </c>
      <c r="H43" s="230">
        <f t="shared" si="5"/>
        <v>10238807.9999</v>
      </c>
      <c r="J43" s="619" t="s">
        <v>62</v>
      </c>
      <c r="K43" s="619" t="s">
        <v>63</v>
      </c>
    </row>
    <row r="44" spans="2:11" ht="63.75">
      <c r="B44" s="620" t="s">
        <v>4253</v>
      </c>
      <c r="C44" s="620" t="s">
        <v>4304</v>
      </c>
      <c r="D44" s="662" t="s">
        <v>4307</v>
      </c>
      <c r="E44" s="615">
        <v>100000</v>
      </c>
      <c r="F44" s="232">
        <f t="shared" si="4"/>
        <v>10338807.9999</v>
      </c>
      <c r="G44" s="231">
        <f t="shared" si="3"/>
        <v>100000</v>
      </c>
      <c r="H44" s="230">
        <f t="shared" si="5"/>
        <v>10338807.9999</v>
      </c>
      <c r="J44" s="619" t="s">
        <v>62</v>
      </c>
      <c r="K44" s="619" t="s">
        <v>63</v>
      </c>
    </row>
    <row r="45" spans="2:11" ht="51">
      <c r="B45" s="620" t="s">
        <v>4253</v>
      </c>
      <c r="C45" s="620" t="s">
        <v>4302</v>
      </c>
      <c r="D45" s="662" t="s">
        <v>6321</v>
      </c>
      <c r="E45" s="615">
        <v>100000</v>
      </c>
      <c r="F45" s="232">
        <f t="shared" si="4"/>
        <v>10438807.9999</v>
      </c>
      <c r="G45" s="231">
        <f t="shared" si="3"/>
        <v>100000</v>
      </c>
      <c r="H45" s="230">
        <f t="shared" si="5"/>
        <v>10438807.9999</v>
      </c>
      <c r="J45" s="619" t="s">
        <v>62</v>
      </c>
      <c r="K45" s="619" t="s">
        <v>63</v>
      </c>
    </row>
    <row r="46" spans="2:11" ht="89.25">
      <c r="B46" s="620" t="s">
        <v>4253</v>
      </c>
      <c r="C46" s="620" t="s">
        <v>4302</v>
      </c>
      <c r="D46" s="662" t="s">
        <v>4303</v>
      </c>
      <c r="E46" s="615">
        <v>350000</v>
      </c>
      <c r="F46" s="232">
        <f t="shared" si="4"/>
        <v>10788807.9999</v>
      </c>
      <c r="G46" s="231">
        <f t="shared" si="3"/>
        <v>350000</v>
      </c>
      <c r="H46" s="230">
        <f t="shared" si="5"/>
        <v>10788807.9999</v>
      </c>
      <c r="J46" s="619" t="s">
        <v>62</v>
      </c>
      <c r="K46" s="619" t="s">
        <v>63</v>
      </c>
    </row>
    <row r="47" spans="2:11" ht="127.5">
      <c r="B47" s="620" t="s">
        <v>4253</v>
      </c>
      <c r="C47" s="620" t="s">
        <v>4308</v>
      </c>
      <c r="D47" s="662" t="s">
        <v>4309</v>
      </c>
      <c r="E47" s="615">
        <v>500000</v>
      </c>
      <c r="F47" s="232">
        <f t="shared" si="4"/>
        <v>11288807.9999</v>
      </c>
      <c r="G47" s="231">
        <f t="shared" si="3"/>
        <v>500000</v>
      </c>
      <c r="H47" s="230">
        <f t="shared" si="5"/>
        <v>11288807.9999</v>
      </c>
      <c r="J47" s="619" t="s">
        <v>62</v>
      </c>
      <c r="K47" s="619" t="s">
        <v>63</v>
      </c>
    </row>
    <row r="48" spans="2:11" ht="127.5">
      <c r="B48" s="620" t="s">
        <v>4253</v>
      </c>
      <c r="C48" s="620" t="s">
        <v>4308</v>
      </c>
      <c r="D48" s="662" t="s">
        <v>4310</v>
      </c>
      <c r="E48" s="615">
        <v>90000</v>
      </c>
      <c r="F48" s="232">
        <f t="shared" si="4"/>
        <v>11378807.9999</v>
      </c>
      <c r="G48" s="231">
        <f t="shared" si="3"/>
        <v>90000</v>
      </c>
      <c r="H48" s="230">
        <f t="shared" si="5"/>
        <v>11378807.9999</v>
      </c>
      <c r="J48" s="619" t="s">
        <v>62</v>
      </c>
      <c r="K48" s="619" t="s">
        <v>63</v>
      </c>
    </row>
    <row r="49" spans="2:11" ht="127.5">
      <c r="B49" s="620" t="s">
        <v>4253</v>
      </c>
      <c r="C49" s="620" t="s">
        <v>4308</v>
      </c>
      <c r="D49" s="662" t="s">
        <v>6320</v>
      </c>
      <c r="E49" s="615">
        <v>100000</v>
      </c>
      <c r="F49" s="232">
        <f t="shared" si="4"/>
        <v>11478807.9999</v>
      </c>
      <c r="G49" s="231">
        <f t="shared" si="3"/>
        <v>100000</v>
      </c>
      <c r="H49" s="230">
        <f t="shared" si="5"/>
        <v>11478807.9999</v>
      </c>
      <c r="J49" s="619" t="s">
        <v>62</v>
      </c>
      <c r="K49" s="619" t="s">
        <v>63</v>
      </c>
    </row>
    <row r="50" spans="2:11" ht="114.75">
      <c r="B50" s="620" t="s">
        <v>4253</v>
      </c>
      <c r="C50" s="620" t="s">
        <v>4308</v>
      </c>
      <c r="D50" s="662" t="s">
        <v>4311</v>
      </c>
      <c r="E50" s="615">
        <v>200000</v>
      </c>
      <c r="F50" s="232">
        <f t="shared" si="4"/>
        <v>11678807.9999</v>
      </c>
      <c r="G50" s="231">
        <f t="shared" si="3"/>
        <v>200000</v>
      </c>
      <c r="H50" s="230">
        <f t="shared" si="5"/>
        <v>11678807.9999</v>
      </c>
      <c r="J50" s="619" t="s">
        <v>62</v>
      </c>
      <c r="K50" s="619" t="s">
        <v>63</v>
      </c>
    </row>
    <row r="51" spans="2:11" ht="114.75">
      <c r="B51" s="620" t="s">
        <v>4253</v>
      </c>
      <c r="C51" s="620" t="s">
        <v>4308</v>
      </c>
      <c r="D51" s="662" t="s">
        <v>4312</v>
      </c>
      <c r="E51" s="615">
        <v>1000000</v>
      </c>
      <c r="F51" s="232">
        <f t="shared" si="4"/>
        <v>12678807.9999</v>
      </c>
      <c r="G51" s="231">
        <f t="shared" si="3"/>
        <v>1000000</v>
      </c>
      <c r="H51" s="230">
        <f t="shared" si="5"/>
        <v>12678807.9999</v>
      </c>
      <c r="J51" s="619" t="s">
        <v>62</v>
      </c>
      <c r="K51" s="619" t="s">
        <v>63</v>
      </c>
    </row>
    <row r="52" spans="2:11" ht="89.25">
      <c r="B52" s="620" t="s">
        <v>4253</v>
      </c>
      <c r="C52" s="620" t="s">
        <v>4308</v>
      </c>
      <c r="D52" s="662" t="s">
        <v>4313</v>
      </c>
      <c r="E52" s="615">
        <v>125000</v>
      </c>
      <c r="F52" s="232">
        <f t="shared" si="4"/>
        <v>12803807.9999</v>
      </c>
      <c r="G52" s="231">
        <f t="shared" si="3"/>
        <v>125000</v>
      </c>
      <c r="H52" s="230">
        <f t="shared" si="5"/>
        <v>12803807.9999</v>
      </c>
      <c r="J52" s="619" t="s">
        <v>62</v>
      </c>
      <c r="K52" s="619" t="s">
        <v>63</v>
      </c>
    </row>
    <row r="53" spans="2:11" ht="89.25">
      <c r="B53" s="620" t="s">
        <v>4253</v>
      </c>
      <c r="C53" s="620" t="s">
        <v>4308</v>
      </c>
      <c r="D53" s="662" t="s">
        <v>6319</v>
      </c>
      <c r="E53" s="615">
        <v>150000</v>
      </c>
      <c r="F53" s="232">
        <f t="shared" si="4"/>
        <v>12953807.9999</v>
      </c>
      <c r="G53" s="231">
        <f t="shared" si="3"/>
        <v>150000</v>
      </c>
      <c r="H53" s="230">
        <f t="shared" si="5"/>
        <v>12953807.9999</v>
      </c>
      <c r="J53" s="619" t="s">
        <v>62</v>
      </c>
      <c r="K53" s="619" t="s">
        <v>63</v>
      </c>
    </row>
    <row r="54" spans="2:11" ht="114.75">
      <c r="B54" s="620" t="s">
        <v>4253</v>
      </c>
      <c r="C54" s="620" t="s">
        <v>4308</v>
      </c>
      <c r="D54" s="662" t="s">
        <v>4314</v>
      </c>
      <c r="E54" s="615">
        <v>750000</v>
      </c>
      <c r="F54" s="232">
        <f t="shared" si="4"/>
        <v>13703807.9999</v>
      </c>
      <c r="G54" s="231">
        <f t="shared" si="3"/>
        <v>750000</v>
      </c>
      <c r="H54" s="230">
        <f t="shared" si="5"/>
        <v>13703807.9999</v>
      </c>
      <c r="J54" s="619" t="s">
        <v>62</v>
      </c>
      <c r="K54" s="619" t="s">
        <v>63</v>
      </c>
    </row>
    <row r="55" spans="2:11" ht="25.5">
      <c r="B55" s="620" t="s">
        <v>4253</v>
      </c>
      <c r="C55" s="620" t="s">
        <v>4308</v>
      </c>
      <c r="D55" s="662" t="s">
        <v>6318</v>
      </c>
      <c r="E55" s="615">
        <v>240000</v>
      </c>
      <c r="F55" s="232">
        <f t="shared" si="4"/>
        <v>13943807.9999</v>
      </c>
      <c r="G55" s="231">
        <f t="shared" si="3"/>
        <v>240000</v>
      </c>
      <c r="H55" s="230">
        <f t="shared" si="5"/>
        <v>13943807.9999</v>
      </c>
      <c r="J55" s="619" t="s">
        <v>62</v>
      </c>
      <c r="K55" s="619" t="s">
        <v>63</v>
      </c>
    </row>
    <row r="56" spans="2:11" ht="51">
      <c r="B56" s="620" t="s">
        <v>4253</v>
      </c>
      <c r="C56" s="620" t="s">
        <v>4297</v>
      </c>
      <c r="D56" s="662" t="s">
        <v>4298</v>
      </c>
      <c r="E56" s="615">
        <v>200000</v>
      </c>
      <c r="F56" s="232">
        <f t="shared" si="4"/>
        <v>14143807.9999</v>
      </c>
      <c r="G56" s="231">
        <f t="shared" si="3"/>
        <v>200000</v>
      </c>
      <c r="H56" s="230">
        <f t="shared" si="5"/>
        <v>14143807.9999</v>
      </c>
      <c r="J56" s="619" t="s">
        <v>62</v>
      </c>
      <c r="K56" s="619" t="s">
        <v>63</v>
      </c>
    </row>
    <row r="57" spans="2:11" ht="51">
      <c r="B57" s="620" t="s">
        <v>4253</v>
      </c>
      <c r="C57" s="620" t="s">
        <v>4297</v>
      </c>
      <c r="D57" s="662" t="s">
        <v>4299</v>
      </c>
      <c r="E57" s="615">
        <v>125000</v>
      </c>
      <c r="F57" s="232">
        <f t="shared" si="4"/>
        <v>14268807.9999</v>
      </c>
      <c r="G57" s="231">
        <f t="shared" si="3"/>
        <v>125000</v>
      </c>
      <c r="H57" s="230">
        <f t="shared" si="5"/>
        <v>14268807.9999</v>
      </c>
      <c r="J57" s="619" t="s">
        <v>62</v>
      </c>
      <c r="K57" s="619" t="s">
        <v>63</v>
      </c>
    </row>
    <row r="58" spans="2:11" ht="153">
      <c r="B58" s="620" t="s">
        <v>4253</v>
      </c>
      <c r="C58" s="620" t="s">
        <v>4297</v>
      </c>
      <c r="D58" s="662" t="s">
        <v>4300</v>
      </c>
      <c r="E58" s="615">
        <v>225000</v>
      </c>
      <c r="F58" s="232">
        <f t="shared" si="4"/>
        <v>14493807.9999</v>
      </c>
      <c r="G58" s="231">
        <f t="shared" si="3"/>
        <v>225000</v>
      </c>
      <c r="H58" s="230">
        <f t="shared" si="5"/>
        <v>14493807.9999</v>
      </c>
      <c r="J58" s="619" t="s">
        <v>62</v>
      </c>
      <c r="K58" s="619" t="s">
        <v>63</v>
      </c>
    </row>
    <row r="59" spans="2:11" ht="63.75">
      <c r="B59" s="620" t="s">
        <v>4253</v>
      </c>
      <c r="C59" s="620" t="s">
        <v>4297</v>
      </c>
      <c r="D59" s="662" t="s">
        <v>4301</v>
      </c>
      <c r="E59" s="615">
        <v>150000</v>
      </c>
      <c r="F59" s="232">
        <f t="shared" si="4"/>
        <v>14643807.9999</v>
      </c>
      <c r="G59" s="231">
        <f t="shared" si="3"/>
        <v>150000</v>
      </c>
      <c r="H59" s="230">
        <f t="shared" si="5"/>
        <v>14643807.9999</v>
      </c>
      <c r="J59" s="619" t="s">
        <v>62</v>
      </c>
      <c r="K59" s="619" t="s">
        <v>63</v>
      </c>
    </row>
    <row r="60" spans="2:11" ht="51">
      <c r="B60" s="620" t="s">
        <v>4253</v>
      </c>
      <c r="C60" s="620" t="s">
        <v>6315</v>
      </c>
      <c r="D60" s="662" t="s">
        <v>4273</v>
      </c>
      <c r="E60" s="615">
        <v>150000</v>
      </c>
      <c r="F60" s="232">
        <f t="shared" si="4"/>
        <v>14793807.9999</v>
      </c>
      <c r="G60" s="231">
        <f t="shared" si="3"/>
        <v>150000</v>
      </c>
      <c r="H60" s="230">
        <f t="shared" si="5"/>
        <v>14793807.9999</v>
      </c>
      <c r="J60" s="619" t="s">
        <v>62</v>
      </c>
      <c r="K60" s="619" t="s">
        <v>63</v>
      </c>
    </row>
    <row r="61" spans="2:11" ht="63.75">
      <c r="B61" s="620" t="s">
        <v>4253</v>
      </c>
      <c r="C61" s="620" t="s">
        <v>6315</v>
      </c>
      <c r="D61" s="662" t="s">
        <v>6317</v>
      </c>
      <c r="E61" s="615">
        <v>260000</v>
      </c>
      <c r="F61" s="232">
        <f t="shared" si="4"/>
        <v>15053807.9999</v>
      </c>
      <c r="G61" s="231">
        <f t="shared" si="3"/>
        <v>260000</v>
      </c>
      <c r="H61" s="230">
        <f t="shared" si="5"/>
        <v>15053807.9999</v>
      </c>
      <c r="J61" s="619" t="s">
        <v>62</v>
      </c>
      <c r="K61" s="619" t="s">
        <v>63</v>
      </c>
    </row>
    <row r="62" spans="2:11" ht="63.75">
      <c r="B62" s="620" t="s">
        <v>4253</v>
      </c>
      <c r="C62" s="620" t="s">
        <v>6315</v>
      </c>
      <c r="D62" s="662" t="s">
        <v>4258</v>
      </c>
      <c r="E62" s="615">
        <v>45000</v>
      </c>
      <c r="F62" s="232">
        <f t="shared" si="4"/>
        <v>15098807.9999</v>
      </c>
      <c r="G62" s="231">
        <f t="shared" si="3"/>
        <v>45000</v>
      </c>
      <c r="H62" s="230">
        <f t="shared" si="5"/>
        <v>15098807.9999</v>
      </c>
      <c r="J62" s="619" t="s">
        <v>62</v>
      </c>
      <c r="K62" s="619" t="s">
        <v>63</v>
      </c>
    </row>
    <row r="63" spans="2:11" ht="76.5">
      <c r="B63" s="620" t="s">
        <v>4253</v>
      </c>
      <c r="C63" s="620" t="s">
        <v>6315</v>
      </c>
      <c r="D63" s="662" t="s">
        <v>4259</v>
      </c>
      <c r="E63" s="615">
        <v>440000</v>
      </c>
      <c r="F63" s="232">
        <f t="shared" si="4"/>
        <v>15538807.9999</v>
      </c>
      <c r="G63" s="231">
        <f t="shared" si="3"/>
        <v>440000</v>
      </c>
      <c r="H63" s="230">
        <f t="shared" si="5"/>
        <v>15538807.9999</v>
      </c>
      <c r="J63" s="619" t="s">
        <v>62</v>
      </c>
      <c r="K63" s="619" t="s">
        <v>63</v>
      </c>
    </row>
    <row r="64" spans="2:11" ht="114.75">
      <c r="B64" s="620" t="s">
        <v>4253</v>
      </c>
      <c r="C64" s="620" t="s">
        <v>6315</v>
      </c>
      <c r="D64" s="662" t="s">
        <v>6316</v>
      </c>
      <c r="E64" s="615">
        <v>172449.68749999994</v>
      </c>
      <c r="F64" s="232">
        <f t="shared" si="4"/>
        <v>15711257.6874</v>
      </c>
      <c r="G64" s="231">
        <f t="shared" si="3"/>
        <v>172449.68749999994</v>
      </c>
      <c r="H64" s="230">
        <f t="shared" si="5"/>
        <v>15711257.6874</v>
      </c>
      <c r="J64" s="619" t="s">
        <v>62</v>
      </c>
      <c r="K64" s="619" t="s">
        <v>63</v>
      </c>
    </row>
    <row r="65" spans="2:11" ht="38.25">
      <c r="B65" s="620" t="s">
        <v>4253</v>
      </c>
      <c r="C65" s="620" t="s">
        <v>6315</v>
      </c>
      <c r="D65" s="662" t="s">
        <v>6314</v>
      </c>
      <c r="E65" s="615">
        <v>300000</v>
      </c>
      <c r="F65" s="232">
        <f t="shared" si="4"/>
        <v>16011257.6874</v>
      </c>
      <c r="G65" s="231">
        <f t="shared" si="3"/>
        <v>300000</v>
      </c>
      <c r="H65" s="230">
        <f t="shared" si="5"/>
        <v>16011257.6874</v>
      </c>
      <c r="J65" s="619" t="s">
        <v>62</v>
      </c>
      <c r="K65" s="619" t="s">
        <v>63</v>
      </c>
    </row>
    <row r="66" spans="2:11" ht="216.75">
      <c r="B66" s="620" t="s">
        <v>4253</v>
      </c>
      <c r="C66" s="620" t="s">
        <v>4028</v>
      </c>
      <c r="D66" s="662" t="s">
        <v>6313</v>
      </c>
      <c r="E66" s="615">
        <v>135000</v>
      </c>
      <c r="F66" s="232">
        <f t="shared" si="4"/>
        <v>16146257.6874</v>
      </c>
      <c r="G66" s="231">
        <f t="shared" si="3"/>
        <v>135000</v>
      </c>
      <c r="H66" s="230">
        <f t="shared" si="5"/>
        <v>16146257.6874</v>
      </c>
      <c r="J66" s="619" t="s">
        <v>62</v>
      </c>
      <c r="K66" s="619" t="s">
        <v>63</v>
      </c>
    </row>
    <row r="67" spans="2:11" ht="127.5">
      <c r="B67" s="620" t="s">
        <v>4253</v>
      </c>
      <c r="C67" s="620" t="s">
        <v>4028</v>
      </c>
      <c r="D67" s="662" t="s">
        <v>6312</v>
      </c>
      <c r="E67" s="615">
        <v>55000</v>
      </c>
      <c r="F67" s="232">
        <f t="shared" si="4"/>
        <v>16201257.6874</v>
      </c>
      <c r="G67" s="231">
        <f t="shared" si="3"/>
        <v>55000</v>
      </c>
      <c r="H67" s="230">
        <f t="shared" si="5"/>
        <v>16201257.6874</v>
      </c>
      <c r="J67" s="619" t="s">
        <v>62</v>
      </c>
      <c r="K67" s="619" t="s">
        <v>63</v>
      </c>
    </row>
    <row r="68" spans="2:11" ht="63.75">
      <c r="B68" s="620" t="s">
        <v>4253</v>
      </c>
      <c r="C68" s="620" t="s">
        <v>4288</v>
      </c>
      <c r="D68" s="662" t="s">
        <v>4289</v>
      </c>
      <c r="E68" s="615">
        <v>85000</v>
      </c>
      <c r="F68" s="232">
        <f t="shared" si="4"/>
        <v>16286257.6874</v>
      </c>
      <c r="G68" s="231">
        <f t="shared" si="3"/>
        <v>85000</v>
      </c>
      <c r="H68" s="230">
        <f t="shared" si="5"/>
        <v>16286257.6874</v>
      </c>
      <c r="J68" s="619" t="s">
        <v>62</v>
      </c>
      <c r="K68" s="619" t="s">
        <v>63</v>
      </c>
    </row>
    <row r="69" spans="2:11" ht="63.75">
      <c r="B69" s="620" t="s">
        <v>4253</v>
      </c>
      <c r="C69" s="620" t="s">
        <v>4293</v>
      </c>
      <c r="D69" s="662" t="s">
        <v>4258</v>
      </c>
      <c r="E69" s="615">
        <v>45000</v>
      </c>
      <c r="F69" s="232">
        <f t="shared" si="4"/>
        <v>16331257.6874</v>
      </c>
      <c r="G69" s="231">
        <f t="shared" si="3"/>
        <v>45000</v>
      </c>
      <c r="H69" s="230">
        <f t="shared" si="5"/>
        <v>16331257.6874</v>
      </c>
      <c r="J69" s="619" t="s">
        <v>62</v>
      </c>
      <c r="K69" s="619" t="s">
        <v>63</v>
      </c>
    </row>
    <row r="70" spans="2:11" ht="89.25">
      <c r="B70" s="620" t="s">
        <v>4253</v>
      </c>
      <c r="C70" s="620" t="s">
        <v>4293</v>
      </c>
      <c r="D70" s="662" t="s">
        <v>6311</v>
      </c>
      <c r="E70" s="615">
        <v>500000</v>
      </c>
      <c r="F70" s="232">
        <f t="shared" si="4"/>
        <v>16831257.687399998</v>
      </c>
      <c r="G70" s="231">
        <f t="shared" si="3"/>
        <v>500000</v>
      </c>
      <c r="H70" s="230">
        <f t="shared" si="5"/>
        <v>16831257.687399998</v>
      </c>
      <c r="J70" s="619" t="s">
        <v>62</v>
      </c>
      <c r="K70" s="619" t="s">
        <v>63</v>
      </c>
    </row>
    <row r="71" spans="2:11" ht="127.5">
      <c r="B71" s="620" t="s">
        <v>4253</v>
      </c>
      <c r="C71" s="620" t="s">
        <v>6309</v>
      </c>
      <c r="D71" s="662" t="s">
        <v>6310</v>
      </c>
      <c r="E71" s="615">
        <v>150000</v>
      </c>
      <c r="F71" s="232">
        <f t="shared" si="4"/>
        <v>16981257.687399998</v>
      </c>
      <c r="G71" s="231">
        <f t="shared" ref="G71:G88" si="6">E71</f>
        <v>150000</v>
      </c>
      <c r="H71" s="230">
        <f t="shared" si="5"/>
        <v>16981257.687399998</v>
      </c>
      <c r="J71" s="619" t="s">
        <v>65</v>
      </c>
      <c r="K71" s="619" t="s">
        <v>66</v>
      </c>
    </row>
    <row r="72" spans="2:11" ht="89.25">
      <c r="B72" s="620" t="s">
        <v>4253</v>
      </c>
      <c r="C72" s="620" t="s">
        <v>6309</v>
      </c>
      <c r="D72" s="662" t="s">
        <v>4257</v>
      </c>
      <c r="E72" s="615">
        <v>260000</v>
      </c>
      <c r="F72" s="232">
        <f t="shared" ref="F72:F88" si="7">E72+F71</f>
        <v>17241257.687399998</v>
      </c>
      <c r="G72" s="231">
        <f t="shared" si="6"/>
        <v>260000</v>
      </c>
      <c r="H72" s="230">
        <f t="shared" ref="H72:H88" si="8">H71+G72</f>
        <v>17241257.687399998</v>
      </c>
      <c r="J72" s="619" t="s">
        <v>65</v>
      </c>
      <c r="K72" s="619" t="s">
        <v>66</v>
      </c>
    </row>
    <row r="73" spans="2:11" ht="140.25">
      <c r="B73" s="620" t="s">
        <v>4253</v>
      </c>
      <c r="C73" s="620" t="s">
        <v>6309</v>
      </c>
      <c r="D73" s="662" t="s">
        <v>6308</v>
      </c>
      <c r="E73" s="615">
        <v>50000</v>
      </c>
      <c r="F73" s="232">
        <f t="shared" si="7"/>
        <v>17291257.687399998</v>
      </c>
      <c r="G73" s="231">
        <f t="shared" si="6"/>
        <v>50000</v>
      </c>
      <c r="H73" s="230">
        <f t="shared" si="8"/>
        <v>17291257.687399998</v>
      </c>
      <c r="J73" s="619" t="s">
        <v>65</v>
      </c>
      <c r="K73" s="619" t="s">
        <v>66</v>
      </c>
    </row>
    <row r="74" spans="2:11" ht="102">
      <c r="B74" s="620" t="s">
        <v>4253</v>
      </c>
      <c r="C74" s="620" t="s">
        <v>6306</v>
      </c>
      <c r="D74" s="662" t="s">
        <v>6307</v>
      </c>
      <c r="E74" s="615">
        <v>350000</v>
      </c>
      <c r="F74" s="232">
        <f t="shared" si="7"/>
        <v>17641257.687399998</v>
      </c>
      <c r="G74" s="231">
        <f t="shared" si="6"/>
        <v>350000</v>
      </c>
      <c r="H74" s="230">
        <f t="shared" si="8"/>
        <v>17641257.687399998</v>
      </c>
      <c r="J74" s="619" t="s">
        <v>65</v>
      </c>
      <c r="K74" s="619" t="s">
        <v>66</v>
      </c>
    </row>
    <row r="75" spans="2:11" ht="127.5">
      <c r="B75" s="620" t="s">
        <v>4253</v>
      </c>
      <c r="C75" s="620" t="s">
        <v>6306</v>
      </c>
      <c r="D75" s="662" t="s">
        <v>4315</v>
      </c>
      <c r="E75" s="615">
        <v>150000</v>
      </c>
      <c r="F75" s="232">
        <f t="shared" si="7"/>
        <v>17791257.687399998</v>
      </c>
      <c r="G75" s="231">
        <f t="shared" si="6"/>
        <v>150000</v>
      </c>
      <c r="H75" s="230">
        <f t="shared" si="8"/>
        <v>17791257.687399998</v>
      </c>
      <c r="J75" s="619" t="s">
        <v>65</v>
      </c>
      <c r="K75" s="619" t="s">
        <v>66</v>
      </c>
    </row>
    <row r="76" spans="2:11" ht="25.5">
      <c r="B76" s="620" t="s">
        <v>4253</v>
      </c>
      <c r="C76" s="620" t="s">
        <v>6306</v>
      </c>
      <c r="D76" s="662" t="s">
        <v>4292</v>
      </c>
      <c r="E76" s="615">
        <v>100000</v>
      </c>
      <c r="F76" s="232">
        <f t="shared" si="7"/>
        <v>17891257.687399998</v>
      </c>
      <c r="G76" s="231">
        <f t="shared" si="6"/>
        <v>100000</v>
      </c>
      <c r="H76" s="230">
        <f t="shared" si="8"/>
        <v>17891257.687399998</v>
      </c>
      <c r="J76" s="619" t="s">
        <v>65</v>
      </c>
      <c r="K76" s="619" t="s">
        <v>66</v>
      </c>
    </row>
    <row r="77" spans="2:11" ht="76.5">
      <c r="B77" s="620" t="s">
        <v>4253</v>
      </c>
      <c r="C77" s="620" t="s">
        <v>4294</v>
      </c>
      <c r="D77" s="662" t="s">
        <v>6305</v>
      </c>
      <c r="E77" s="615">
        <v>260000</v>
      </c>
      <c r="F77" s="232">
        <f t="shared" si="7"/>
        <v>18151257.687399998</v>
      </c>
      <c r="G77" s="231">
        <f t="shared" si="6"/>
        <v>260000</v>
      </c>
      <c r="H77" s="230">
        <f t="shared" si="8"/>
        <v>18151257.687399998</v>
      </c>
      <c r="J77" s="619" t="s">
        <v>65</v>
      </c>
      <c r="K77" s="619" t="s">
        <v>66</v>
      </c>
    </row>
    <row r="78" spans="2:11" ht="331.5">
      <c r="B78" s="620" t="s">
        <v>4253</v>
      </c>
      <c r="C78" s="620" t="s">
        <v>4294</v>
      </c>
      <c r="D78" s="662" t="s">
        <v>6304</v>
      </c>
      <c r="E78" s="615">
        <v>800000</v>
      </c>
      <c r="F78" s="232">
        <f t="shared" si="7"/>
        <v>18951257.687399998</v>
      </c>
      <c r="G78" s="231">
        <f t="shared" si="6"/>
        <v>800000</v>
      </c>
      <c r="H78" s="230">
        <f t="shared" si="8"/>
        <v>18951257.687399998</v>
      </c>
      <c r="J78" s="619" t="s">
        <v>65</v>
      </c>
      <c r="K78" s="619" t="s">
        <v>66</v>
      </c>
    </row>
    <row r="79" spans="2:11" ht="38.25">
      <c r="B79" s="620" t="s">
        <v>4253</v>
      </c>
      <c r="C79" s="620" t="s">
        <v>4294</v>
      </c>
      <c r="D79" s="662" t="s">
        <v>4295</v>
      </c>
      <c r="E79" s="615">
        <v>250000</v>
      </c>
      <c r="F79" s="232">
        <f t="shared" si="7"/>
        <v>19201257.687399998</v>
      </c>
      <c r="G79" s="231">
        <f t="shared" si="6"/>
        <v>250000</v>
      </c>
      <c r="H79" s="230">
        <f t="shared" si="8"/>
        <v>19201257.687399998</v>
      </c>
      <c r="J79" s="619" t="s">
        <v>65</v>
      </c>
      <c r="K79" s="619" t="s">
        <v>66</v>
      </c>
    </row>
    <row r="80" spans="2:11" ht="102">
      <c r="B80" s="620" t="s">
        <v>4253</v>
      </c>
      <c r="C80" s="620" t="s">
        <v>4294</v>
      </c>
      <c r="D80" s="662" t="s">
        <v>4296</v>
      </c>
      <c r="E80" s="615">
        <v>350000</v>
      </c>
      <c r="F80" s="232">
        <f t="shared" si="7"/>
        <v>19551257.687399998</v>
      </c>
      <c r="G80" s="231">
        <f t="shared" si="6"/>
        <v>350000</v>
      </c>
      <c r="H80" s="230">
        <f t="shared" si="8"/>
        <v>19551257.687399998</v>
      </c>
      <c r="J80" s="619" t="s">
        <v>65</v>
      </c>
      <c r="K80" s="619" t="s">
        <v>66</v>
      </c>
    </row>
    <row r="81" spans="2:11" ht="76.5">
      <c r="B81" s="620" t="s">
        <v>4253</v>
      </c>
      <c r="C81" s="620" t="s">
        <v>4266</v>
      </c>
      <c r="D81" s="662" t="s">
        <v>6303</v>
      </c>
      <c r="E81" s="615">
        <v>100000</v>
      </c>
      <c r="F81" s="232">
        <f t="shared" si="7"/>
        <v>19651257.687399998</v>
      </c>
      <c r="G81" s="231">
        <f t="shared" si="6"/>
        <v>100000</v>
      </c>
      <c r="H81" s="230">
        <f t="shared" si="8"/>
        <v>19651257.687399998</v>
      </c>
      <c r="J81" s="619" t="s">
        <v>44</v>
      </c>
      <c r="K81" s="619" t="s">
        <v>69</v>
      </c>
    </row>
    <row r="82" spans="2:11" ht="331.5">
      <c r="B82" s="620" t="s">
        <v>4253</v>
      </c>
      <c r="C82" s="620" t="s">
        <v>4266</v>
      </c>
      <c r="D82" s="662" t="s">
        <v>6302</v>
      </c>
      <c r="E82" s="615">
        <v>500000</v>
      </c>
      <c r="F82" s="232">
        <f t="shared" si="7"/>
        <v>20151257.687399998</v>
      </c>
      <c r="G82" s="231">
        <f t="shared" si="6"/>
        <v>500000</v>
      </c>
      <c r="H82" s="230">
        <f t="shared" si="8"/>
        <v>20151257.687399998</v>
      </c>
      <c r="J82" s="619" t="s">
        <v>44</v>
      </c>
      <c r="K82" s="619" t="s">
        <v>69</v>
      </c>
    </row>
    <row r="83" spans="2:11" ht="63.75">
      <c r="B83" s="620" t="s">
        <v>4253</v>
      </c>
      <c r="C83" s="620" t="s">
        <v>4266</v>
      </c>
      <c r="D83" s="662" t="s">
        <v>6301</v>
      </c>
      <c r="E83" s="615">
        <v>100000</v>
      </c>
      <c r="F83" s="232">
        <f t="shared" si="7"/>
        <v>20251257.687399998</v>
      </c>
      <c r="G83" s="231">
        <f t="shared" si="6"/>
        <v>100000</v>
      </c>
      <c r="H83" s="230">
        <f t="shared" si="8"/>
        <v>20251257.687399998</v>
      </c>
      <c r="J83" s="619" t="s">
        <v>44</v>
      </c>
      <c r="K83" s="619" t="s">
        <v>69</v>
      </c>
    </row>
    <row r="84" spans="2:11" ht="51">
      <c r="B84" s="620" t="s">
        <v>4253</v>
      </c>
      <c r="C84" s="620" t="s">
        <v>4266</v>
      </c>
      <c r="D84" s="662" t="s">
        <v>6300</v>
      </c>
      <c r="E84" s="615">
        <v>75000</v>
      </c>
      <c r="F84" s="232">
        <f t="shared" si="7"/>
        <v>20326257.687399998</v>
      </c>
      <c r="G84" s="231">
        <f t="shared" si="6"/>
        <v>75000</v>
      </c>
      <c r="H84" s="230">
        <f t="shared" si="8"/>
        <v>20326257.687399998</v>
      </c>
      <c r="J84" s="619" t="s">
        <v>44</v>
      </c>
      <c r="K84" s="619" t="s">
        <v>69</v>
      </c>
    </row>
    <row r="85" spans="2:11" ht="51">
      <c r="B85" s="620" t="s">
        <v>4253</v>
      </c>
      <c r="C85" s="620" t="s">
        <v>4266</v>
      </c>
      <c r="D85" s="662" t="s">
        <v>6299</v>
      </c>
      <c r="E85" s="615">
        <v>327000</v>
      </c>
      <c r="F85" s="232">
        <f t="shared" si="7"/>
        <v>20653257.687399998</v>
      </c>
      <c r="G85" s="231">
        <f t="shared" si="6"/>
        <v>327000</v>
      </c>
      <c r="H85" s="230">
        <f t="shared" si="8"/>
        <v>20653257.687399998</v>
      </c>
      <c r="J85" s="619" t="s">
        <v>44</v>
      </c>
      <c r="K85" s="619" t="s">
        <v>69</v>
      </c>
    </row>
    <row r="86" spans="2:11" ht="76.5">
      <c r="B86" s="620" t="s">
        <v>4253</v>
      </c>
      <c r="C86" s="620" t="s">
        <v>4266</v>
      </c>
      <c r="D86" s="662" t="s">
        <v>6298</v>
      </c>
      <c r="E86" s="615">
        <v>45000</v>
      </c>
      <c r="F86" s="232">
        <f t="shared" si="7"/>
        <v>20698257.687399998</v>
      </c>
      <c r="G86" s="231">
        <f t="shared" si="6"/>
        <v>45000</v>
      </c>
      <c r="H86" s="230">
        <f t="shared" si="8"/>
        <v>20698257.687399998</v>
      </c>
      <c r="J86" s="619" t="s">
        <v>44</v>
      </c>
      <c r="K86" s="619" t="s">
        <v>69</v>
      </c>
    </row>
    <row r="87" spans="2:11" ht="51">
      <c r="B87" s="620" t="s">
        <v>4253</v>
      </c>
      <c r="C87" s="620" t="s">
        <v>4266</v>
      </c>
      <c r="D87" s="662" t="s">
        <v>6297</v>
      </c>
      <c r="E87" s="615">
        <v>250000</v>
      </c>
      <c r="F87" s="232">
        <f t="shared" si="7"/>
        <v>20948257.687399998</v>
      </c>
      <c r="G87" s="231">
        <f t="shared" si="6"/>
        <v>250000</v>
      </c>
      <c r="H87" s="230">
        <f t="shared" si="8"/>
        <v>20948257.687399998</v>
      </c>
      <c r="J87" s="619" t="s">
        <v>44</v>
      </c>
      <c r="K87" s="619" t="s">
        <v>69</v>
      </c>
    </row>
    <row r="88" spans="2:11" ht="63.75">
      <c r="B88" s="620" t="s">
        <v>4253</v>
      </c>
      <c r="C88" s="620" t="s">
        <v>4266</v>
      </c>
      <c r="D88" s="662" t="s">
        <v>4267</v>
      </c>
      <c r="E88" s="615">
        <v>155000</v>
      </c>
      <c r="F88" s="232">
        <f t="shared" si="7"/>
        <v>21103257.687399998</v>
      </c>
      <c r="G88" s="231">
        <f t="shared" si="6"/>
        <v>155000</v>
      </c>
      <c r="H88" s="230">
        <f t="shared" si="8"/>
        <v>21103257.687399998</v>
      </c>
      <c r="J88" s="619" t="s">
        <v>44</v>
      </c>
      <c r="K88" s="619" t="s">
        <v>69</v>
      </c>
    </row>
    <row r="89" spans="2:11">
      <c r="D89" s="241" t="s">
        <v>2745</v>
      </c>
      <c r="E89" s="234">
        <f>SUM(E7:E88)</f>
        <v>21103257.687399998</v>
      </c>
    </row>
  </sheetData>
  <mergeCells count="7">
    <mergeCell ref="K5:K6"/>
    <mergeCell ref="E3:H3"/>
    <mergeCell ref="E4:E6"/>
    <mergeCell ref="F4:F6"/>
    <mergeCell ref="G4:G6"/>
    <mergeCell ref="H4:H6"/>
    <mergeCell ref="J5:J6"/>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0"/>
  <sheetViews>
    <sheetView workbookViewId="0">
      <pane ySplit="3" topLeftCell="A19" activePane="bottomLeft" state="frozen"/>
      <selection pane="bottomLeft" activeCell="D31" sqref="D31"/>
    </sheetView>
  </sheetViews>
  <sheetFormatPr defaultColWidth="8.7109375" defaultRowHeight="12"/>
  <cols>
    <col min="1" max="1" width="11.5703125" style="168" bestFit="1" customWidth="1"/>
    <col min="2" max="2" width="23.85546875" style="3" bestFit="1" customWidth="1"/>
    <col min="3" max="3" width="23.85546875" style="3" customWidth="1"/>
    <col min="4" max="4" width="46.5703125" style="3" customWidth="1"/>
    <col min="5" max="5" width="12.7109375" style="37" bestFit="1" customWidth="1"/>
    <col min="6" max="6" width="12.28515625" style="168" bestFit="1" customWidth="1"/>
    <col min="7" max="7" width="7.140625" style="168" customWidth="1"/>
    <col min="8" max="8" width="15" style="168" bestFit="1" customWidth="1"/>
    <col min="9" max="9" width="12.5703125" style="168" bestFit="1" customWidth="1"/>
    <col min="10" max="10" width="12.42578125" style="168" bestFit="1" customWidth="1"/>
    <col min="11" max="16384" width="8.7109375" style="168"/>
  </cols>
  <sheetData>
    <row r="1" spans="1:10">
      <c r="A1" s="1" t="s">
        <v>4797</v>
      </c>
      <c r="B1" s="1"/>
      <c r="C1" s="172"/>
    </row>
    <row r="3" spans="1:10" s="170" customFormat="1">
      <c r="A3" s="170" t="s">
        <v>6</v>
      </c>
      <c r="B3" s="170" t="s">
        <v>4556</v>
      </c>
      <c r="C3" s="170" t="s">
        <v>7</v>
      </c>
      <c r="D3" s="170" t="s">
        <v>8</v>
      </c>
      <c r="E3" s="68" t="s">
        <v>9</v>
      </c>
      <c r="F3" s="170" t="s">
        <v>10</v>
      </c>
      <c r="G3" s="170" t="s">
        <v>11</v>
      </c>
      <c r="H3" s="170" t="s">
        <v>12</v>
      </c>
      <c r="I3" s="170" t="s">
        <v>13</v>
      </c>
      <c r="J3" s="170" t="s">
        <v>14</v>
      </c>
    </row>
    <row r="4" spans="1:10" ht="114.75">
      <c r="A4" s="559">
        <v>1</v>
      </c>
      <c r="B4" s="558" t="s">
        <v>43</v>
      </c>
      <c r="C4" s="557" t="s">
        <v>50</v>
      </c>
      <c r="D4" s="557" t="s">
        <v>4774</v>
      </c>
      <c r="E4" s="556">
        <v>4741000</v>
      </c>
      <c r="F4" s="555">
        <v>4741000</v>
      </c>
      <c r="G4" s="556">
        <v>4741000</v>
      </c>
      <c r="H4" s="554">
        <f>G4</f>
        <v>4741000</v>
      </c>
      <c r="I4" s="553" t="s">
        <v>44</v>
      </c>
      <c r="J4" s="552">
        <v>35</v>
      </c>
    </row>
    <row r="5" spans="1:10" ht="153">
      <c r="A5" s="559">
        <v>2</v>
      </c>
      <c r="B5" s="558" t="s">
        <v>43</v>
      </c>
      <c r="C5" s="557" t="s">
        <v>45</v>
      </c>
      <c r="D5" s="557" t="s">
        <v>46</v>
      </c>
      <c r="E5" s="556">
        <v>519000</v>
      </c>
      <c r="F5" s="555">
        <f>F4+E5</f>
        <v>5260000</v>
      </c>
      <c r="G5" s="556">
        <v>519000</v>
      </c>
      <c r="H5" s="554">
        <f>H4+G5</f>
        <v>5260000</v>
      </c>
      <c r="I5" s="553" t="s">
        <v>44</v>
      </c>
      <c r="J5" s="552">
        <v>35</v>
      </c>
    </row>
    <row r="6" spans="1:10" ht="229.5">
      <c r="A6" s="559">
        <v>3</v>
      </c>
      <c r="B6" s="558" t="s">
        <v>53</v>
      </c>
      <c r="C6" s="551" t="s">
        <v>4775</v>
      </c>
      <c r="D6" s="557" t="s">
        <v>4776</v>
      </c>
      <c r="E6" s="556">
        <v>1617000</v>
      </c>
      <c r="F6" s="555">
        <f t="shared" ref="F6:F19" si="0">F5+E6</f>
        <v>6877000</v>
      </c>
      <c r="G6" s="556">
        <v>1617000</v>
      </c>
      <c r="H6" s="554">
        <f t="shared" ref="H6:H19" si="1">H5+G6</f>
        <v>6877000</v>
      </c>
      <c r="I6" s="553" t="s">
        <v>44</v>
      </c>
      <c r="J6" s="552">
        <v>35</v>
      </c>
    </row>
    <row r="7" spans="1:10" ht="127.5">
      <c r="A7" s="559">
        <v>4</v>
      </c>
      <c r="B7" s="558" t="s">
        <v>43</v>
      </c>
      <c r="C7" s="557" t="s">
        <v>4570</v>
      </c>
      <c r="D7" s="557" t="s">
        <v>4777</v>
      </c>
      <c r="E7" s="556">
        <v>903000</v>
      </c>
      <c r="F7" s="555">
        <f t="shared" si="0"/>
        <v>7780000</v>
      </c>
      <c r="G7" s="556">
        <v>903000</v>
      </c>
      <c r="H7" s="554">
        <f t="shared" si="1"/>
        <v>7780000</v>
      </c>
      <c r="I7" s="553" t="s">
        <v>44</v>
      </c>
      <c r="J7" s="552">
        <v>35</v>
      </c>
    </row>
    <row r="8" spans="1:10" ht="76.5">
      <c r="A8" s="559">
        <v>5</v>
      </c>
      <c r="B8" s="558" t="s">
        <v>43</v>
      </c>
      <c r="C8" s="557" t="s">
        <v>4778</v>
      </c>
      <c r="D8" s="557" t="s">
        <v>4779</v>
      </c>
      <c r="E8" s="556">
        <v>1200000</v>
      </c>
      <c r="F8" s="555">
        <f t="shared" si="0"/>
        <v>8980000</v>
      </c>
      <c r="G8" s="556">
        <v>1200000</v>
      </c>
      <c r="H8" s="554">
        <f t="shared" si="1"/>
        <v>8980000</v>
      </c>
      <c r="I8" s="553" t="s">
        <v>44</v>
      </c>
      <c r="J8" s="552">
        <v>35</v>
      </c>
    </row>
    <row r="9" spans="1:10" ht="191.25">
      <c r="A9" s="559">
        <v>6</v>
      </c>
      <c r="B9" s="558" t="s">
        <v>53</v>
      </c>
      <c r="C9" s="557" t="s">
        <v>4780</v>
      </c>
      <c r="D9" s="557" t="s">
        <v>4781</v>
      </c>
      <c r="E9" s="556">
        <v>770000</v>
      </c>
      <c r="F9" s="555">
        <f t="shared" si="0"/>
        <v>9750000</v>
      </c>
      <c r="G9" s="556">
        <v>770000</v>
      </c>
      <c r="H9" s="554">
        <f t="shared" si="1"/>
        <v>9750000</v>
      </c>
      <c r="I9" s="553" t="s">
        <v>44</v>
      </c>
      <c r="J9" s="552">
        <v>35</v>
      </c>
    </row>
    <row r="10" spans="1:10" ht="114.75">
      <c r="A10" s="559">
        <v>7</v>
      </c>
      <c r="B10" s="558" t="s">
        <v>43</v>
      </c>
      <c r="C10" s="557" t="s">
        <v>47</v>
      </c>
      <c r="D10" s="550" t="s">
        <v>48</v>
      </c>
      <c r="E10" s="556">
        <v>509000</v>
      </c>
      <c r="F10" s="555">
        <f t="shared" si="0"/>
        <v>10259000</v>
      </c>
      <c r="G10" s="556">
        <v>509000</v>
      </c>
      <c r="H10" s="554">
        <f t="shared" si="1"/>
        <v>10259000</v>
      </c>
      <c r="I10" s="553" t="s">
        <v>44</v>
      </c>
      <c r="J10" s="552">
        <v>35</v>
      </c>
    </row>
    <row r="11" spans="1:10" ht="63.75">
      <c r="A11" s="559">
        <v>8</v>
      </c>
      <c r="B11" s="558" t="s">
        <v>43</v>
      </c>
      <c r="C11" s="557" t="s">
        <v>4782</v>
      </c>
      <c r="D11" s="557" t="s">
        <v>4783</v>
      </c>
      <c r="E11" s="556">
        <v>1171000</v>
      </c>
      <c r="F11" s="555">
        <f t="shared" si="0"/>
        <v>11430000</v>
      </c>
      <c r="G11" s="556">
        <v>1171000</v>
      </c>
      <c r="H11" s="554">
        <f t="shared" si="1"/>
        <v>11430000</v>
      </c>
      <c r="I11" s="553" t="s">
        <v>44</v>
      </c>
      <c r="J11" s="552">
        <v>35</v>
      </c>
    </row>
    <row r="12" spans="1:10" ht="38.25">
      <c r="A12" s="559">
        <v>9</v>
      </c>
      <c r="B12" s="558" t="s">
        <v>43</v>
      </c>
      <c r="C12" s="557" t="s">
        <v>49</v>
      </c>
      <c r="D12" s="557" t="s">
        <v>4784</v>
      </c>
      <c r="E12" s="556">
        <v>521000</v>
      </c>
      <c r="F12" s="555">
        <f t="shared" si="0"/>
        <v>11951000</v>
      </c>
      <c r="G12" s="556">
        <v>521000</v>
      </c>
      <c r="H12" s="554">
        <f t="shared" si="1"/>
        <v>11951000</v>
      </c>
      <c r="I12" s="553" t="s">
        <v>44</v>
      </c>
      <c r="J12" s="552">
        <v>35</v>
      </c>
    </row>
    <row r="13" spans="1:10" ht="102">
      <c r="A13" s="559">
        <v>10</v>
      </c>
      <c r="B13" s="558" t="s">
        <v>53</v>
      </c>
      <c r="C13" s="551" t="s">
        <v>4785</v>
      </c>
      <c r="D13" s="557" t="s">
        <v>4786</v>
      </c>
      <c r="E13" s="556">
        <v>232500</v>
      </c>
      <c r="F13" s="555">
        <f t="shared" si="0"/>
        <v>12183500</v>
      </c>
      <c r="G13" s="556">
        <v>232500</v>
      </c>
      <c r="H13" s="554">
        <f t="shared" si="1"/>
        <v>12183500</v>
      </c>
      <c r="I13" s="553" t="s">
        <v>44</v>
      </c>
      <c r="J13" s="552">
        <v>35</v>
      </c>
    </row>
    <row r="14" spans="1:10" ht="140.25">
      <c r="A14" s="559">
        <v>11</v>
      </c>
      <c r="B14" s="558" t="s">
        <v>53</v>
      </c>
      <c r="C14" s="551" t="s">
        <v>4787</v>
      </c>
      <c r="D14" s="557" t="s">
        <v>4788</v>
      </c>
      <c r="E14" s="556">
        <v>2629200</v>
      </c>
      <c r="F14" s="555">
        <f t="shared" si="0"/>
        <v>14812700</v>
      </c>
      <c r="G14" s="556">
        <v>2629200</v>
      </c>
      <c r="H14" s="554">
        <f t="shared" si="1"/>
        <v>14812700</v>
      </c>
      <c r="I14" s="553" t="s">
        <v>44</v>
      </c>
      <c r="J14" s="552">
        <v>35</v>
      </c>
    </row>
    <row r="15" spans="1:10" ht="242.25">
      <c r="A15" s="559">
        <v>12</v>
      </c>
      <c r="B15" s="558" t="s">
        <v>43</v>
      </c>
      <c r="C15" s="557" t="s">
        <v>4789</v>
      </c>
      <c r="D15" s="550" t="s">
        <v>4790</v>
      </c>
      <c r="E15" s="556">
        <v>552000</v>
      </c>
      <c r="F15" s="555">
        <f t="shared" si="0"/>
        <v>15364700</v>
      </c>
      <c r="G15" s="556">
        <v>552000</v>
      </c>
      <c r="H15" s="554">
        <f t="shared" si="1"/>
        <v>15364700</v>
      </c>
      <c r="I15" s="553" t="s">
        <v>44</v>
      </c>
      <c r="J15" s="552">
        <v>35</v>
      </c>
    </row>
    <row r="16" spans="1:10" ht="204">
      <c r="A16" s="559">
        <v>13</v>
      </c>
      <c r="B16" s="558" t="s">
        <v>53</v>
      </c>
      <c r="C16" s="549" t="s">
        <v>4791</v>
      </c>
      <c r="D16" s="557" t="s">
        <v>4792</v>
      </c>
      <c r="E16" s="556">
        <v>8255000</v>
      </c>
      <c r="F16" s="555">
        <f t="shared" si="0"/>
        <v>23619700</v>
      </c>
      <c r="G16" s="556">
        <v>8255000</v>
      </c>
      <c r="H16" s="554">
        <f t="shared" si="1"/>
        <v>23619700</v>
      </c>
      <c r="I16" s="553" t="s">
        <v>44</v>
      </c>
      <c r="J16" s="552">
        <v>35</v>
      </c>
    </row>
    <row r="17" spans="1:10" ht="127.5">
      <c r="A17" s="559">
        <v>14</v>
      </c>
      <c r="B17" s="558" t="s">
        <v>43</v>
      </c>
      <c r="C17" s="557" t="s">
        <v>4793</v>
      </c>
      <c r="D17" s="557" t="s">
        <v>4794</v>
      </c>
      <c r="E17" s="556">
        <v>203000</v>
      </c>
      <c r="F17" s="555">
        <f t="shared" si="0"/>
        <v>23822700</v>
      </c>
      <c r="G17" s="556">
        <v>203000</v>
      </c>
      <c r="H17" s="554">
        <f t="shared" si="1"/>
        <v>23822700</v>
      </c>
      <c r="I17" s="553" t="s">
        <v>44</v>
      </c>
      <c r="J17" s="552">
        <v>36</v>
      </c>
    </row>
    <row r="18" spans="1:10" ht="102">
      <c r="A18" s="559">
        <v>15</v>
      </c>
      <c r="B18" s="558" t="s">
        <v>43</v>
      </c>
      <c r="C18" s="557" t="s">
        <v>51</v>
      </c>
      <c r="D18" s="557" t="s">
        <v>4795</v>
      </c>
      <c r="E18" s="556">
        <v>208000</v>
      </c>
      <c r="F18" s="555">
        <f t="shared" si="0"/>
        <v>24030700</v>
      </c>
      <c r="G18" s="556">
        <v>208000</v>
      </c>
      <c r="H18" s="554">
        <f t="shared" si="1"/>
        <v>24030700</v>
      </c>
      <c r="I18" s="553" t="s">
        <v>44</v>
      </c>
      <c r="J18" s="552">
        <v>37</v>
      </c>
    </row>
    <row r="19" spans="1:10" ht="127.5">
      <c r="A19" s="559">
        <v>16</v>
      </c>
      <c r="B19" s="558" t="s">
        <v>43</v>
      </c>
      <c r="C19" s="557" t="s">
        <v>52</v>
      </c>
      <c r="D19" s="557" t="s">
        <v>4796</v>
      </c>
      <c r="E19" s="556">
        <v>2420000</v>
      </c>
      <c r="F19" s="555">
        <f t="shared" si="0"/>
        <v>26450700</v>
      </c>
      <c r="G19" s="556">
        <v>2420000</v>
      </c>
      <c r="H19" s="554">
        <f t="shared" si="1"/>
        <v>26450700</v>
      </c>
      <c r="I19" s="553" t="s">
        <v>44</v>
      </c>
      <c r="J19" s="552">
        <v>38</v>
      </c>
    </row>
    <row r="20" spans="1:10">
      <c r="D20" s="69" t="s">
        <v>2745</v>
      </c>
      <c r="E20" s="121">
        <f>SUM(E4:E19)</f>
        <v>26450700</v>
      </c>
    </row>
  </sheetData>
  <pageMargins left="0.25" right="0.25" top="0.75" bottom="0.75" header="0.3" footer="0.3"/>
  <pageSetup scale="76" fitToHeight="0" orientation="landscape" verticalDpi="1200" r:id="rId1"/>
  <headerFooter>
    <oddHeader>&amp;F</oddHeader>
    <oddFooter>&amp;C&amp;A&amp;R&amp;P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0FE7-37E7-471B-BC0F-5FF4D4FBE705}">
  <dimension ref="A1:K132"/>
  <sheetViews>
    <sheetView topLeftCell="B122" zoomScaleNormal="100" workbookViewId="0">
      <selection activeCell="C85" sqref="C85"/>
    </sheetView>
  </sheetViews>
  <sheetFormatPr defaultRowHeight="15"/>
  <cols>
    <col min="2" max="2" width="31" customWidth="1"/>
    <col min="3" max="3" width="21" style="546" customWidth="1"/>
    <col min="4" max="4" width="47.5703125" style="546" customWidth="1"/>
    <col min="5" max="5" width="18.42578125" style="547" customWidth="1"/>
    <col min="6" max="6" width="18" style="548" customWidth="1"/>
    <col min="7" max="7" width="16.85546875" style="548" customWidth="1"/>
    <col min="8" max="8" width="14.7109375" style="548" customWidth="1"/>
    <col min="9" max="9" width="12.7109375" customWidth="1"/>
    <col min="10" max="10" width="11" customWidth="1"/>
    <col min="11" max="11" width="18.85546875" customWidth="1"/>
    <col min="12" max="12" width="13.28515625" customWidth="1"/>
  </cols>
  <sheetData>
    <row r="1" spans="1:11" ht="32.450000000000003" customHeight="1">
      <c r="A1" s="703" t="s">
        <v>4841</v>
      </c>
      <c r="B1" s="703"/>
      <c r="C1" s="703"/>
      <c r="D1" s="703"/>
    </row>
    <row r="2" spans="1:11" ht="19.5" customHeight="1">
      <c r="A2" s="703" t="s">
        <v>4840</v>
      </c>
      <c r="B2" s="703"/>
      <c r="C2" s="703"/>
      <c r="D2" s="703"/>
    </row>
    <row r="3" spans="1:11" ht="15.75" customHeight="1">
      <c r="A3" s="704" t="s">
        <v>4839</v>
      </c>
      <c r="B3" s="705"/>
      <c r="C3" s="525"/>
      <c r="D3" s="525"/>
    </row>
    <row r="4" spans="1:11" ht="64.5" customHeight="1">
      <c r="A4" s="526" t="s">
        <v>6</v>
      </c>
      <c r="B4" s="527" t="s">
        <v>4838</v>
      </c>
      <c r="C4" s="530" t="s">
        <v>7</v>
      </c>
      <c r="D4" s="530" t="s">
        <v>8</v>
      </c>
      <c r="E4" s="528" t="s">
        <v>4837</v>
      </c>
      <c r="F4" s="529" t="s">
        <v>10</v>
      </c>
      <c r="G4" s="529" t="s">
        <v>11</v>
      </c>
      <c r="H4" s="529" t="s">
        <v>4836</v>
      </c>
      <c r="I4" s="530" t="s">
        <v>13</v>
      </c>
      <c r="J4" s="530" t="s">
        <v>4835</v>
      </c>
      <c r="K4" s="530" t="s">
        <v>4834</v>
      </c>
    </row>
    <row r="5" spans="1:11" ht="64.5" customHeight="1">
      <c r="A5" s="538">
        <v>1</v>
      </c>
      <c r="B5" s="531" t="s">
        <v>4833</v>
      </c>
      <c r="C5" s="534" t="s">
        <v>4832</v>
      </c>
      <c r="D5" s="534" t="s">
        <v>4831</v>
      </c>
      <c r="E5" s="532">
        <v>90970</v>
      </c>
      <c r="F5" s="533">
        <v>90970</v>
      </c>
      <c r="G5" s="533">
        <v>90970</v>
      </c>
      <c r="H5" s="533">
        <v>90970</v>
      </c>
      <c r="I5" s="534" t="s">
        <v>44</v>
      </c>
      <c r="J5" s="534" t="s">
        <v>69</v>
      </c>
      <c r="K5" s="535">
        <v>8.15</v>
      </c>
    </row>
    <row r="6" spans="1:11" ht="45">
      <c r="A6" s="545">
        <v>2</v>
      </c>
      <c r="B6" s="545" t="s">
        <v>64</v>
      </c>
      <c r="C6" s="538" t="s">
        <v>70</v>
      </c>
      <c r="D6" s="538" t="s">
        <v>4830</v>
      </c>
      <c r="E6" s="537">
        <v>86500</v>
      </c>
      <c r="F6" s="544">
        <f t="shared" ref="F6:F15" si="0">F5+E6</f>
        <v>177470</v>
      </c>
      <c r="G6" s="544">
        <f t="shared" ref="G6:G37" si="1">E6</f>
        <v>86500</v>
      </c>
      <c r="H6" s="544">
        <f t="shared" ref="H6:H15" si="2">H5+G6</f>
        <v>177470</v>
      </c>
      <c r="I6" s="540" t="s">
        <v>65</v>
      </c>
      <c r="J6" s="540" t="s">
        <v>66</v>
      </c>
      <c r="K6" s="545">
        <v>6.61</v>
      </c>
    </row>
    <row r="7" spans="1:11" ht="30">
      <c r="A7" s="545">
        <v>3</v>
      </c>
      <c r="B7" s="545" t="s">
        <v>64</v>
      </c>
      <c r="C7" s="538" t="s">
        <v>71</v>
      </c>
      <c r="D7" s="538" t="s">
        <v>72</v>
      </c>
      <c r="E7" s="537">
        <v>71552</v>
      </c>
      <c r="F7" s="544">
        <f t="shared" si="0"/>
        <v>249022</v>
      </c>
      <c r="G7" s="544">
        <f t="shared" si="1"/>
        <v>71552</v>
      </c>
      <c r="H7" s="544">
        <f t="shared" si="2"/>
        <v>249022</v>
      </c>
      <c r="I7" s="540" t="s">
        <v>65</v>
      </c>
      <c r="J7" s="540" t="s">
        <v>66</v>
      </c>
      <c r="K7" s="545">
        <v>6.61</v>
      </c>
    </row>
    <row r="8" spans="1:11" ht="45">
      <c r="A8" s="545">
        <v>4</v>
      </c>
      <c r="B8" s="545" t="s">
        <v>73</v>
      </c>
      <c r="C8" s="538" t="s">
        <v>74</v>
      </c>
      <c r="D8" s="538" t="s">
        <v>75</v>
      </c>
      <c r="E8" s="537">
        <v>1961455</v>
      </c>
      <c r="F8" s="544">
        <f t="shared" si="0"/>
        <v>2210477</v>
      </c>
      <c r="G8" s="544">
        <f t="shared" si="1"/>
        <v>1961455</v>
      </c>
      <c r="H8" s="544">
        <f t="shared" si="2"/>
        <v>2210477</v>
      </c>
      <c r="I8" s="540" t="s">
        <v>58</v>
      </c>
      <c r="J8" s="540" t="s">
        <v>59</v>
      </c>
      <c r="K8" s="545">
        <v>6.15</v>
      </c>
    </row>
    <row r="9" spans="1:11" ht="45">
      <c r="A9" s="545">
        <v>5</v>
      </c>
      <c r="B9" s="545" t="s">
        <v>68</v>
      </c>
      <c r="C9" s="538" t="s">
        <v>76</v>
      </c>
      <c r="D9" s="538" t="s">
        <v>77</v>
      </c>
      <c r="E9" s="537">
        <v>276390</v>
      </c>
      <c r="F9" s="544">
        <f t="shared" si="0"/>
        <v>2486867</v>
      </c>
      <c r="G9" s="544">
        <f t="shared" si="1"/>
        <v>276390</v>
      </c>
      <c r="H9" s="544">
        <f t="shared" si="2"/>
        <v>2486867</v>
      </c>
      <c r="I9" s="540" t="s">
        <v>44</v>
      </c>
      <c r="J9" s="540" t="s">
        <v>69</v>
      </c>
      <c r="K9" s="545">
        <v>5.7</v>
      </c>
    </row>
    <row r="10" spans="1:11" ht="45">
      <c r="A10" s="545">
        <v>6</v>
      </c>
      <c r="B10" s="545" t="s">
        <v>68</v>
      </c>
      <c r="C10" s="538" t="s">
        <v>78</v>
      </c>
      <c r="D10" s="538" t="s">
        <v>79</v>
      </c>
      <c r="E10" s="537">
        <v>25995</v>
      </c>
      <c r="F10" s="544">
        <f t="shared" si="0"/>
        <v>2512862</v>
      </c>
      <c r="G10" s="544">
        <f t="shared" si="1"/>
        <v>25995</v>
      </c>
      <c r="H10" s="544">
        <f t="shared" si="2"/>
        <v>2512862</v>
      </c>
      <c r="I10" s="540" t="s">
        <v>44</v>
      </c>
      <c r="J10" s="540" t="s">
        <v>69</v>
      </c>
      <c r="K10" s="545">
        <v>5.7</v>
      </c>
    </row>
    <row r="11" spans="1:11" ht="45">
      <c r="A11" s="545">
        <v>7</v>
      </c>
      <c r="B11" s="545" t="s">
        <v>68</v>
      </c>
      <c r="C11" s="538" t="s">
        <v>80</v>
      </c>
      <c r="D11" s="538" t="s">
        <v>81</v>
      </c>
      <c r="E11" s="537">
        <v>1692384</v>
      </c>
      <c r="F11" s="544">
        <f t="shared" si="0"/>
        <v>4205246</v>
      </c>
      <c r="G11" s="544">
        <f t="shared" si="1"/>
        <v>1692384</v>
      </c>
      <c r="H11" s="544">
        <f t="shared" si="2"/>
        <v>4205246</v>
      </c>
      <c r="I11" s="540" t="s">
        <v>44</v>
      </c>
      <c r="J11" s="540" t="s">
        <v>69</v>
      </c>
      <c r="K11" s="545">
        <v>5.7</v>
      </c>
    </row>
    <row r="12" spans="1:11" ht="30">
      <c r="A12" s="545">
        <v>8</v>
      </c>
      <c r="B12" s="545" t="s">
        <v>68</v>
      </c>
      <c r="C12" s="538" t="s">
        <v>82</v>
      </c>
      <c r="D12" s="538" t="s">
        <v>4829</v>
      </c>
      <c r="E12" s="537">
        <v>257727</v>
      </c>
      <c r="F12" s="544">
        <f t="shared" si="0"/>
        <v>4462973</v>
      </c>
      <c r="G12" s="544">
        <f t="shared" si="1"/>
        <v>257727</v>
      </c>
      <c r="H12" s="544">
        <f t="shared" si="2"/>
        <v>4462973</v>
      </c>
      <c r="I12" s="540" t="s">
        <v>44</v>
      </c>
      <c r="J12" s="540" t="s">
        <v>69</v>
      </c>
      <c r="K12" s="545">
        <v>5.7</v>
      </c>
    </row>
    <row r="13" spans="1:11" ht="45">
      <c r="A13" s="545">
        <v>9</v>
      </c>
      <c r="B13" s="545" t="s">
        <v>83</v>
      </c>
      <c r="C13" s="538" t="s">
        <v>76</v>
      </c>
      <c r="D13" s="538" t="s">
        <v>77</v>
      </c>
      <c r="E13" s="537">
        <v>34549</v>
      </c>
      <c r="F13" s="544">
        <f t="shared" si="0"/>
        <v>4497522</v>
      </c>
      <c r="G13" s="544">
        <f t="shared" si="1"/>
        <v>34549</v>
      </c>
      <c r="H13" s="544">
        <f t="shared" si="2"/>
        <v>4497522</v>
      </c>
      <c r="I13" s="540" t="s">
        <v>44</v>
      </c>
      <c r="J13" s="540" t="s">
        <v>69</v>
      </c>
      <c r="K13" s="545">
        <v>5.08</v>
      </c>
    </row>
    <row r="14" spans="1:11" ht="75">
      <c r="A14" s="545">
        <v>10</v>
      </c>
      <c r="B14" s="545" t="s">
        <v>64</v>
      </c>
      <c r="C14" s="538" t="s">
        <v>84</v>
      </c>
      <c r="D14" s="538" t="s">
        <v>85</v>
      </c>
      <c r="E14" s="537">
        <v>346778</v>
      </c>
      <c r="F14" s="544">
        <f t="shared" si="0"/>
        <v>4844300</v>
      </c>
      <c r="G14" s="544">
        <f t="shared" si="1"/>
        <v>346778</v>
      </c>
      <c r="H14" s="544">
        <f t="shared" si="2"/>
        <v>4844300</v>
      </c>
      <c r="I14" s="540" t="s">
        <v>65</v>
      </c>
      <c r="J14" s="540" t="s">
        <v>66</v>
      </c>
      <c r="K14" s="545">
        <v>4.72</v>
      </c>
    </row>
    <row r="15" spans="1:11" ht="45">
      <c r="A15" s="545">
        <v>11</v>
      </c>
      <c r="B15" s="545" t="s">
        <v>64</v>
      </c>
      <c r="C15" s="538" t="s">
        <v>86</v>
      </c>
      <c r="D15" s="538" t="s">
        <v>87</v>
      </c>
      <c r="E15" s="537">
        <v>68145</v>
      </c>
      <c r="F15" s="544">
        <f t="shared" si="0"/>
        <v>4912445</v>
      </c>
      <c r="G15" s="544">
        <f t="shared" si="1"/>
        <v>68145</v>
      </c>
      <c r="H15" s="544">
        <f t="shared" si="2"/>
        <v>4912445</v>
      </c>
      <c r="I15" s="540" t="s">
        <v>65</v>
      </c>
      <c r="J15" s="540" t="s">
        <v>66</v>
      </c>
      <c r="K15" s="545">
        <v>4.72</v>
      </c>
    </row>
    <row r="16" spans="1:11" ht="45">
      <c r="A16" s="545">
        <v>12</v>
      </c>
      <c r="B16" s="545" t="s">
        <v>95</v>
      </c>
      <c r="C16" s="538" t="s">
        <v>76</v>
      </c>
      <c r="D16" s="538" t="s">
        <v>77</v>
      </c>
      <c r="E16" s="537">
        <v>51823</v>
      </c>
      <c r="F16" s="544">
        <f>F19+E16</f>
        <v>5156983</v>
      </c>
      <c r="G16" s="544">
        <f t="shared" si="1"/>
        <v>51823</v>
      </c>
      <c r="H16" s="544">
        <f>H19+G16</f>
        <v>5156983</v>
      </c>
      <c r="I16" s="540" t="s">
        <v>44</v>
      </c>
      <c r="J16" s="540" t="s">
        <v>69</v>
      </c>
      <c r="K16" s="545">
        <v>4.37</v>
      </c>
    </row>
    <row r="17" spans="1:11" ht="45">
      <c r="A17" s="545">
        <v>13</v>
      </c>
      <c r="B17" s="545" t="s">
        <v>95</v>
      </c>
      <c r="C17" s="538" t="s">
        <v>96</v>
      </c>
      <c r="D17" s="538" t="s">
        <v>97</v>
      </c>
      <c r="E17" s="537">
        <v>44169</v>
      </c>
      <c r="F17" s="544">
        <f>F16+E17</f>
        <v>5201152</v>
      </c>
      <c r="G17" s="544">
        <f t="shared" si="1"/>
        <v>44169</v>
      </c>
      <c r="H17" s="544">
        <f>H16+G17</f>
        <v>5201152</v>
      </c>
      <c r="I17" s="540" t="s">
        <v>44</v>
      </c>
      <c r="J17" s="540" t="s">
        <v>69</v>
      </c>
      <c r="K17" s="545">
        <v>4.37</v>
      </c>
    </row>
    <row r="18" spans="1:11" ht="30">
      <c r="A18" s="545">
        <v>14</v>
      </c>
      <c r="B18" s="545" t="s">
        <v>88</v>
      </c>
      <c r="C18" s="538" t="s">
        <v>89</v>
      </c>
      <c r="D18" s="538" t="s">
        <v>90</v>
      </c>
      <c r="E18" s="537">
        <v>131179</v>
      </c>
      <c r="F18" s="544">
        <f>F15+E18</f>
        <v>5043624</v>
      </c>
      <c r="G18" s="544">
        <f t="shared" si="1"/>
        <v>131179</v>
      </c>
      <c r="H18" s="544">
        <f>H15+G18</f>
        <v>5043624</v>
      </c>
      <c r="I18" s="540" t="s">
        <v>91</v>
      </c>
      <c r="J18" s="540" t="s">
        <v>92</v>
      </c>
      <c r="K18" s="545">
        <v>4.32</v>
      </c>
    </row>
    <row r="19" spans="1:11" ht="45">
      <c r="A19" s="545">
        <v>15</v>
      </c>
      <c r="B19" s="545" t="s">
        <v>88</v>
      </c>
      <c r="C19" s="538" t="s">
        <v>93</v>
      </c>
      <c r="D19" s="538" t="s">
        <v>94</v>
      </c>
      <c r="E19" s="537">
        <v>61536</v>
      </c>
      <c r="F19" s="544">
        <f>F18+E19</f>
        <v>5105160</v>
      </c>
      <c r="G19" s="544">
        <f t="shared" si="1"/>
        <v>61536</v>
      </c>
      <c r="H19" s="544">
        <f>H18+G19</f>
        <v>5105160</v>
      </c>
      <c r="I19" s="540" t="s">
        <v>91</v>
      </c>
      <c r="J19" s="540" t="s">
        <v>92</v>
      </c>
      <c r="K19" s="545">
        <v>4.32</v>
      </c>
    </row>
    <row r="20" spans="1:11" ht="30">
      <c r="A20" s="545">
        <v>16</v>
      </c>
      <c r="B20" s="545" t="s">
        <v>73</v>
      </c>
      <c r="C20" s="538" t="s">
        <v>98</v>
      </c>
      <c r="D20" s="538" t="s">
        <v>99</v>
      </c>
      <c r="E20" s="537">
        <v>168660</v>
      </c>
      <c r="F20" s="544">
        <f>F17+E20</f>
        <v>5369812</v>
      </c>
      <c r="G20" s="544">
        <f t="shared" si="1"/>
        <v>168660</v>
      </c>
      <c r="H20" s="544">
        <f>H17+G20</f>
        <v>5369812</v>
      </c>
      <c r="I20" s="540" t="s">
        <v>58</v>
      </c>
      <c r="J20" s="540" t="s">
        <v>59</v>
      </c>
      <c r="K20" s="545">
        <v>4.3099999999999996</v>
      </c>
    </row>
    <row r="21" spans="1:11" ht="30">
      <c r="A21" s="545">
        <v>17</v>
      </c>
      <c r="B21" s="545" t="s">
        <v>100</v>
      </c>
      <c r="C21" s="538" t="s">
        <v>101</v>
      </c>
      <c r="D21" s="538" t="s">
        <v>4828</v>
      </c>
      <c r="E21" s="537">
        <v>40202</v>
      </c>
      <c r="F21" s="544">
        <f>F20+E21</f>
        <v>5410014</v>
      </c>
      <c r="G21" s="544">
        <f t="shared" si="1"/>
        <v>40202</v>
      </c>
      <c r="H21" s="544">
        <f>H20+G21</f>
        <v>5410014</v>
      </c>
      <c r="I21" s="540" t="s">
        <v>58</v>
      </c>
      <c r="J21" s="540" t="s">
        <v>59</v>
      </c>
      <c r="K21" s="545">
        <v>4.3</v>
      </c>
    </row>
    <row r="22" spans="1:11" ht="30">
      <c r="A22" s="545">
        <v>18</v>
      </c>
      <c r="B22" s="545" t="s">
        <v>68</v>
      </c>
      <c r="C22" s="538" t="s">
        <v>105</v>
      </c>
      <c r="D22" s="538" t="s">
        <v>106</v>
      </c>
      <c r="E22" s="537">
        <v>320594</v>
      </c>
      <c r="F22" s="544">
        <f>F28+E22</f>
        <v>5955652</v>
      </c>
      <c r="G22" s="544">
        <f t="shared" si="1"/>
        <v>320594</v>
      </c>
      <c r="H22" s="544">
        <f>H28+G22</f>
        <v>5955652</v>
      </c>
      <c r="I22" s="540" t="s">
        <v>44</v>
      </c>
      <c r="J22" s="540" t="s">
        <v>69</v>
      </c>
      <c r="K22" s="545">
        <v>4.07</v>
      </c>
    </row>
    <row r="23" spans="1:11" ht="30">
      <c r="A23" s="545">
        <v>19</v>
      </c>
      <c r="B23" s="545" t="s">
        <v>68</v>
      </c>
      <c r="C23" s="538" t="s">
        <v>107</v>
      </c>
      <c r="D23" s="538" t="s">
        <v>108</v>
      </c>
      <c r="E23" s="537">
        <v>71153</v>
      </c>
      <c r="F23" s="544">
        <f>F22+E23</f>
        <v>6026805</v>
      </c>
      <c r="G23" s="544">
        <f t="shared" si="1"/>
        <v>71153</v>
      </c>
      <c r="H23" s="544">
        <f>H22+G23</f>
        <v>6026805</v>
      </c>
      <c r="I23" s="540" t="s">
        <v>44</v>
      </c>
      <c r="J23" s="540" t="s">
        <v>69</v>
      </c>
      <c r="K23" s="545">
        <v>4.07</v>
      </c>
    </row>
    <row r="24" spans="1:11" ht="60">
      <c r="A24" s="545">
        <v>20</v>
      </c>
      <c r="B24" s="545" t="s">
        <v>64</v>
      </c>
      <c r="C24" s="538" t="s">
        <v>109</v>
      </c>
      <c r="D24" s="538" t="s">
        <v>4827</v>
      </c>
      <c r="E24" s="537">
        <v>314978</v>
      </c>
      <c r="F24" s="544">
        <f>F23+E24</f>
        <v>6341783</v>
      </c>
      <c r="G24" s="544">
        <f t="shared" si="1"/>
        <v>314978</v>
      </c>
      <c r="H24" s="544">
        <f>H23+G24</f>
        <v>6341783</v>
      </c>
      <c r="I24" s="540" t="s">
        <v>65</v>
      </c>
      <c r="J24" s="540" t="s">
        <v>66</v>
      </c>
      <c r="K24" s="545">
        <v>3.97</v>
      </c>
    </row>
    <row r="25" spans="1:11" ht="30">
      <c r="A25" s="545">
        <v>21</v>
      </c>
      <c r="B25" s="545" t="s">
        <v>64</v>
      </c>
      <c r="C25" s="538" t="s">
        <v>110</v>
      </c>
      <c r="D25" s="538" t="s">
        <v>111</v>
      </c>
      <c r="E25" s="537">
        <v>43741</v>
      </c>
      <c r="F25" s="544">
        <f>F24+E25</f>
        <v>6385524</v>
      </c>
      <c r="G25" s="544">
        <f t="shared" si="1"/>
        <v>43741</v>
      </c>
      <c r="H25" s="544">
        <f>H24+G25</f>
        <v>6385524</v>
      </c>
      <c r="I25" s="540" t="s">
        <v>65</v>
      </c>
      <c r="J25" s="540" t="s">
        <v>66</v>
      </c>
      <c r="K25" s="545">
        <v>3.97</v>
      </c>
    </row>
    <row r="26" spans="1:11" ht="45">
      <c r="A26" s="545">
        <v>22</v>
      </c>
      <c r="B26" s="545" t="s">
        <v>64</v>
      </c>
      <c r="C26" s="538" t="s">
        <v>112</v>
      </c>
      <c r="D26" s="538" t="s">
        <v>113</v>
      </c>
      <c r="E26" s="537">
        <v>384599</v>
      </c>
      <c r="F26" s="544">
        <f>F25+E26</f>
        <v>6770123</v>
      </c>
      <c r="G26" s="544">
        <f t="shared" si="1"/>
        <v>384599</v>
      </c>
      <c r="H26" s="544">
        <f>H25+G26</f>
        <v>6770123</v>
      </c>
      <c r="I26" s="540" t="s">
        <v>65</v>
      </c>
      <c r="J26" s="540" t="s">
        <v>66</v>
      </c>
      <c r="K26" s="545">
        <v>3.97</v>
      </c>
    </row>
    <row r="27" spans="1:11" ht="45">
      <c r="A27" s="545">
        <v>23</v>
      </c>
      <c r="B27" s="545" t="s">
        <v>64</v>
      </c>
      <c r="C27" s="538" t="s">
        <v>114</v>
      </c>
      <c r="D27" s="538" t="s">
        <v>4826</v>
      </c>
      <c r="E27" s="537">
        <v>218532</v>
      </c>
      <c r="F27" s="544">
        <f>F26+E27</f>
        <v>6988655</v>
      </c>
      <c r="G27" s="544">
        <f t="shared" si="1"/>
        <v>218532</v>
      </c>
      <c r="H27" s="544">
        <f>H26+G27</f>
        <v>6988655</v>
      </c>
      <c r="I27" s="540" t="s">
        <v>65</v>
      </c>
      <c r="J27" s="540" t="s">
        <v>66</v>
      </c>
      <c r="K27" s="545">
        <v>3.97</v>
      </c>
    </row>
    <row r="28" spans="1:11" ht="45">
      <c r="A28" s="545">
        <v>24</v>
      </c>
      <c r="B28" s="545" t="s">
        <v>102</v>
      </c>
      <c r="C28" s="538" t="s">
        <v>103</v>
      </c>
      <c r="D28" s="538" t="s">
        <v>104</v>
      </c>
      <c r="E28" s="537">
        <v>225044</v>
      </c>
      <c r="F28" s="544">
        <f>F21+E28</f>
        <v>5635058</v>
      </c>
      <c r="G28" s="544">
        <f t="shared" si="1"/>
        <v>225044</v>
      </c>
      <c r="H28" s="544">
        <f>H21+G28</f>
        <v>5635058</v>
      </c>
      <c r="I28" s="540" t="s">
        <v>55</v>
      </c>
      <c r="J28" s="540" t="s">
        <v>56</v>
      </c>
      <c r="K28" s="545">
        <v>3.9</v>
      </c>
    </row>
    <row r="29" spans="1:11" ht="60">
      <c r="A29" s="545">
        <v>25</v>
      </c>
      <c r="B29" s="545" t="s">
        <v>115</v>
      </c>
      <c r="C29" s="538" t="s">
        <v>116</v>
      </c>
      <c r="D29" s="538" t="s">
        <v>117</v>
      </c>
      <c r="E29" s="537">
        <v>26195</v>
      </c>
      <c r="F29" s="544">
        <f>F27+E29</f>
        <v>7014850</v>
      </c>
      <c r="G29" s="544">
        <f t="shared" si="1"/>
        <v>26195</v>
      </c>
      <c r="H29" s="544">
        <f>H27+G29</f>
        <v>7014850</v>
      </c>
      <c r="I29" s="540" t="s">
        <v>62</v>
      </c>
      <c r="J29" s="540" t="s">
        <v>63</v>
      </c>
      <c r="K29" s="545">
        <v>3.74</v>
      </c>
    </row>
    <row r="30" spans="1:11" ht="30">
      <c r="A30" s="545">
        <v>26</v>
      </c>
      <c r="B30" s="545" t="s">
        <v>115</v>
      </c>
      <c r="C30" s="538" t="s">
        <v>4825</v>
      </c>
      <c r="D30" s="538" t="s">
        <v>4824</v>
      </c>
      <c r="E30" s="537">
        <v>49620</v>
      </c>
      <c r="F30" s="544"/>
      <c r="G30" s="544">
        <f t="shared" si="1"/>
        <v>49620</v>
      </c>
      <c r="H30" s="544"/>
      <c r="I30" s="540" t="s">
        <v>62</v>
      </c>
      <c r="J30" s="540" t="s">
        <v>63</v>
      </c>
      <c r="K30" s="545">
        <v>3.74</v>
      </c>
    </row>
    <row r="31" spans="1:11">
      <c r="A31" s="536">
        <v>27</v>
      </c>
      <c r="B31" s="545" t="s">
        <v>83</v>
      </c>
      <c r="C31" s="538" t="s">
        <v>118</v>
      </c>
      <c r="D31" s="538" t="s">
        <v>119</v>
      </c>
      <c r="E31" s="537">
        <v>46494</v>
      </c>
      <c r="F31" s="544">
        <f>F29+E31</f>
        <v>7061344</v>
      </c>
      <c r="G31" s="544">
        <f t="shared" si="1"/>
        <v>46494</v>
      </c>
      <c r="H31" s="544">
        <f>H29+G31</f>
        <v>7061344</v>
      </c>
      <c r="I31" s="540" t="s">
        <v>44</v>
      </c>
      <c r="J31" s="540" t="s">
        <v>69</v>
      </c>
      <c r="K31" s="545">
        <v>3.56</v>
      </c>
    </row>
    <row r="32" spans="1:11" ht="45">
      <c r="A32" s="545">
        <v>28</v>
      </c>
      <c r="B32" s="545" t="s">
        <v>73</v>
      </c>
      <c r="C32" s="538" t="s">
        <v>120</v>
      </c>
      <c r="D32" s="538" t="s">
        <v>121</v>
      </c>
      <c r="E32" s="537">
        <v>29706</v>
      </c>
      <c r="F32" s="544">
        <f t="shared" ref="F32:F63" si="3">F31+E32</f>
        <v>7091050</v>
      </c>
      <c r="G32" s="544">
        <f t="shared" si="1"/>
        <v>29706</v>
      </c>
      <c r="H32" s="544">
        <f t="shared" ref="H32:H42" si="4">H31+G32</f>
        <v>7091050</v>
      </c>
      <c r="I32" s="540" t="s">
        <v>58</v>
      </c>
      <c r="J32" s="540" t="s">
        <v>59</v>
      </c>
      <c r="K32" s="545">
        <v>3.08</v>
      </c>
    </row>
    <row r="33" spans="1:11" ht="45">
      <c r="A33" s="545">
        <v>29</v>
      </c>
      <c r="B33" s="545" t="s">
        <v>73</v>
      </c>
      <c r="C33" s="538" t="s">
        <v>122</v>
      </c>
      <c r="D33" s="538" t="s">
        <v>123</v>
      </c>
      <c r="E33" s="537">
        <v>229122</v>
      </c>
      <c r="F33" s="544">
        <f t="shared" si="3"/>
        <v>7320172</v>
      </c>
      <c r="G33" s="544">
        <f t="shared" si="1"/>
        <v>229122</v>
      </c>
      <c r="H33" s="544">
        <f t="shared" si="4"/>
        <v>7320172</v>
      </c>
      <c r="I33" s="540" t="s">
        <v>58</v>
      </c>
      <c r="J33" s="540" t="s">
        <v>59</v>
      </c>
      <c r="K33" s="545">
        <v>3.08</v>
      </c>
    </row>
    <row r="34" spans="1:11" ht="30">
      <c r="A34" s="545">
        <v>30</v>
      </c>
      <c r="B34" s="545" t="s">
        <v>73</v>
      </c>
      <c r="C34" s="538" t="s">
        <v>124</v>
      </c>
      <c r="D34" s="538" t="s">
        <v>125</v>
      </c>
      <c r="E34" s="537">
        <v>416585</v>
      </c>
      <c r="F34" s="544">
        <f t="shared" si="3"/>
        <v>7736757</v>
      </c>
      <c r="G34" s="544">
        <f t="shared" si="1"/>
        <v>416585</v>
      </c>
      <c r="H34" s="544">
        <f t="shared" si="4"/>
        <v>7736757</v>
      </c>
      <c r="I34" s="540" t="s">
        <v>58</v>
      </c>
      <c r="J34" s="540" t="s">
        <v>59</v>
      </c>
      <c r="K34" s="545">
        <v>3.08</v>
      </c>
    </row>
    <row r="35" spans="1:11" ht="30">
      <c r="A35" s="545">
        <v>31</v>
      </c>
      <c r="B35" s="545" t="s">
        <v>88</v>
      </c>
      <c r="C35" s="538" t="s">
        <v>126</v>
      </c>
      <c r="D35" s="538" t="s">
        <v>127</v>
      </c>
      <c r="E35" s="537">
        <v>59627</v>
      </c>
      <c r="F35" s="544">
        <f t="shared" si="3"/>
        <v>7796384</v>
      </c>
      <c r="G35" s="544">
        <f t="shared" si="1"/>
        <v>59627</v>
      </c>
      <c r="H35" s="544">
        <f t="shared" si="4"/>
        <v>7796384</v>
      </c>
      <c r="I35" s="540" t="s">
        <v>91</v>
      </c>
      <c r="J35" s="540" t="s">
        <v>92</v>
      </c>
      <c r="K35" s="545">
        <v>3.02</v>
      </c>
    </row>
    <row r="36" spans="1:11" ht="45">
      <c r="A36" s="545">
        <v>32</v>
      </c>
      <c r="B36" s="545" t="s">
        <v>88</v>
      </c>
      <c r="C36" s="538" t="s">
        <v>128</v>
      </c>
      <c r="D36" s="538" t="s">
        <v>129</v>
      </c>
      <c r="E36" s="537">
        <v>358322</v>
      </c>
      <c r="F36" s="544">
        <f t="shared" si="3"/>
        <v>8154706</v>
      </c>
      <c r="G36" s="544">
        <f t="shared" si="1"/>
        <v>358322</v>
      </c>
      <c r="H36" s="544">
        <f t="shared" si="4"/>
        <v>8154706</v>
      </c>
      <c r="I36" s="540" t="s">
        <v>91</v>
      </c>
      <c r="J36" s="540" t="s">
        <v>92</v>
      </c>
      <c r="K36" s="545">
        <v>3.02</v>
      </c>
    </row>
    <row r="37" spans="1:11" ht="30">
      <c r="A37" s="545">
        <v>33</v>
      </c>
      <c r="B37" s="545" t="s">
        <v>88</v>
      </c>
      <c r="C37" s="538" t="s">
        <v>130</v>
      </c>
      <c r="D37" s="538" t="s">
        <v>4823</v>
      </c>
      <c r="E37" s="537">
        <v>69917</v>
      </c>
      <c r="F37" s="544">
        <f t="shared" si="3"/>
        <v>8224623</v>
      </c>
      <c r="G37" s="544">
        <f t="shared" si="1"/>
        <v>69917</v>
      </c>
      <c r="H37" s="544">
        <f t="shared" si="4"/>
        <v>8224623</v>
      </c>
      <c r="I37" s="540" t="s">
        <v>91</v>
      </c>
      <c r="J37" s="540" t="s">
        <v>92</v>
      </c>
      <c r="K37" s="545">
        <v>3.02</v>
      </c>
    </row>
    <row r="38" spans="1:11" ht="45">
      <c r="A38" s="545">
        <v>34</v>
      </c>
      <c r="B38" s="545" t="s">
        <v>88</v>
      </c>
      <c r="C38" s="538" t="s">
        <v>131</v>
      </c>
      <c r="D38" s="538" t="s">
        <v>132</v>
      </c>
      <c r="E38" s="537">
        <v>58026</v>
      </c>
      <c r="F38" s="544">
        <f t="shared" si="3"/>
        <v>8282649</v>
      </c>
      <c r="G38" s="544">
        <f t="shared" ref="G38:G69" si="5">E38</f>
        <v>58026</v>
      </c>
      <c r="H38" s="544">
        <f t="shared" si="4"/>
        <v>8282649</v>
      </c>
      <c r="I38" s="540" t="s">
        <v>91</v>
      </c>
      <c r="J38" s="540" t="s">
        <v>92</v>
      </c>
      <c r="K38" s="545">
        <v>3.02</v>
      </c>
    </row>
    <row r="39" spans="1:11" ht="30">
      <c r="A39" s="545">
        <v>35</v>
      </c>
      <c r="B39" s="545" t="s">
        <v>88</v>
      </c>
      <c r="C39" s="538" t="s">
        <v>133</v>
      </c>
      <c r="D39" s="538" t="s">
        <v>4822</v>
      </c>
      <c r="E39" s="537">
        <v>208292</v>
      </c>
      <c r="F39" s="544">
        <f t="shared" si="3"/>
        <v>8490941</v>
      </c>
      <c r="G39" s="544">
        <f t="shared" si="5"/>
        <v>208292</v>
      </c>
      <c r="H39" s="544">
        <f t="shared" si="4"/>
        <v>8490941</v>
      </c>
      <c r="I39" s="540" t="s">
        <v>91</v>
      </c>
      <c r="J39" s="540" t="s">
        <v>92</v>
      </c>
      <c r="K39" s="545">
        <v>3.02</v>
      </c>
    </row>
    <row r="40" spans="1:11" ht="45">
      <c r="A40" s="545">
        <v>36</v>
      </c>
      <c r="B40" s="545" t="s">
        <v>88</v>
      </c>
      <c r="C40" s="538" t="s">
        <v>134</v>
      </c>
      <c r="D40" s="538" t="s">
        <v>135</v>
      </c>
      <c r="E40" s="537">
        <v>83317</v>
      </c>
      <c r="F40" s="544">
        <f t="shared" si="3"/>
        <v>8574258</v>
      </c>
      <c r="G40" s="544">
        <f t="shared" si="5"/>
        <v>83317</v>
      </c>
      <c r="H40" s="544">
        <f t="shared" si="4"/>
        <v>8574258</v>
      </c>
      <c r="I40" s="540" t="s">
        <v>91</v>
      </c>
      <c r="J40" s="540" t="s">
        <v>92</v>
      </c>
      <c r="K40" s="545">
        <v>3.02</v>
      </c>
    </row>
    <row r="41" spans="1:11" ht="45">
      <c r="A41" s="545">
        <v>37</v>
      </c>
      <c r="B41" s="545" t="s">
        <v>88</v>
      </c>
      <c r="C41" s="538" t="s">
        <v>136</v>
      </c>
      <c r="D41" s="538" t="s">
        <v>137</v>
      </c>
      <c r="E41" s="537">
        <v>187240</v>
      </c>
      <c r="F41" s="544">
        <f t="shared" si="3"/>
        <v>8761498</v>
      </c>
      <c r="G41" s="544">
        <f t="shared" si="5"/>
        <v>187240</v>
      </c>
      <c r="H41" s="544">
        <f t="shared" si="4"/>
        <v>8761498</v>
      </c>
      <c r="I41" s="540" t="s">
        <v>91</v>
      </c>
      <c r="J41" s="540" t="s">
        <v>92</v>
      </c>
      <c r="K41" s="545">
        <v>3.02</v>
      </c>
    </row>
    <row r="42" spans="1:11" ht="30">
      <c r="A42" s="545">
        <v>38</v>
      </c>
      <c r="B42" s="545" t="s">
        <v>88</v>
      </c>
      <c r="C42" s="538" t="s">
        <v>138</v>
      </c>
      <c r="D42" s="538" t="s">
        <v>139</v>
      </c>
      <c r="E42" s="537">
        <v>110735</v>
      </c>
      <c r="F42" s="544">
        <f t="shared" si="3"/>
        <v>8872233</v>
      </c>
      <c r="G42" s="544">
        <f t="shared" si="5"/>
        <v>110735</v>
      </c>
      <c r="H42" s="544">
        <f t="shared" si="4"/>
        <v>8872233</v>
      </c>
      <c r="I42" s="540" t="s">
        <v>91</v>
      </c>
      <c r="J42" s="540" t="s">
        <v>92</v>
      </c>
      <c r="K42" s="545">
        <v>3.02</v>
      </c>
    </row>
    <row r="43" spans="1:11" ht="60">
      <c r="A43" s="545">
        <v>39</v>
      </c>
      <c r="B43" s="545" t="s">
        <v>68</v>
      </c>
      <c r="C43" s="538" t="s">
        <v>155</v>
      </c>
      <c r="D43" s="538" t="s">
        <v>156</v>
      </c>
      <c r="E43" s="537">
        <v>30363</v>
      </c>
      <c r="F43" s="544">
        <f t="shared" si="3"/>
        <v>8902596</v>
      </c>
      <c r="G43" s="544">
        <f t="shared" si="5"/>
        <v>30363</v>
      </c>
      <c r="H43" s="544">
        <f>G43+H42</f>
        <v>8902596</v>
      </c>
      <c r="I43" s="540" t="s">
        <v>44</v>
      </c>
      <c r="J43" s="540" t="s">
        <v>69</v>
      </c>
      <c r="K43" s="545">
        <v>2.85</v>
      </c>
    </row>
    <row r="44" spans="1:11" ht="45">
      <c r="A44" s="545">
        <v>40</v>
      </c>
      <c r="B44" s="545" t="s">
        <v>64</v>
      </c>
      <c r="C44" s="538" t="s">
        <v>142</v>
      </c>
      <c r="D44" s="538" t="s">
        <v>143</v>
      </c>
      <c r="E44" s="537">
        <v>18598</v>
      </c>
      <c r="F44" s="544">
        <f t="shared" si="3"/>
        <v>8921194</v>
      </c>
      <c r="G44" s="544">
        <f t="shared" si="5"/>
        <v>18598</v>
      </c>
      <c r="H44" s="544">
        <f t="shared" ref="H44:H85" si="6">H43+G44</f>
        <v>8921194</v>
      </c>
      <c r="I44" s="540" t="s">
        <v>65</v>
      </c>
      <c r="J44" s="540" t="s">
        <v>66</v>
      </c>
      <c r="K44" s="545">
        <v>2.83</v>
      </c>
    </row>
    <row r="45" spans="1:11" ht="60">
      <c r="A45" s="545">
        <v>41</v>
      </c>
      <c r="B45" s="545" t="s">
        <v>64</v>
      </c>
      <c r="C45" s="538" t="s">
        <v>144</v>
      </c>
      <c r="D45" s="538" t="s">
        <v>4821</v>
      </c>
      <c r="E45" s="537">
        <v>32552</v>
      </c>
      <c r="F45" s="544">
        <f t="shared" si="3"/>
        <v>8953746</v>
      </c>
      <c r="G45" s="544">
        <f t="shared" si="5"/>
        <v>32552</v>
      </c>
      <c r="H45" s="544">
        <f t="shared" si="6"/>
        <v>8953746</v>
      </c>
      <c r="I45" s="540" t="s">
        <v>65</v>
      </c>
      <c r="J45" s="540" t="s">
        <v>66</v>
      </c>
      <c r="K45" s="545">
        <v>2.83</v>
      </c>
    </row>
    <row r="46" spans="1:11" ht="30">
      <c r="A46" s="545">
        <v>42</v>
      </c>
      <c r="B46" s="545" t="s">
        <v>64</v>
      </c>
      <c r="C46" s="538" t="s">
        <v>145</v>
      </c>
      <c r="D46" s="538" t="s">
        <v>146</v>
      </c>
      <c r="E46" s="537">
        <v>495229</v>
      </c>
      <c r="F46" s="544">
        <f t="shared" si="3"/>
        <v>9448975</v>
      </c>
      <c r="G46" s="544">
        <f t="shared" si="5"/>
        <v>495229</v>
      </c>
      <c r="H46" s="544">
        <f t="shared" si="6"/>
        <v>9448975</v>
      </c>
      <c r="I46" s="540" t="s">
        <v>65</v>
      </c>
      <c r="J46" s="540" t="s">
        <v>66</v>
      </c>
      <c r="K46" s="545">
        <v>2.83</v>
      </c>
    </row>
    <row r="47" spans="1:11" ht="45">
      <c r="A47" s="545">
        <v>43</v>
      </c>
      <c r="B47" s="545" t="s">
        <v>64</v>
      </c>
      <c r="C47" s="538" t="s">
        <v>147</v>
      </c>
      <c r="D47" s="538" t="s">
        <v>148</v>
      </c>
      <c r="E47" s="537">
        <v>491668</v>
      </c>
      <c r="F47" s="544">
        <f t="shared" si="3"/>
        <v>9940643</v>
      </c>
      <c r="G47" s="544">
        <f t="shared" si="5"/>
        <v>491668</v>
      </c>
      <c r="H47" s="544">
        <f t="shared" si="6"/>
        <v>9940643</v>
      </c>
      <c r="I47" s="540" t="s">
        <v>65</v>
      </c>
      <c r="J47" s="540" t="s">
        <v>66</v>
      </c>
      <c r="K47" s="545">
        <v>2.83</v>
      </c>
    </row>
    <row r="48" spans="1:11" ht="45">
      <c r="A48" s="545">
        <v>44</v>
      </c>
      <c r="B48" s="545" t="s">
        <v>64</v>
      </c>
      <c r="C48" s="538" t="s">
        <v>149</v>
      </c>
      <c r="D48" s="538" t="s">
        <v>150</v>
      </c>
      <c r="E48" s="537">
        <v>576899</v>
      </c>
      <c r="F48" s="544">
        <f t="shared" si="3"/>
        <v>10517542</v>
      </c>
      <c r="G48" s="544">
        <f t="shared" si="5"/>
        <v>576899</v>
      </c>
      <c r="H48" s="544">
        <f t="shared" si="6"/>
        <v>10517542</v>
      </c>
      <c r="I48" s="540" t="s">
        <v>65</v>
      </c>
      <c r="J48" s="540" t="s">
        <v>66</v>
      </c>
      <c r="K48" s="545">
        <v>2.83</v>
      </c>
    </row>
    <row r="49" spans="1:11" ht="30">
      <c r="A49" s="545">
        <v>45</v>
      </c>
      <c r="B49" s="545" t="s">
        <v>64</v>
      </c>
      <c r="C49" s="538" t="s">
        <v>151</v>
      </c>
      <c r="D49" s="538" t="s">
        <v>152</v>
      </c>
      <c r="E49" s="537">
        <v>109709</v>
      </c>
      <c r="F49" s="544">
        <f t="shared" si="3"/>
        <v>10627251</v>
      </c>
      <c r="G49" s="544">
        <f t="shared" si="5"/>
        <v>109709</v>
      </c>
      <c r="H49" s="544">
        <f t="shared" si="6"/>
        <v>10627251</v>
      </c>
      <c r="I49" s="540" t="s">
        <v>65</v>
      </c>
      <c r="J49" s="540" t="s">
        <v>66</v>
      </c>
      <c r="K49" s="545">
        <v>2.83</v>
      </c>
    </row>
    <row r="50" spans="1:11" ht="30">
      <c r="A50" s="545">
        <v>46</v>
      </c>
      <c r="B50" s="545" t="s">
        <v>64</v>
      </c>
      <c r="C50" s="538" t="s">
        <v>153</v>
      </c>
      <c r="D50" s="538" t="s">
        <v>154</v>
      </c>
      <c r="E50" s="537">
        <v>8141</v>
      </c>
      <c r="F50" s="544">
        <f t="shared" si="3"/>
        <v>10635392</v>
      </c>
      <c r="G50" s="544">
        <f t="shared" si="5"/>
        <v>8141</v>
      </c>
      <c r="H50" s="544">
        <f t="shared" si="6"/>
        <v>10635392</v>
      </c>
      <c r="I50" s="540" t="s">
        <v>65</v>
      </c>
      <c r="J50" s="540" t="s">
        <v>66</v>
      </c>
      <c r="K50" s="545">
        <v>2.83</v>
      </c>
    </row>
    <row r="51" spans="1:11" ht="45">
      <c r="A51" s="545">
        <v>47</v>
      </c>
      <c r="B51" s="545" t="s">
        <v>102</v>
      </c>
      <c r="C51" s="538" t="s">
        <v>140</v>
      </c>
      <c r="D51" s="538" t="s">
        <v>141</v>
      </c>
      <c r="E51" s="537">
        <v>147629</v>
      </c>
      <c r="F51" s="544">
        <f t="shared" si="3"/>
        <v>10783021</v>
      </c>
      <c r="G51" s="544">
        <f t="shared" si="5"/>
        <v>147629</v>
      </c>
      <c r="H51" s="544">
        <f t="shared" si="6"/>
        <v>10783021</v>
      </c>
      <c r="I51" s="540" t="s">
        <v>55</v>
      </c>
      <c r="J51" s="540" t="s">
        <v>56</v>
      </c>
      <c r="K51" s="545">
        <v>2.73</v>
      </c>
    </row>
    <row r="52" spans="1:11" ht="30">
      <c r="A52" s="545">
        <v>48</v>
      </c>
      <c r="B52" s="545" t="s">
        <v>115</v>
      </c>
      <c r="C52" s="538" t="s">
        <v>157</v>
      </c>
      <c r="D52" s="538" t="s">
        <v>158</v>
      </c>
      <c r="E52" s="539">
        <v>349985</v>
      </c>
      <c r="F52" s="544">
        <f t="shared" si="3"/>
        <v>11133006</v>
      </c>
      <c r="G52" s="544">
        <f t="shared" si="5"/>
        <v>349985</v>
      </c>
      <c r="H52" s="544">
        <f t="shared" si="6"/>
        <v>11133006</v>
      </c>
      <c r="I52" s="540" t="s">
        <v>62</v>
      </c>
      <c r="J52" s="540" t="s">
        <v>63</v>
      </c>
      <c r="K52" s="545">
        <v>2.62</v>
      </c>
    </row>
    <row r="53" spans="1:11" ht="45">
      <c r="A53" s="545">
        <v>49</v>
      </c>
      <c r="B53" s="545" t="s">
        <v>115</v>
      </c>
      <c r="C53" s="538" t="s">
        <v>159</v>
      </c>
      <c r="D53" s="538" t="s">
        <v>160</v>
      </c>
      <c r="E53" s="539">
        <v>209750</v>
      </c>
      <c r="F53" s="544">
        <f t="shared" si="3"/>
        <v>11342756</v>
      </c>
      <c r="G53" s="544">
        <f t="shared" si="5"/>
        <v>209750</v>
      </c>
      <c r="H53" s="544">
        <f t="shared" si="6"/>
        <v>11342756</v>
      </c>
      <c r="I53" s="540" t="s">
        <v>62</v>
      </c>
      <c r="J53" s="540" t="s">
        <v>63</v>
      </c>
      <c r="K53" s="545">
        <v>2.62</v>
      </c>
    </row>
    <row r="54" spans="1:11" ht="60">
      <c r="A54" s="545">
        <v>50</v>
      </c>
      <c r="B54" s="545" t="s">
        <v>115</v>
      </c>
      <c r="C54" s="538" t="s">
        <v>4820</v>
      </c>
      <c r="D54" s="538" t="s">
        <v>4819</v>
      </c>
      <c r="E54" s="539">
        <v>82096</v>
      </c>
      <c r="F54" s="544">
        <f t="shared" si="3"/>
        <v>11424852</v>
      </c>
      <c r="G54" s="544">
        <f t="shared" si="5"/>
        <v>82096</v>
      </c>
      <c r="H54" s="544">
        <f t="shared" si="6"/>
        <v>11424852</v>
      </c>
      <c r="I54" s="540" t="s">
        <v>62</v>
      </c>
      <c r="J54" s="540" t="s">
        <v>63</v>
      </c>
      <c r="K54" s="545">
        <v>2.62</v>
      </c>
    </row>
    <row r="55" spans="1:11" ht="60">
      <c r="A55" s="545">
        <v>51</v>
      </c>
      <c r="B55" s="545" t="s">
        <v>115</v>
      </c>
      <c r="C55" s="538" t="s">
        <v>161</v>
      </c>
      <c r="D55" s="538" t="s">
        <v>4818</v>
      </c>
      <c r="E55" s="539">
        <v>85525</v>
      </c>
      <c r="F55" s="544">
        <f t="shared" si="3"/>
        <v>11510377</v>
      </c>
      <c r="G55" s="544">
        <f t="shared" si="5"/>
        <v>85525</v>
      </c>
      <c r="H55" s="544">
        <f t="shared" si="6"/>
        <v>11510377</v>
      </c>
      <c r="I55" s="540" t="s">
        <v>62</v>
      </c>
      <c r="J55" s="540" t="s">
        <v>63</v>
      </c>
      <c r="K55" s="545">
        <v>2.62</v>
      </c>
    </row>
    <row r="56" spans="1:11" ht="30">
      <c r="A56" s="545">
        <v>52</v>
      </c>
      <c r="B56" s="545" t="s">
        <v>88</v>
      </c>
      <c r="C56" s="538" t="s">
        <v>162</v>
      </c>
      <c r="D56" s="538" t="s">
        <v>4817</v>
      </c>
      <c r="E56" s="539">
        <v>36007</v>
      </c>
      <c r="F56" s="544">
        <f t="shared" si="3"/>
        <v>11546384</v>
      </c>
      <c r="G56" s="544">
        <f t="shared" si="5"/>
        <v>36007</v>
      </c>
      <c r="H56" s="544">
        <f t="shared" si="6"/>
        <v>11546384</v>
      </c>
      <c r="I56" s="540" t="s">
        <v>91</v>
      </c>
      <c r="J56" s="540" t="s">
        <v>92</v>
      </c>
      <c r="K56" s="545">
        <v>2.62</v>
      </c>
    </row>
    <row r="57" spans="1:11" ht="60">
      <c r="A57" s="545">
        <v>53</v>
      </c>
      <c r="B57" s="545" t="s">
        <v>73</v>
      </c>
      <c r="C57" s="538" t="s">
        <v>163</v>
      </c>
      <c r="D57" s="538" t="s">
        <v>4816</v>
      </c>
      <c r="E57" s="539">
        <v>83689</v>
      </c>
      <c r="F57" s="544">
        <f t="shared" si="3"/>
        <v>11630073</v>
      </c>
      <c r="G57" s="544">
        <f t="shared" si="5"/>
        <v>83689</v>
      </c>
      <c r="H57" s="544">
        <f t="shared" si="6"/>
        <v>11630073</v>
      </c>
      <c r="I57" s="540" t="s">
        <v>58</v>
      </c>
      <c r="J57" s="540" t="s">
        <v>59</v>
      </c>
      <c r="K57" s="545">
        <v>2.58</v>
      </c>
    </row>
    <row r="58" spans="1:11" ht="45">
      <c r="A58" s="545">
        <v>54</v>
      </c>
      <c r="B58" s="545" t="s">
        <v>73</v>
      </c>
      <c r="C58" s="538" t="s">
        <v>164</v>
      </c>
      <c r="D58" s="538" t="s">
        <v>165</v>
      </c>
      <c r="E58" s="539">
        <v>124995</v>
      </c>
      <c r="F58" s="544">
        <f t="shared" si="3"/>
        <v>11755068</v>
      </c>
      <c r="G58" s="544">
        <f t="shared" si="5"/>
        <v>124995</v>
      </c>
      <c r="H58" s="544">
        <f t="shared" si="6"/>
        <v>11755068</v>
      </c>
      <c r="I58" s="540" t="s">
        <v>58</v>
      </c>
      <c r="J58" s="540" t="s">
        <v>59</v>
      </c>
      <c r="K58" s="545">
        <v>2.58</v>
      </c>
    </row>
    <row r="59" spans="1:11" ht="45">
      <c r="A59" s="545">
        <v>55</v>
      </c>
      <c r="B59" s="545" t="s">
        <v>73</v>
      </c>
      <c r="C59" s="538" t="s">
        <v>166</v>
      </c>
      <c r="D59" s="538" t="s">
        <v>167</v>
      </c>
      <c r="E59" s="539">
        <v>68413</v>
      </c>
      <c r="F59" s="544">
        <f t="shared" si="3"/>
        <v>11823481</v>
      </c>
      <c r="G59" s="544">
        <f t="shared" si="5"/>
        <v>68413</v>
      </c>
      <c r="H59" s="544">
        <f t="shared" si="6"/>
        <v>11823481</v>
      </c>
      <c r="I59" s="540" t="s">
        <v>58</v>
      </c>
      <c r="J59" s="540" t="s">
        <v>59</v>
      </c>
      <c r="K59" s="545">
        <v>2.58</v>
      </c>
    </row>
    <row r="60" spans="1:11" ht="30">
      <c r="A60" s="545">
        <v>56</v>
      </c>
      <c r="B60" s="545" t="s">
        <v>68</v>
      </c>
      <c r="C60" s="538" t="s">
        <v>168</v>
      </c>
      <c r="D60" s="538" t="s">
        <v>169</v>
      </c>
      <c r="E60" s="539">
        <v>25554</v>
      </c>
      <c r="F60" s="544">
        <f t="shared" si="3"/>
        <v>11849035</v>
      </c>
      <c r="G60" s="544">
        <f t="shared" si="5"/>
        <v>25554</v>
      </c>
      <c r="H60" s="544">
        <f t="shared" si="6"/>
        <v>11849035</v>
      </c>
      <c r="I60" s="540" t="s">
        <v>44</v>
      </c>
      <c r="J60" s="540" t="s">
        <v>69</v>
      </c>
      <c r="K60" s="545">
        <v>2.44</v>
      </c>
    </row>
    <row r="61" spans="1:11" ht="30">
      <c r="A61" s="545">
        <v>57</v>
      </c>
      <c r="B61" s="545" t="s">
        <v>68</v>
      </c>
      <c r="C61" s="538" t="s">
        <v>170</v>
      </c>
      <c r="D61" s="538" t="s">
        <v>4815</v>
      </c>
      <c r="E61" s="539">
        <v>42591</v>
      </c>
      <c r="F61" s="544">
        <f t="shared" si="3"/>
        <v>11891626</v>
      </c>
      <c r="G61" s="544">
        <f t="shared" si="5"/>
        <v>42591</v>
      </c>
      <c r="H61" s="544">
        <f t="shared" si="6"/>
        <v>11891626</v>
      </c>
      <c r="I61" s="540" t="s">
        <v>44</v>
      </c>
      <c r="J61" s="540" t="s">
        <v>69</v>
      </c>
      <c r="K61" s="545">
        <v>2.44</v>
      </c>
    </row>
    <row r="62" spans="1:11" ht="90">
      <c r="A62" s="545">
        <v>58</v>
      </c>
      <c r="B62" s="545" t="s">
        <v>88</v>
      </c>
      <c r="C62" s="538" t="s">
        <v>171</v>
      </c>
      <c r="D62" s="538" t="s">
        <v>172</v>
      </c>
      <c r="E62" s="539">
        <v>544066</v>
      </c>
      <c r="F62" s="544">
        <f t="shared" si="3"/>
        <v>12435692</v>
      </c>
      <c r="G62" s="544">
        <f t="shared" si="5"/>
        <v>544066</v>
      </c>
      <c r="H62" s="544">
        <f t="shared" si="6"/>
        <v>12435692</v>
      </c>
      <c r="I62" s="540" t="s">
        <v>91</v>
      </c>
      <c r="J62" s="540" t="s">
        <v>92</v>
      </c>
      <c r="K62" s="545">
        <v>2.16</v>
      </c>
    </row>
    <row r="63" spans="1:11" ht="45">
      <c r="A63" s="545">
        <v>59</v>
      </c>
      <c r="B63" s="545" t="s">
        <v>88</v>
      </c>
      <c r="C63" s="538" t="s">
        <v>173</v>
      </c>
      <c r="D63" s="538" t="s">
        <v>4814</v>
      </c>
      <c r="E63" s="539">
        <v>38460</v>
      </c>
      <c r="F63" s="544">
        <f t="shared" si="3"/>
        <v>12474152</v>
      </c>
      <c r="G63" s="544">
        <f t="shared" si="5"/>
        <v>38460</v>
      </c>
      <c r="H63" s="544">
        <f t="shared" si="6"/>
        <v>12474152</v>
      </c>
      <c r="I63" s="540" t="s">
        <v>91</v>
      </c>
      <c r="J63" s="540" t="s">
        <v>92</v>
      </c>
      <c r="K63" s="545">
        <v>2.16</v>
      </c>
    </row>
    <row r="64" spans="1:11" ht="45">
      <c r="A64" s="545">
        <v>60</v>
      </c>
      <c r="B64" s="545" t="s">
        <v>88</v>
      </c>
      <c r="C64" s="538" t="s">
        <v>174</v>
      </c>
      <c r="D64" s="538" t="s">
        <v>175</v>
      </c>
      <c r="E64" s="539">
        <v>78367</v>
      </c>
      <c r="F64" s="544">
        <f t="shared" ref="F64:F85" si="7">F63+E64</f>
        <v>12552519</v>
      </c>
      <c r="G64" s="544">
        <f t="shared" si="5"/>
        <v>78367</v>
      </c>
      <c r="H64" s="544">
        <f t="shared" si="6"/>
        <v>12552519</v>
      </c>
      <c r="I64" s="540" t="s">
        <v>91</v>
      </c>
      <c r="J64" s="540" t="s">
        <v>92</v>
      </c>
      <c r="K64" s="545">
        <v>2.16</v>
      </c>
    </row>
    <row r="65" spans="1:11" ht="45">
      <c r="A65" s="545">
        <v>61</v>
      </c>
      <c r="B65" s="545" t="s">
        <v>176</v>
      </c>
      <c r="C65" s="538" t="s">
        <v>76</v>
      </c>
      <c r="D65" s="538" t="s">
        <v>77</v>
      </c>
      <c r="E65" s="539">
        <v>51823</v>
      </c>
      <c r="F65" s="544">
        <f t="shared" si="7"/>
        <v>12604342</v>
      </c>
      <c r="G65" s="544">
        <f t="shared" si="5"/>
        <v>51823</v>
      </c>
      <c r="H65" s="544">
        <f t="shared" si="6"/>
        <v>12604342</v>
      </c>
      <c r="I65" s="540" t="s">
        <v>44</v>
      </c>
      <c r="J65" s="540" t="s">
        <v>69</v>
      </c>
      <c r="K65" s="545">
        <v>2.08</v>
      </c>
    </row>
    <row r="66" spans="1:11" ht="30">
      <c r="A66" s="545">
        <v>62</v>
      </c>
      <c r="B66" s="545" t="s">
        <v>102</v>
      </c>
      <c r="C66" s="538" t="s">
        <v>177</v>
      </c>
      <c r="D66" s="538" t="s">
        <v>178</v>
      </c>
      <c r="E66" s="539">
        <v>20457</v>
      </c>
      <c r="F66" s="544">
        <f t="shared" si="7"/>
        <v>12624799</v>
      </c>
      <c r="G66" s="544">
        <f t="shared" si="5"/>
        <v>20457</v>
      </c>
      <c r="H66" s="544">
        <f t="shared" si="6"/>
        <v>12624799</v>
      </c>
      <c r="I66" s="540" t="s">
        <v>55</v>
      </c>
      <c r="J66" s="540" t="s">
        <v>56</v>
      </c>
      <c r="K66" s="545">
        <v>1.95</v>
      </c>
    </row>
    <row r="67" spans="1:11" ht="30">
      <c r="A67" s="545">
        <v>63</v>
      </c>
      <c r="B67" s="545" t="s">
        <v>102</v>
      </c>
      <c r="C67" s="538" t="s">
        <v>179</v>
      </c>
      <c r="D67" s="538" t="s">
        <v>180</v>
      </c>
      <c r="E67" s="539">
        <v>77415</v>
      </c>
      <c r="F67" s="544">
        <f t="shared" si="7"/>
        <v>12702214</v>
      </c>
      <c r="G67" s="544">
        <f t="shared" si="5"/>
        <v>77415</v>
      </c>
      <c r="H67" s="544">
        <f t="shared" si="6"/>
        <v>12702214</v>
      </c>
      <c r="I67" s="540" t="s">
        <v>55</v>
      </c>
      <c r="J67" s="540" t="s">
        <v>56</v>
      </c>
      <c r="K67" s="545">
        <v>1.95</v>
      </c>
    </row>
    <row r="68" spans="1:11" ht="45">
      <c r="A68" s="545">
        <v>64</v>
      </c>
      <c r="B68" s="545" t="s">
        <v>102</v>
      </c>
      <c r="C68" s="538" t="s">
        <v>181</v>
      </c>
      <c r="D68" s="538" t="s">
        <v>182</v>
      </c>
      <c r="E68" s="539">
        <v>73074</v>
      </c>
      <c r="F68" s="544">
        <f t="shared" si="7"/>
        <v>12775288</v>
      </c>
      <c r="G68" s="544">
        <f t="shared" si="5"/>
        <v>73074</v>
      </c>
      <c r="H68" s="544">
        <f t="shared" si="6"/>
        <v>12775288</v>
      </c>
      <c r="I68" s="540" t="s">
        <v>55</v>
      </c>
      <c r="J68" s="540" t="s">
        <v>56</v>
      </c>
      <c r="K68" s="545">
        <v>1.95</v>
      </c>
    </row>
    <row r="69" spans="1:11" ht="45">
      <c r="A69" s="545">
        <v>65</v>
      </c>
      <c r="B69" s="545" t="s">
        <v>102</v>
      </c>
      <c r="C69" s="538" t="s">
        <v>183</v>
      </c>
      <c r="D69" s="538" t="s">
        <v>184</v>
      </c>
      <c r="E69" s="539">
        <v>196427</v>
      </c>
      <c r="F69" s="544">
        <f t="shared" si="7"/>
        <v>12971715</v>
      </c>
      <c r="G69" s="544">
        <f t="shared" si="5"/>
        <v>196427</v>
      </c>
      <c r="H69" s="544">
        <f t="shared" si="6"/>
        <v>12971715</v>
      </c>
      <c r="I69" s="540" t="s">
        <v>55</v>
      </c>
      <c r="J69" s="540" t="s">
        <v>56</v>
      </c>
      <c r="K69" s="545">
        <v>1.95</v>
      </c>
    </row>
    <row r="70" spans="1:11" ht="45">
      <c r="A70" s="545">
        <v>66</v>
      </c>
      <c r="B70" s="545" t="s">
        <v>102</v>
      </c>
      <c r="C70" s="538" t="s">
        <v>185</v>
      </c>
      <c r="D70" s="538" t="s">
        <v>186</v>
      </c>
      <c r="E70" s="539">
        <v>480749</v>
      </c>
      <c r="F70" s="544">
        <f t="shared" si="7"/>
        <v>13452464</v>
      </c>
      <c r="G70" s="544">
        <f t="shared" ref="G70:G101" si="8">E70</f>
        <v>480749</v>
      </c>
      <c r="H70" s="544">
        <f t="shared" si="6"/>
        <v>13452464</v>
      </c>
      <c r="I70" s="540" t="s">
        <v>55</v>
      </c>
      <c r="J70" s="540" t="s">
        <v>56</v>
      </c>
      <c r="K70" s="545">
        <v>1.95</v>
      </c>
    </row>
    <row r="71" spans="1:11" ht="45">
      <c r="A71" s="545">
        <v>67</v>
      </c>
      <c r="B71" s="545" t="s">
        <v>73</v>
      </c>
      <c r="C71" s="538" t="s">
        <v>187</v>
      </c>
      <c r="D71" s="538" t="s">
        <v>4813</v>
      </c>
      <c r="E71" s="539">
        <v>112441</v>
      </c>
      <c r="F71" s="544">
        <f t="shared" si="7"/>
        <v>13564905</v>
      </c>
      <c r="G71" s="544">
        <f t="shared" si="8"/>
        <v>112441</v>
      </c>
      <c r="H71" s="544">
        <f t="shared" si="6"/>
        <v>13564905</v>
      </c>
      <c r="I71" s="540" t="s">
        <v>58</v>
      </c>
      <c r="J71" s="540" t="s">
        <v>59</v>
      </c>
      <c r="K71" s="545">
        <v>1.85</v>
      </c>
    </row>
    <row r="72" spans="1:11" ht="60">
      <c r="A72" s="545">
        <v>68</v>
      </c>
      <c r="B72" s="545" t="s">
        <v>73</v>
      </c>
      <c r="C72" s="538" t="s">
        <v>188</v>
      </c>
      <c r="D72" s="538" t="s">
        <v>189</v>
      </c>
      <c r="E72" s="539">
        <v>153326</v>
      </c>
      <c r="F72" s="544">
        <f t="shared" si="7"/>
        <v>13718231</v>
      </c>
      <c r="G72" s="544">
        <f t="shared" si="8"/>
        <v>153326</v>
      </c>
      <c r="H72" s="544">
        <f t="shared" si="6"/>
        <v>13718231</v>
      </c>
      <c r="I72" s="540" t="s">
        <v>58</v>
      </c>
      <c r="J72" s="540" t="s">
        <v>59</v>
      </c>
      <c r="K72" s="545">
        <v>1.85</v>
      </c>
    </row>
    <row r="73" spans="1:11" ht="90">
      <c r="A73" s="545">
        <v>69</v>
      </c>
      <c r="B73" s="545" t="s">
        <v>73</v>
      </c>
      <c r="C73" s="538" t="s">
        <v>190</v>
      </c>
      <c r="D73" s="538" t="s">
        <v>191</v>
      </c>
      <c r="E73" s="539">
        <v>262187</v>
      </c>
      <c r="F73" s="544">
        <f t="shared" si="7"/>
        <v>13980418</v>
      </c>
      <c r="G73" s="544">
        <f t="shared" si="8"/>
        <v>262187</v>
      </c>
      <c r="H73" s="544">
        <f t="shared" si="6"/>
        <v>13980418</v>
      </c>
      <c r="I73" s="540" t="s">
        <v>58</v>
      </c>
      <c r="J73" s="540" t="s">
        <v>59</v>
      </c>
      <c r="K73" s="545">
        <v>1.85</v>
      </c>
    </row>
    <row r="74" spans="1:11" ht="30">
      <c r="A74" s="545">
        <v>70</v>
      </c>
      <c r="B74" s="545" t="s">
        <v>73</v>
      </c>
      <c r="C74" s="538" t="s">
        <v>192</v>
      </c>
      <c r="D74" s="538" t="s">
        <v>193</v>
      </c>
      <c r="E74" s="539">
        <v>27706</v>
      </c>
      <c r="F74" s="544">
        <f t="shared" si="7"/>
        <v>14008124</v>
      </c>
      <c r="G74" s="544">
        <f t="shared" si="8"/>
        <v>27706</v>
      </c>
      <c r="H74" s="544">
        <f t="shared" si="6"/>
        <v>14008124</v>
      </c>
      <c r="I74" s="540" t="s">
        <v>58</v>
      </c>
      <c r="J74" s="540" t="s">
        <v>59</v>
      </c>
      <c r="K74" s="545">
        <v>1.85</v>
      </c>
    </row>
    <row r="75" spans="1:11" ht="45">
      <c r="A75" s="545">
        <v>71</v>
      </c>
      <c r="B75" s="545" t="s">
        <v>73</v>
      </c>
      <c r="C75" s="538" t="s">
        <v>194</v>
      </c>
      <c r="D75" s="538" t="s">
        <v>4812</v>
      </c>
      <c r="E75" s="539">
        <v>71079</v>
      </c>
      <c r="F75" s="544">
        <f t="shared" si="7"/>
        <v>14079203</v>
      </c>
      <c r="G75" s="544">
        <f t="shared" si="8"/>
        <v>71079</v>
      </c>
      <c r="H75" s="544">
        <f t="shared" si="6"/>
        <v>14079203</v>
      </c>
      <c r="I75" s="540" t="s">
        <v>58</v>
      </c>
      <c r="J75" s="540" t="s">
        <v>59</v>
      </c>
      <c r="K75" s="545">
        <v>1.85</v>
      </c>
    </row>
    <row r="76" spans="1:11" ht="30">
      <c r="A76" s="545">
        <v>72</v>
      </c>
      <c r="B76" s="545" t="s">
        <v>73</v>
      </c>
      <c r="C76" s="538" t="s">
        <v>195</v>
      </c>
      <c r="D76" s="538" t="s">
        <v>196</v>
      </c>
      <c r="E76" s="539">
        <v>141311</v>
      </c>
      <c r="F76" s="544">
        <f t="shared" si="7"/>
        <v>14220514</v>
      </c>
      <c r="G76" s="544">
        <f t="shared" si="8"/>
        <v>141311</v>
      </c>
      <c r="H76" s="544">
        <f t="shared" si="6"/>
        <v>14220514</v>
      </c>
      <c r="I76" s="540" t="s">
        <v>58</v>
      </c>
      <c r="J76" s="540" t="s">
        <v>59</v>
      </c>
      <c r="K76" s="545">
        <v>1.85</v>
      </c>
    </row>
    <row r="77" spans="1:11" ht="30">
      <c r="A77" s="545">
        <v>73</v>
      </c>
      <c r="B77" s="545" t="s">
        <v>73</v>
      </c>
      <c r="C77" s="538" t="s">
        <v>197</v>
      </c>
      <c r="D77" s="538" t="s">
        <v>198</v>
      </c>
      <c r="E77" s="539">
        <v>32285</v>
      </c>
      <c r="F77" s="544">
        <f t="shared" si="7"/>
        <v>14252799</v>
      </c>
      <c r="G77" s="544">
        <f t="shared" si="8"/>
        <v>32285</v>
      </c>
      <c r="H77" s="544">
        <f t="shared" si="6"/>
        <v>14252799</v>
      </c>
      <c r="I77" s="540" t="s">
        <v>58</v>
      </c>
      <c r="J77" s="540" t="s">
        <v>59</v>
      </c>
      <c r="K77" s="545">
        <v>1.85</v>
      </c>
    </row>
    <row r="78" spans="1:11" ht="30">
      <c r="A78" s="545">
        <v>74</v>
      </c>
      <c r="B78" s="545" t="s">
        <v>73</v>
      </c>
      <c r="C78" s="538" t="s">
        <v>199</v>
      </c>
      <c r="D78" s="538" t="s">
        <v>200</v>
      </c>
      <c r="E78" s="539">
        <v>45512</v>
      </c>
      <c r="F78" s="544">
        <f t="shared" si="7"/>
        <v>14298311</v>
      </c>
      <c r="G78" s="544">
        <f t="shared" si="8"/>
        <v>45512</v>
      </c>
      <c r="H78" s="544">
        <f t="shared" si="6"/>
        <v>14298311</v>
      </c>
      <c r="I78" s="540" t="s">
        <v>58</v>
      </c>
      <c r="J78" s="540" t="s">
        <v>59</v>
      </c>
      <c r="K78" s="545">
        <v>1.85</v>
      </c>
    </row>
    <row r="79" spans="1:11" ht="30">
      <c r="A79" s="545">
        <v>75</v>
      </c>
      <c r="B79" s="545" t="s">
        <v>73</v>
      </c>
      <c r="C79" s="538" t="s">
        <v>134</v>
      </c>
      <c r="D79" s="538" t="s">
        <v>201</v>
      </c>
      <c r="E79" s="539">
        <v>104146</v>
      </c>
      <c r="F79" s="544">
        <f t="shared" si="7"/>
        <v>14402457</v>
      </c>
      <c r="G79" s="544">
        <f t="shared" si="8"/>
        <v>104146</v>
      </c>
      <c r="H79" s="544">
        <f t="shared" si="6"/>
        <v>14402457</v>
      </c>
      <c r="I79" s="540" t="s">
        <v>58</v>
      </c>
      <c r="J79" s="540" t="s">
        <v>59</v>
      </c>
      <c r="K79" s="545">
        <v>1.85</v>
      </c>
    </row>
    <row r="80" spans="1:11" ht="30">
      <c r="A80" s="545">
        <v>76</v>
      </c>
      <c r="B80" s="545" t="s">
        <v>73</v>
      </c>
      <c r="C80" s="538" t="s">
        <v>202</v>
      </c>
      <c r="D80" s="538" t="s">
        <v>4811</v>
      </c>
      <c r="E80" s="539">
        <v>520731</v>
      </c>
      <c r="F80" s="544">
        <f t="shared" si="7"/>
        <v>14923188</v>
      </c>
      <c r="G80" s="544">
        <f t="shared" si="8"/>
        <v>520731</v>
      </c>
      <c r="H80" s="544">
        <f t="shared" si="6"/>
        <v>14923188</v>
      </c>
      <c r="I80" s="540" t="s">
        <v>58</v>
      </c>
      <c r="J80" s="540" t="s">
        <v>59</v>
      </c>
      <c r="K80" s="545">
        <v>1.85</v>
      </c>
    </row>
    <row r="81" spans="1:11" ht="45">
      <c r="A81" s="545">
        <v>77</v>
      </c>
      <c r="B81" s="545" t="s">
        <v>73</v>
      </c>
      <c r="C81" s="538" t="s">
        <v>203</v>
      </c>
      <c r="D81" s="538" t="s">
        <v>204</v>
      </c>
      <c r="E81" s="539">
        <v>756101</v>
      </c>
      <c r="F81" s="544">
        <f t="shared" si="7"/>
        <v>15679289</v>
      </c>
      <c r="G81" s="544">
        <f t="shared" si="8"/>
        <v>756101</v>
      </c>
      <c r="H81" s="544">
        <f t="shared" si="6"/>
        <v>15679289</v>
      </c>
      <c r="I81" s="540" t="s">
        <v>58</v>
      </c>
      <c r="J81" s="540" t="s">
        <v>59</v>
      </c>
      <c r="K81" s="545">
        <v>1.85</v>
      </c>
    </row>
    <row r="82" spans="1:11" ht="30">
      <c r="A82" s="545">
        <v>78</v>
      </c>
      <c r="B82" s="545" t="s">
        <v>73</v>
      </c>
      <c r="C82" s="538" t="s">
        <v>205</v>
      </c>
      <c r="D82" s="538" t="s">
        <v>4810</v>
      </c>
      <c r="E82" s="539">
        <v>229122</v>
      </c>
      <c r="F82" s="544">
        <f t="shared" si="7"/>
        <v>15908411</v>
      </c>
      <c r="G82" s="544">
        <f t="shared" si="8"/>
        <v>229122</v>
      </c>
      <c r="H82" s="544">
        <f t="shared" si="6"/>
        <v>15908411</v>
      </c>
      <c r="I82" s="540" t="s">
        <v>58</v>
      </c>
      <c r="J82" s="540" t="s">
        <v>59</v>
      </c>
      <c r="K82" s="545">
        <v>1.85</v>
      </c>
    </row>
    <row r="83" spans="1:11" ht="30">
      <c r="A83" s="545">
        <v>79</v>
      </c>
      <c r="B83" s="545" t="s">
        <v>73</v>
      </c>
      <c r="C83" s="538" t="s">
        <v>206</v>
      </c>
      <c r="D83" s="538" t="s">
        <v>207</v>
      </c>
      <c r="E83" s="539">
        <v>33327</v>
      </c>
      <c r="F83" s="544">
        <f t="shared" si="7"/>
        <v>15941738</v>
      </c>
      <c r="G83" s="544">
        <f t="shared" si="8"/>
        <v>33327</v>
      </c>
      <c r="H83" s="544">
        <f t="shared" si="6"/>
        <v>15941738</v>
      </c>
      <c r="I83" s="540" t="s">
        <v>58</v>
      </c>
      <c r="J83" s="540" t="s">
        <v>59</v>
      </c>
      <c r="K83" s="545">
        <v>1.85</v>
      </c>
    </row>
    <row r="84" spans="1:11" ht="45">
      <c r="A84" s="545">
        <v>80</v>
      </c>
      <c r="B84" s="545" t="s">
        <v>73</v>
      </c>
      <c r="C84" s="538" t="s">
        <v>208</v>
      </c>
      <c r="D84" s="538" t="s">
        <v>209</v>
      </c>
      <c r="E84" s="539">
        <v>564590</v>
      </c>
      <c r="F84" s="544">
        <f t="shared" si="7"/>
        <v>16506328</v>
      </c>
      <c r="G84" s="544">
        <f t="shared" si="8"/>
        <v>564590</v>
      </c>
      <c r="H84" s="544">
        <f t="shared" si="6"/>
        <v>16506328</v>
      </c>
      <c r="I84" s="540" t="s">
        <v>58</v>
      </c>
      <c r="J84" s="540" t="s">
        <v>59</v>
      </c>
      <c r="K84" s="545">
        <v>1.85</v>
      </c>
    </row>
    <row r="85" spans="1:11" ht="60">
      <c r="A85" s="545">
        <v>81</v>
      </c>
      <c r="B85" s="545" t="s">
        <v>73</v>
      </c>
      <c r="C85" s="538" t="s">
        <v>210</v>
      </c>
      <c r="D85" s="538" t="s">
        <v>211</v>
      </c>
      <c r="E85" s="539">
        <v>273653</v>
      </c>
      <c r="F85" s="544">
        <f t="shared" si="7"/>
        <v>16779981</v>
      </c>
      <c r="G85" s="544">
        <f t="shared" si="8"/>
        <v>273653</v>
      </c>
      <c r="H85" s="544">
        <f t="shared" si="6"/>
        <v>16779981</v>
      </c>
      <c r="I85" s="540" t="s">
        <v>58</v>
      </c>
      <c r="J85" s="540" t="s">
        <v>59</v>
      </c>
      <c r="K85" s="545">
        <v>1.85</v>
      </c>
    </row>
    <row r="86" spans="1:11" ht="45">
      <c r="A86" s="545">
        <v>82</v>
      </c>
      <c r="B86" s="545" t="s">
        <v>95</v>
      </c>
      <c r="C86" s="538" t="s">
        <v>216</v>
      </c>
      <c r="D86" s="538" t="s">
        <v>4809</v>
      </c>
      <c r="E86" s="539">
        <v>42012</v>
      </c>
      <c r="F86" s="544">
        <f>F88+E86</f>
        <v>17297766</v>
      </c>
      <c r="G86" s="544">
        <f t="shared" si="8"/>
        <v>42012</v>
      </c>
      <c r="H86" s="544">
        <f>H88+G86</f>
        <v>17297766</v>
      </c>
      <c r="I86" s="540" t="s">
        <v>44</v>
      </c>
      <c r="J86" s="540" t="s">
        <v>69</v>
      </c>
      <c r="K86" s="545">
        <v>1.84</v>
      </c>
    </row>
    <row r="87" spans="1:11" ht="30">
      <c r="A87" s="545">
        <v>83</v>
      </c>
      <c r="B87" s="545" t="s">
        <v>88</v>
      </c>
      <c r="C87" s="538" t="s">
        <v>212</v>
      </c>
      <c r="D87" s="538" t="s">
        <v>213</v>
      </c>
      <c r="E87" s="539">
        <v>23851</v>
      </c>
      <c r="F87" s="544">
        <f>F85+E87</f>
        <v>16803832</v>
      </c>
      <c r="G87" s="544">
        <f t="shared" si="8"/>
        <v>23851</v>
      </c>
      <c r="H87" s="544">
        <f>H85+G87</f>
        <v>16803832</v>
      </c>
      <c r="I87" s="540" t="s">
        <v>91</v>
      </c>
      <c r="J87" s="540" t="s">
        <v>92</v>
      </c>
      <c r="K87" s="545">
        <v>1.81</v>
      </c>
    </row>
    <row r="88" spans="1:11" ht="30">
      <c r="A88" s="545">
        <v>84</v>
      </c>
      <c r="B88" s="545" t="s">
        <v>88</v>
      </c>
      <c r="C88" s="538" t="s">
        <v>214</v>
      </c>
      <c r="D88" s="538" t="s">
        <v>215</v>
      </c>
      <c r="E88" s="539">
        <v>451922</v>
      </c>
      <c r="F88" s="544">
        <f>F87+E88</f>
        <v>17255754</v>
      </c>
      <c r="G88" s="544">
        <f t="shared" si="8"/>
        <v>451922</v>
      </c>
      <c r="H88" s="544">
        <f>H87+G88</f>
        <v>17255754</v>
      </c>
      <c r="I88" s="540" t="s">
        <v>91</v>
      </c>
      <c r="J88" s="540" t="s">
        <v>92</v>
      </c>
      <c r="K88" s="545">
        <v>1.81</v>
      </c>
    </row>
    <row r="89" spans="1:11" ht="45">
      <c r="A89" s="545">
        <v>85</v>
      </c>
      <c r="B89" s="545" t="s">
        <v>176</v>
      </c>
      <c r="C89" s="538" t="s">
        <v>217</v>
      </c>
      <c r="D89" s="538" t="s">
        <v>4808</v>
      </c>
      <c r="E89" s="539">
        <v>45650</v>
      </c>
      <c r="F89" s="544">
        <f>F86+E89</f>
        <v>17343416</v>
      </c>
      <c r="G89" s="544">
        <f t="shared" si="8"/>
        <v>45650</v>
      </c>
      <c r="H89" s="544">
        <f>H86+G89</f>
        <v>17343416</v>
      </c>
      <c r="I89" s="540" t="s">
        <v>44</v>
      </c>
      <c r="J89" s="540" t="s">
        <v>69</v>
      </c>
      <c r="K89" s="545">
        <v>1.74</v>
      </c>
    </row>
    <row r="90" spans="1:11" ht="45">
      <c r="A90" s="545">
        <v>86</v>
      </c>
      <c r="B90" s="545" t="s">
        <v>68</v>
      </c>
      <c r="C90" s="538" t="s">
        <v>218</v>
      </c>
      <c r="D90" s="538" t="s">
        <v>219</v>
      </c>
      <c r="E90" s="539">
        <v>37480</v>
      </c>
      <c r="F90" s="544">
        <f t="shared" ref="F90:F131" si="9">F89+E90</f>
        <v>17380896</v>
      </c>
      <c r="G90" s="544">
        <f t="shared" si="8"/>
        <v>37480</v>
      </c>
      <c r="H90" s="544">
        <f t="shared" ref="H90:H131" si="10">H89+G90</f>
        <v>17380896</v>
      </c>
      <c r="I90" s="540" t="s">
        <v>44</v>
      </c>
      <c r="J90" s="540" t="s">
        <v>69</v>
      </c>
      <c r="K90" s="545">
        <v>1.71</v>
      </c>
    </row>
    <row r="91" spans="1:11" ht="60">
      <c r="A91" s="545">
        <v>87</v>
      </c>
      <c r="B91" s="545" t="s">
        <v>68</v>
      </c>
      <c r="C91" s="538" t="s">
        <v>220</v>
      </c>
      <c r="D91" s="538" t="s">
        <v>221</v>
      </c>
      <c r="E91" s="539">
        <v>62251</v>
      </c>
      <c r="F91" s="544">
        <f t="shared" si="9"/>
        <v>17443147</v>
      </c>
      <c r="G91" s="544">
        <f t="shared" si="8"/>
        <v>62251</v>
      </c>
      <c r="H91" s="544">
        <f t="shared" si="10"/>
        <v>17443147</v>
      </c>
      <c r="I91" s="540" t="s">
        <v>44</v>
      </c>
      <c r="J91" s="540" t="s">
        <v>69</v>
      </c>
      <c r="K91" s="545">
        <v>1.71</v>
      </c>
    </row>
    <row r="92" spans="1:11" ht="30">
      <c r="A92" s="545">
        <v>88</v>
      </c>
      <c r="B92" s="545" t="s">
        <v>68</v>
      </c>
      <c r="C92" s="538" t="s">
        <v>222</v>
      </c>
      <c r="D92" s="538" t="s">
        <v>4807</v>
      </c>
      <c r="E92" s="539">
        <v>15399</v>
      </c>
      <c r="F92" s="544">
        <f t="shared" si="9"/>
        <v>17458546</v>
      </c>
      <c r="G92" s="544">
        <f t="shared" si="8"/>
        <v>15399</v>
      </c>
      <c r="H92" s="544">
        <f t="shared" si="10"/>
        <v>17458546</v>
      </c>
      <c r="I92" s="540" t="s">
        <v>44</v>
      </c>
      <c r="J92" s="540" t="s">
        <v>69</v>
      </c>
      <c r="K92" s="545">
        <v>1.71</v>
      </c>
    </row>
    <row r="93" spans="1:11" ht="45">
      <c r="A93" s="545">
        <v>89</v>
      </c>
      <c r="B93" s="545" t="s">
        <v>68</v>
      </c>
      <c r="C93" s="538" t="s">
        <v>223</v>
      </c>
      <c r="D93" s="538" t="s">
        <v>4806</v>
      </c>
      <c r="E93" s="539">
        <v>101211</v>
      </c>
      <c r="F93" s="544">
        <f t="shared" si="9"/>
        <v>17559757</v>
      </c>
      <c r="G93" s="544">
        <f t="shared" si="8"/>
        <v>101211</v>
      </c>
      <c r="H93" s="544">
        <f t="shared" si="10"/>
        <v>17559757</v>
      </c>
      <c r="I93" s="540" t="s">
        <v>44</v>
      </c>
      <c r="J93" s="540" t="s">
        <v>69</v>
      </c>
      <c r="K93" s="545">
        <v>1.71</v>
      </c>
    </row>
    <row r="94" spans="1:11" ht="45">
      <c r="A94" s="545">
        <v>90</v>
      </c>
      <c r="B94" s="545" t="s">
        <v>115</v>
      </c>
      <c r="C94" s="538" t="s">
        <v>224</v>
      </c>
      <c r="D94" s="538" t="s">
        <v>225</v>
      </c>
      <c r="E94" s="539">
        <v>218489</v>
      </c>
      <c r="F94" s="544">
        <f t="shared" si="9"/>
        <v>17778246</v>
      </c>
      <c r="G94" s="544">
        <f t="shared" si="8"/>
        <v>218489</v>
      </c>
      <c r="H94" s="544">
        <f t="shared" si="10"/>
        <v>17778246</v>
      </c>
      <c r="I94" s="540" t="s">
        <v>62</v>
      </c>
      <c r="J94" s="540" t="s">
        <v>63</v>
      </c>
      <c r="K94" s="545">
        <v>1.57</v>
      </c>
    </row>
    <row r="95" spans="1:11" ht="45">
      <c r="A95" s="545">
        <v>91</v>
      </c>
      <c r="B95" s="545" t="s">
        <v>115</v>
      </c>
      <c r="C95" s="538" t="s">
        <v>226</v>
      </c>
      <c r="D95" s="538" t="s">
        <v>227</v>
      </c>
      <c r="E95" s="539">
        <v>16360</v>
      </c>
      <c r="F95" s="544">
        <f t="shared" si="9"/>
        <v>17794606</v>
      </c>
      <c r="G95" s="544">
        <f t="shared" si="8"/>
        <v>16360</v>
      </c>
      <c r="H95" s="544">
        <f t="shared" si="10"/>
        <v>17794606</v>
      </c>
      <c r="I95" s="540" t="s">
        <v>62</v>
      </c>
      <c r="J95" s="540" t="s">
        <v>63</v>
      </c>
      <c r="K95" s="545">
        <v>1.57</v>
      </c>
    </row>
    <row r="96" spans="1:11" ht="90">
      <c r="A96" s="545">
        <v>92</v>
      </c>
      <c r="B96" s="545" t="s">
        <v>115</v>
      </c>
      <c r="C96" s="538" t="s">
        <v>228</v>
      </c>
      <c r="D96" s="538" t="s">
        <v>4805</v>
      </c>
      <c r="E96" s="539">
        <v>252543</v>
      </c>
      <c r="F96" s="544">
        <f t="shared" si="9"/>
        <v>18047149</v>
      </c>
      <c r="G96" s="544">
        <f t="shared" si="8"/>
        <v>252543</v>
      </c>
      <c r="H96" s="544">
        <f t="shared" si="10"/>
        <v>18047149</v>
      </c>
      <c r="I96" s="540" t="s">
        <v>62</v>
      </c>
      <c r="J96" s="540" t="s">
        <v>63</v>
      </c>
      <c r="K96" s="545">
        <v>1.57</v>
      </c>
    </row>
    <row r="97" spans="1:11" ht="30">
      <c r="A97" s="545">
        <v>93</v>
      </c>
      <c r="B97" s="545" t="s">
        <v>102</v>
      </c>
      <c r="C97" s="538" t="s">
        <v>229</v>
      </c>
      <c r="D97" s="538" t="s">
        <v>230</v>
      </c>
      <c r="E97" s="539">
        <v>26219</v>
      </c>
      <c r="F97" s="544">
        <f t="shared" si="9"/>
        <v>18073368</v>
      </c>
      <c r="G97" s="544">
        <f t="shared" si="8"/>
        <v>26219</v>
      </c>
      <c r="H97" s="544">
        <f t="shared" si="10"/>
        <v>18073368</v>
      </c>
      <c r="I97" s="540" t="s">
        <v>55</v>
      </c>
      <c r="J97" s="540" t="s">
        <v>56</v>
      </c>
      <c r="K97" s="545">
        <v>1.37</v>
      </c>
    </row>
    <row r="98" spans="1:11" ht="30">
      <c r="A98" s="545">
        <v>94</v>
      </c>
      <c r="B98" s="545" t="s">
        <v>102</v>
      </c>
      <c r="C98" s="538" t="s">
        <v>231</v>
      </c>
      <c r="D98" s="538" t="s">
        <v>232</v>
      </c>
      <c r="E98" s="539">
        <v>176434</v>
      </c>
      <c r="F98" s="544">
        <f t="shared" si="9"/>
        <v>18249802</v>
      </c>
      <c r="G98" s="544">
        <f t="shared" si="8"/>
        <v>176434</v>
      </c>
      <c r="H98" s="544">
        <f t="shared" si="10"/>
        <v>18249802</v>
      </c>
      <c r="I98" s="540" t="s">
        <v>55</v>
      </c>
      <c r="J98" s="540" t="s">
        <v>56</v>
      </c>
      <c r="K98" s="545">
        <v>1.37</v>
      </c>
    </row>
    <row r="99" spans="1:11" ht="30">
      <c r="A99" s="545">
        <v>95</v>
      </c>
      <c r="B99" s="545" t="s">
        <v>102</v>
      </c>
      <c r="C99" s="538" t="s">
        <v>233</v>
      </c>
      <c r="D99" s="538" t="s">
        <v>234</v>
      </c>
      <c r="E99" s="539">
        <v>51921</v>
      </c>
      <c r="F99" s="544">
        <f t="shared" si="9"/>
        <v>18301723</v>
      </c>
      <c r="G99" s="544">
        <f t="shared" si="8"/>
        <v>51921</v>
      </c>
      <c r="H99" s="544">
        <f t="shared" si="10"/>
        <v>18301723</v>
      </c>
      <c r="I99" s="540" t="s">
        <v>55</v>
      </c>
      <c r="J99" s="540" t="s">
        <v>56</v>
      </c>
      <c r="K99" s="545">
        <v>1.37</v>
      </c>
    </row>
    <row r="100" spans="1:11" ht="30">
      <c r="A100" s="545">
        <v>96</v>
      </c>
      <c r="B100" s="545" t="s">
        <v>102</v>
      </c>
      <c r="C100" s="538" t="s">
        <v>235</v>
      </c>
      <c r="D100" s="538" t="s">
        <v>236</v>
      </c>
      <c r="E100" s="539">
        <v>63012</v>
      </c>
      <c r="F100" s="544">
        <f t="shared" si="9"/>
        <v>18364735</v>
      </c>
      <c r="G100" s="544">
        <f t="shared" si="8"/>
        <v>63012</v>
      </c>
      <c r="H100" s="544">
        <f t="shared" si="10"/>
        <v>18364735</v>
      </c>
      <c r="I100" s="540" t="s">
        <v>55</v>
      </c>
      <c r="J100" s="540" t="s">
        <v>56</v>
      </c>
      <c r="K100" s="545">
        <v>1.37</v>
      </c>
    </row>
    <row r="101" spans="1:11" ht="45">
      <c r="A101" s="545">
        <v>97</v>
      </c>
      <c r="B101" s="545" t="s">
        <v>102</v>
      </c>
      <c r="C101" s="538" t="s">
        <v>237</v>
      </c>
      <c r="D101" s="538" t="s">
        <v>238</v>
      </c>
      <c r="E101" s="539">
        <v>79151</v>
      </c>
      <c r="F101" s="544">
        <f t="shared" si="9"/>
        <v>18443886</v>
      </c>
      <c r="G101" s="544">
        <f t="shared" si="8"/>
        <v>79151</v>
      </c>
      <c r="H101" s="544">
        <f t="shared" si="10"/>
        <v>18443886</v>
      </c>
      <c r="I101" s="540" t="s">
        <v>55</v>
      </c>
      <c r="J101" s="540" t="s">
        <v>56</v>
      </c>
      <c r="K101" s="545">
        <v>1.37</v>
      </c>
    </row>
    <row r="102" spans="1:11" ht="60">
      <c r="A102" s="545">
        <v>98</v>
      </c>
      <c r="B102" s="545" t="s">
        <v>102</v>
      </c>
      <c r="C102" s="538" t="s">
        <v>239</v>
      </c>
      <c r="D102" s="538" t="s">
        <v>4804</v>
      </c>
      <c r="E102" s="539">
        <v>312439</v>
      </c>
      <c r="F102" s="544">
        <f t="shared" si="9"/>
        <v>18756325</v>
      </c>
      <c r="G102" s="544">
        <f t="shared" ref="G102:G131" si="11">E102</f>
        <v>312439</v>
      </c>
      <c r="H102" s="544">
        <f t="shared" si="10"/>
        <v>18756325</v>
      </c>
      <c r="I102" s="540" t="s">
        <v>55</v>
      </c>
      <c r="J102" s="540" t="s">
        <v>56</v>
      </c>
      <c r="K102" s="545">
        <v>1.37</v>
      </c>
    </row>
    <row r="103" spans="1:11" ht="30">
      <c r="A103" s="545">
        <v>99</v>
      </c>
      <c r="B103" s="545" t="s">
        <v>88</v>
      </c>
      <c r="C103" s="538" t="s">
        <v>240</v>
      </c>
      <c r="D103" s="538" t="s">
        <v>241</v>
      </c>
      <c r="E103" s="539">
        <v>113614</v>
      </c>
      <c r="F103" s="544">
        <f t="shared" si="9"/>
        <v>18869939</v>
      </c>
      <c r="G103" s="544">
        <f t="shared" si="11"/>
        <v>113614</v>
      </c>
      <c r="H103" s="544">
        <f t="shared" si="10"/>
        <v>18869939</v>
      </c>
      <c r="I103" s="540" t="s">
        <v>91</v>
      </c>
      <c r="J103" s="540" t="s">
        <v>92</v>
      </c>
      <c r="K103" s="545">
        <v>1.3</v>
      </c>
    </row>
    <row r="104" spans="1:11" ht="30">
      <c r="A104" s="545">
        <v>100</v>
      </c>
      <c r="B104" s="545" t="s">
        <v>88</v>
      </c>
      <c r="C104" s="538" t="s">
        <v>242</v>
      </c>
      <c r="D104" s="538" t="s">
        <v>243</v>
      </c>
      <c r="E104" s="539">
        <v>61177</v>
      </c>
      <c r="F104" s="544">
        <f t="shared" si="9"/>
        <v>18931116</v>
      </c>
      <c r="G104" s="544">
        <f t="shared" si="11"/>
        <v>61177</v>
      </c>
      <c r="H104" s="544">
        <f t="shared" si="10"/>
        <v>18931116</v>
      </c>
      <c r="I104" s="540" t="s">
        <v>91</v>
      </c>
      <c r="J104" s="540" t="s">
        <v>92</v>
      </c>
      <c r="K104" s="545">
        <v>1.3</v>
      </c>
    </row>
    <row r="105" spans="1:11" ht="45">
      <c r="A105" s="545">
        <v>101</v>
      </c>
      <c r="B105" s="545" t="s">
        <v>88</v>
      </c>
      <c r="C105" s="538" t="s">
        <v>244</v>
      </c>
      <c r="D105" s="538" t="s">
        <v>245</v>
      </c>
      <c r="E105" s="539">
        <v>30768</v>
      </c>
      <c r="F105" s="544">
        <f t="shared" si="9"/>
        <v>18961884</v>
      </c>
      <c r="G105" s="544">
        <f t="shared" si="11"/>
        <v>30768</v>
      </c>
      <c r="H105" s="544">
        <f t="shared" si="10"/>
        <v>18961884</v>
      </c>
      <c r="I105" s="540" t="s">
        <v>91</v>
      </c>
      <c r="J105" s="540" t="s">
        <v>92</v>
      </c>
      <c r="K105" s="545">
        <v>1.3</v>
      </c>
    </row>
    <row r="106" spans="1:11" ht="30">
      <c r="A106" s="545">
        <v>102</v>
      </c>
      <c r="B106" s="545" t="s">
        <v>88</v>
      </c>
      <c r="C106" s="538" t="s">
        <v>246</v>
      </c>
      <c r="D106" s="538" t="s">
        <v>247</v>
      </c>
      <c r="E106" s="539">
        <v>21604</v>
      </c>
      <c r="F106" s="544">
        <f t="shared" si="9"/>
        <v>18983488</v>
      </c>
      <c r="G106" s="544">
        <f t="shared" si="11"/>
        <v>21604</v>
      </c>
      <c r="H106" s="544">
        <f t="shared" si="10"/>
        <v>18983488</v>
      </c>
      <c r="I106" s="540" t="s">
        <v>91</v>
      </c>
      <c r="J106" s="540" t="s">
        <v>92</v>
      </c>
      <c r="K106" s="545">
        <v>1.3</v>
      </c>
    </row>
    <row r="107" spans="1:11" ht="60">
      <c r="A107" s="545">
        <v>103</v>
      </c>
      <c r="B107" s="545" t="s">
        <v>88</v>
      </c>
      <c r="C107" s="538" t="s">
        <v>248</v>
      </c>
      <c r="D107" s="538" t="s">
        <v>249</v>
      </c>
      <c r="E107" s="539">
        <v>49998</v>
      </c>
      <c r="F107" s="544">
        <f t="shared" si="9"/>
        <v>19033486</v>
      </c>
      <c r="G107" s="544">
        <f t="shared" si="11"/>
        <v>49998</v>
      </c>
      <c r="H107" s="544">
        <f t="shared" si="10"/>
        <v>19033486</v>
      </c>
      <c r="I107" s="540" t="s">
        <v>91</v>
      </c>
      <c r="J107" s="540" t="s">
        <v>92</v>
      </c>
      <c r="K107" s="545">
        <v>1.3</v>
      </c>
    </row>
    <row r="108" spans="1:11" ht="30">
      <c r="A108" s="545">
        <v>104</v>
      </c>
      <c r="B108" s="545" t="s">
        <v>88</v>
      </c>
      <c r="C108" s="538" t="s">
        <v>250</v>
      </c>
      <c r="D108" s="538" t="s">
        <v>251</v>
      </c>
      <c r="E108" s="539">
        <v>168661</v>
      </c>
      <c r="F108" s="544">
        <f t="shared" si="9"/>
        <v>19202147</v>
      </c>
      <c r="G108" s="544">
        <f t="shared" si="11"/>
        <v>168661</v>
      </c>
      <c r="H108" s="544">
        <f t="shared" si="10"/>
        <v>19202147</v>
      </c>
      <c r="I108" s="540" t="s">
        <v>91</v>
      </c>
      <c r="J108" s="540" t="s">
        <v>92</v>
      </c>
      <c r="K108" s="545">
        <v>1.3</v>
      </c>
    </row>
    <row r="109" spans="1:11" ht="30">
      <c r="A109" s="545">
        <v>105</v>
      </c>
      <c r="B109" s="545" t="s">
        <v>100</v>
      </c>
      <c r="C109" s="538" t="s">
        <v>252</v>
      </c>
      <c r="D109" s="538" t="s">
        <v>253</v>
      </c>
      <c r="E109" s="539">
        <v>62488</v>
      </c>
      <c r="F109" s="544">
        <f t="shared" si="9"/>
        <v>19264635</v>
      </c>
      <c r="G109" s="544">
        <f t="shared" si="11"/>
        <v>62488</v>
      </c>
      <c r="H109" s="544">
        <f t="shared" si="10"/>
        <v>19264635</v>
      </c>
      <c r="I109" s="540" t="s">
        <v>58</v>
      </c>
      <c r="J109" s="540" t="s">
        <v>59</v>
      </c>
      <c r="K109" s="545">
        <v>1.29</v>
      </c>
    </row>
    <row r="110" spans="1:11" ht="60">
      <c r="A110" s="545">
        <v>106</v>
      </c>
      <c r="B110" s="545" t="s">
        <v>102</v>
      </c>
      <c r="C110" s="538" t="s">
        <v>254</v>
      </c>
      <c r="D110" s="538" t="s">
        <v>255</v>
      </c>
      <c r="E110" s="539">
        <v>95814</v>
      </c>
      <c r="F110" s="544">
        <f t="shared" si="9"/>
        <v>19360449</v>
      </c>
      <c r="G110" s="544">
        <f t="shared" si="11"/>
        <v>95814</v>
      </c>
      <c r="H110" s="544">
        <f t="shared" si="10"/>
        <v>19360449</v>
      </c>
      <c r="I110" s="540" t="s">
        <v>55</v>
      </c>
      <c r="J110" s="540" t="s">
        <v>56</v>
      </c>
      <c r="K110" s="545">
        <v>1.17</v>
      </c>
    </row>
    <row r="111" spans="1:11" ht="30">
      <c r="A111" s="545">
        <v>107</v>
      </c>
      <c r="B111" s="545" t="s">
        <v>102</v>
      </c>
      <c r="C111" s="538" t="s">
        <v>256</v>
      </c>
      <c r="D111" s="538" t="s">
        <v>257</v>
      </c>
      <c r="E111" s="539">
        <v>145805</v>
      </c>
      <c r="F111" s="544">
        <f t="shared" si="9"/>
        <v>19506254</v>
      </c>
      <c r="G111" s="544">
        <f t="shared" si="11"/>
        <v>145805</v>
      </c>
      <c r="H111" s="544">
        <f t="shared" si="10"/>
        <v>19506254</v>
      </c>
      <c r="I111" s="540" t="s">
        <v>55</v>
      </c>
      <c r="J111" s="540" t="s">
        <v>56</v>
      </c>
      <c r="K111" s="545">
        <v>1.17</v>
      </c>
    </row>
    <row r="112" spans="1:11" ht="30">
      <c r="A112" s="545">
        <v>108</v>
      </c>
      <c r="B112" s="545" t="s">
        <v>102</v>
      </c>
      <c r="C112" s="538" t="s">
        <v>258</v>
      </c>
      <c r="D112" s="538" t="s">
        <v>259</v>
      </c>
      <c r="E112" s="539">
        <v>36537</v>
      </c>
      <c r="F112" s="544">
        <f t="shared" si="9"/>
        <v>19542791</v>
      </c>
      <c r="G112" s="544">
        <f t="shared" si="11"/>
        <v>36537</v>
      </c>
      <c r="H112" s="544">
        <f t="shared" si="10"/>
        <v>19542791</v>
      </c>
      <c r="I112" s="540" t="s">
        <v>55</v>
      </c>
      <c r="J112" s="540" t="s">
        <v>56</v>
      </c>
      <c r="K112" s="545">
        <v>1.17</v>
      </c>
    </row>
    <row r="113" spans="1:11" ht="45">
      <c r="A113" s="545">
        <v>109</v>
      </c>
      <c r="B113" s="545" t="s">
        <v>115</v>
      </c>
      <c r="C113" s="538" t="s">
        <v>260</v>
      </c>
      <c r="D113" s="538" t="s">
        <v>261</v>
      </c>
      <c r="E113" s="539">
        <v>164192</v>
      </c>
      <c r="F113" s="544">
        <f t="shared" si="9"/>
        <v>19706983</v>
      </c>
      <c r="G113" s="544">
        <f t="shared" si="11"/>
        <v>164192</v>
      </c>
      <c r="H113" s="544">
        <f t="shared" si="10"/>
        <v>19706983</v>
      </c>
      <c r="I113" s="540" t="s">
        <v>62</v>
      </c>
      <c r="J113" s="540" t="s">
        <v>63</v>
      </c>
      <c r="K113" s="545">
        <v>1.1200000000000001</v>
      </c>
    </row>
    <row r="114" spans="1:11" ht="30">
      <c r="A114" s="545">
        <v>110</v>
      </c>
      <c r="B114" s="545" t="s">
        <v>115</v>
      </c>
      <c r="C114" s="538" t="s">
        <v>262</v>
      </c>
      <c r="D114" s="538" t="s">
        <v>263</v>
      </c>
      <c r="E114" s="539">
        <v>1176873</v>
      </c>
      <c r="F114" s="544">
        <f t="shared" si="9"/>
        <v>20883856</v>
      </c>
      <c r="G114" s="544">
        <f t="shared" si="11"/>
        <v>1176873</v>
      </c>
      <c r="H114" s="544">
        <f t="shared" si="10"/>
        <v>20883856</v>
      </c>
      <c r="I114" s="540" t="s">
        <v>62</v>
      </c>
      <c r="J114" s="540" t="s">
        <v>63</v>
      </c>
      <c r="K114" s="545">
        <v>1.1200000000000001</v>
      </c>
    </row>
    <row r="115" spans="1:11" ht="45">
      <c r="A115" s="545">
        <v>111</v>
      </c>
      <c r="B115" s="545" t="s">
        <v>115</v>
      </c>
      <c r="C115" s="538" t="s">
        <v>264</v>
      </c>
      <c r="D115" s="538" t="s">
        <v>4803</v>
      </c>
      <c r="E115" s="539">
        <v>460308</v>
      </c>
      <c r="F115" s="544">
        <f t="shared" si="9"/>
        <v>21344164</v>
      </c>
      <c r="G115" s="544">
        <f t="shared" si="11"/>
        <v>460308</v>
      </c>
      <c r="H115" s="544">
        <f t="shared" si="10"/>
        <v>21344164</v>
      </c>
      <c r="I115" s="540" t="s">
        <v>62</v>
      </c>
      <c r="J115" s="540" t="s">
        <v>63</v>
      </c>
      <c r="K115" s="545">
        <v>1.1200000000000001</v>
      </c>
    </row>
    <row r="116" spans="1:11" ht="30">
      <c r="A116" s="545">
        <v>112</v>
      </c>
      <c r="B116" s="545" t="s">
        <v>115</v>
      </c>
      <c r="C116" s="538" t="s">
        <v>265</v>
      </c>
      <c r="D116" s="538" t="s">
        <v>266</v>
      </c>
      <c r="E116" s="539">
        <v>319724</v>
      </c>
      <c r="F116" s="544">
        <f t="shared" si="9"/>
        <v>21663888</v>
      </c>
      <c r="G116" s="544">
        <f t="shared" si="11"/>
        <v>319724</v>
      </c>
      <c r="H116" s="544">
        <f t="shared" si="10"/>
        <v>21663888</v>
      </c>
      <c r="I116" s="540" t="s">
        <v>62</v>
      </c>
      <c r="J116" s="540" t="s">
        <v>63</v>
      </c>
      <c r="K116" s="545">
        <v>1.1200000000000001</v>
      </c>
    </row>
    <row r="117" spans="1:11" ht="30">
      <c r="A117" s="545">
        <v>113</v>
      </c>
      <c r="B117" s="545" t="s">
        <v>115</v>
      </c>
      <c r="C117" s="538" t="s">
        <v>267</v>
      </c>
      <c r="D117" s="538" t="s">
        <v>4802</v>
      </c>
      <c r="E117" s="539">
        <v>46980</v>
      </c>
      <c r="F117" s="544">
        <f t="shared" si="9"/>
        <v>21710868</v>
      </c>
      <c r="G117" s="544">
        <f t="shared" si="11"/>
        <v>46980</v>
      </c>
      <c r="H117" s="544">
        <f t="shared" si="10"/>
        <v>21710868</v>
      </c>
      <c r="I117" s="540" t="s">
        <v>62</v>
      </c>
      <c r="J117" s="540" t="s">
        <v>63</v>
      </c>
      <c r="K117" s="545">
        <v>1.1200000000000001</v>
      </c>
    </row>
    <row r="118" spans="1:11" ht="45">
      <c r="A118" s="545">
        <v>114</v>
      </c>
      <c r="B118" s="545" t="s">
        <v>115</v>
      </c>
      <c r="C118" s="538" t="s">
        <v>268</v>
      </c>
      <c r="D118" s="538" t="s">
        <v>269</v>
      </c>
      <c r="E118" s="539">
        <v>16461</v>
      </c>
      <c r="F118" s="544">
        <f t="shared" si="9"/>
        <v>21727329</v>
      </c>
      <c r="G118" s="544">
        <f t="shared" si="11"/>
        <v>16461</v>
      </c>
      <c r="H118" s="544">
        <f t="shared" si="10"/>
        <v>21727329</v>
      </c>
      <c r="I118" s="540" t="s">
        <v>62</v>
      </c>
      <c r="J118" s="540" t="s">
        <v>63</v>
      </c>
      <c r="K118" s="545">
        <v>1.1200000000000001</v>
      </c>
    </row>
    <row r="119" spans="1:11" ht="45">
      <c r="A119" s="545">
        <v>115</v>
      </c>
      <c r="B119" s="545" t="s">
        <v>115</v>
      </c>
      <c r="C119" s="538" t="s">
        <v>270</v>
      </c>
      <c r="D119" s="538" t="s">
        <v>271</v>
      </c>
      <c r="E119" s="539">
        <v>349583</v>
      </c>
      <c r="F119" s="544">
        <f t="shared" si="9"/>
        <v>22076912</v>
      </c>
      <c r="G119" s="544">
        <f t="shared" si="11"/>
        <v>349583</v>
      </c>
      <c r="H119" s="544">
        <f t="shared" si="10"/>
        <v>22076912</v>
      </c>
      <c r="I119" s="540" t="s">
        <v>62</v>
      </c>
      <c r="J119" s="540" t="s">
        <v>63</v>
      </c>
      <c r="K119" s="545">
        <v>1.1200000000000001</v>
      </c>
    </row>
    <row r="120" spans="1:11" ht="75">
      <c r="A120" s="545">
        <v>116</v>
      </c>
      <c r="B120" s="545" t="s">
        <v>115</v>
      </c>
      <c r="C120" s="538" t="s">
        <v>272</v>
      </c>
      <c r="D120" s="538" t="s">
        <v>273</v>
      </c>
      <c r="E120" s="539">
        <v>23405</v>
      </c>
      <c r="F120" s="544">
        <f t="shared" si="9"/>
        <v>22100317</v>
      </c>
      <c r="G120" s="544">
        <f t="shared" si="11"/>
        <v>23405</v>
      </c>
      <c r="H120" s="544">
        <f t="shared" si="10"/>
        <v>22100317</v>
      </c>
      <c r="I120" s="540" t="s">
        <v>62</v>
      </c>
      <c r="J120" s="540" t="s">
        <v>63</v>
      </c>
      <c r="K120" s="545">
        <v>1.1200000000000001</v>
      </c>
    </row>
    <row r="121" spans="1:11" ht="45">
      <c r="A121" s="545">
        <v>117</v>
      </c>
      <c r="B121" s="545" t="s">
        <v>102</v>
      </c>
      <c r="C121" s="538" t="s">
        <v>274</v>
      </c>
      <c r="D121" s="538" t="s">
        <v>4801</v>
      </c>
      <c r="E121" s="539">
        <v>18172</v>
      </c>
      <c r="F121" s="544">
        <f t="shared" si="9"/>
        <v>22118489</v>
      </c>
      <c r="G121" s="544">
        <f t="shared" si="11"/>
        <v>18172</v>
      </c>
      <c r="H121" s="544">
        <f t="shared" si="10"/>
        <v>22118489</v>
      </c>
      <c r="I121" s="540" t="s">
        <v>55</v>
      </c>
      <c r="J121" s="540" t="s">
        <v>56</v>
      </c>
      <c r="K121" s="545">
        <v>0.98</v>
      </c>
    </row>
    <row r="122" spans="1:11" ht="60">
      <c r="A122" s="545">
        <v>118</v>
      </c>
      <c r="B122" s="545" t="s">
        <v>102</v>
      </c>
      <c r="C122" s="538" t="s">
        <v>275</v>
      </c>
      <c r="D122" s="538" t="s">
        <v>276</v>
      </c>
      <c r="E122" s="539">
        <v>146921</v>
      </c>
      <c r="F122" s="544">
        <f t="shared" si="9"/>
        <v>22265410</v>
      </c>
      <c r="G122" s="544">
        <f t="shared" si="11"/>
        <v>146921</v>
      </c>
      <c r="H122" s="544">
        <f t="shared" si="10"/>
        <v>22265410</v>
      </c>
      <c r="I122" s="540" t="s">
        <v>55</v>
      </c>
      <c r="J122" s="540" t="s">
        <v>56</v>
      </c>
      <c r="K122" s="545">
        <v>0.98</v>
      </c>
    </row>
    <row r="123" spans="1:11" ht="30">
      <c r="A123" s="545">
        <v>119</v>
      </c>
      <c r="B123" s="545" t="s">
        <v>102</v>
      </c>
      <c r="C123" s="538" t="s">
        <v>277</v>
      </c>
      <c r="D123" s="538" t="s">
        <v>278</v>
      </c>
      <c r="E123" s="539">
        <v>30665</v>
      </c>
      <c r="F123" s="544">
        <f t="shared" si="9"/>
        <v>22296075</v>
      </c>
      <c r="G123" s="544">
        <f t="shared" si="11"/>
        <v>30665</v>
      </c>
      <c r="H123" s="544">
        <f t="shared" si="10"/>
        <v>22296075</v>
      </c>
      <c r="I123" s="540" t="s">
        <v>55</v>
      </c>
      <c r="J123" s="540" t="s">
        <v>56</v>
      </c>
      <c r="K123" s="545">
        <v>0.82</v>
      </c>
    </row>
    <row r="124" spans="1:11" ht="45">
      <c r="A124" s="545">
        <v>120</v>
      </c>
      <c r="B124" s="545" t="s">
        <v>102</v>
      </c>
      <c r="C124" s="538" t="s">
        <v>279</v>
      </c>
      <c r="D124" s="538" t="s">
        <v>280</v>
      </c>
      <c r="E124" s="539">
        <v>127825</v>
      </c>
      <c r="F124" s="544">
        <f t="shared" si="9"/>
        <v>22423900</v>
      </c>
      <c r="G124" s="544">
        <f t="shared" si="11"/>
        <v>127825</v>
      </c>
      <c r="H124" s="544">
        <f t="shared" si="10"/>
        <v>22423900</v>
      </c>
      <c r="I124" s="540" t="s">
        <v>55</v>
      </c>
      <c r="J124" s="540" t="s">
        <v>56</v>
      </c>
      <c r="K124" s="545">
        <v>0.82</v>
      </c>
    </row>
    <row r="125" spans="1:11" ht="30">
      <c r="A125" s="545">
        <v>121</v>
      </c>
      <c r="B125" s="545" t="s">
        <v>102</v>
      </c>
      <c r="C125" s="538" t="s">
        <v>281</v>
      </c>
      <c r="D125" s="538" t="s">
        <v>282</v>
      </c>
      <c r="E125" s="539">
        <v>153030</v>
      </c>
      <c r="F125" s="544">
        <f t="shared" si="9"/>
        <v>22576930</v>
      </c>
      <c r="G125" s="544">
        <f t="shared" si="11"/>
        <v>153030</v>
      </c>
      <c r="H125" s="544">
        <f t="shared" si="10"/>
        <v>22576930</v>
      </c>
      <c r="I125" s="540" t="s">
        <v>55</v>
      </c>
      <c r="J125" s="540" t="s">
        <v>56</v>
      </c>
      <c r="K125" s="545">
        <v>0.82</v>
      </c>
    </row>
    <row r="126" spans="1:11" ht="30">
      <c r="A126" s="545">
        <v>122</v>
      </c>
      <c r="B126" s="545" t="s">
        <v>102</v>
      </c>
      <c r="C126" s="538" t="s">
        <v>283</v>
      </c>
      <c r="D126" s="538" t="s">
        <v>284</v>
      </c>
      <c r="E126" s="539">
        <v>38460</v>
      </c>
      <c r="F126" s="544">
        <f t="shared" si="9"/>
        <v>22615390</v>
      </c>
      <c r="G126" s="544">
        <f t="shared" si="11"/>
        <v>38460</v>
      </c>
      <c r="H126" s="544">
        <f t="shared" si="10"/>
        <v>22615390</v>
      </c>
      <c r="I126" s="540" t="s">
        <v>55</v>
      </c>
      <c r="J126" s="540" t="s">
        <v>56</v>
      </c>
      <c r="K126" s="545">
        <v>0.82</v>
      </c>
    </row>
    <row r="127" spans="1:11" ht="45">
      <c r="A127" s="545">
        <v>123</v>
      </c>
      <c r="B127" s="545" t="s">
        <v>102</v>
      </c>
      <c r="C127" s="538" t="s">
        <v>285</v>
      </c>
      <c r="D127" s="538" t="s">
        <v>286</v>
      </c>
      <c r="E127" s="539">
        <v>50407</v>
      </c>
      <c r="F127" s="544">
        <f t="shared" si="9"/>
        <v>22665797</v>
      </c>
      <c r="G127" s="544">
        <f t="shared" si="11"/>
        <v>50407</v>
      </c>
      <c r="H127" s="544">
        <f t="shared" si="10"/>
        <v>22665797</v>
      </c>
      <c r="I127" s="540" t="s">
        <v>55</v>
      </c>
      <c r="J127" s="540" t="s">
        <v>56</v>
      </c>
      <c r="K127" s="545">
        <v>0.82</v>
      </c>
    </row>
    <row r="128" spans="1:11" ht="45">
      <c r="A128" s="545">
        <v>124</v>
      </c>
      <c r="B128" s="545" t="s">
        <v>102</v>
      </c>
      <c r="C128" s="538" t="s">
        <v>287</v>
      </c>
      <c r="D128" s="538" t="s">
        <v>288</v>
      </c>
      <c r="E128" s="539">
        <v>93732</v>
      </c>
      <c r="F128" s="544">
        <f t="shared" si="9"/>
        <v>22759529</v>
      </c>
      <c r="G128" s="544">
        <f t="shared" si="11"/>
        <v>93732</v>
      </c>
      <c r="H128" s="544">
        <f t="shared" si="10"/>
        <v>22759529</v>
      </c>
      <c r="I128" s="540" t="s">
        <v>55</v>
      </c>
      <c r="J128" s="540" t="s">
        <v>56</v>
      </c>
      <c r="K128" s="545">
        <v>0.82</v>
      </c>
    </row>
    <row r="129" spans="1:11" ht="30">
      <c r="A129" s="545">
        <v>125</v>
      </c>
      <c r="B129" s="545" t="s">
        <v>102</v>
      </c>
      <c r="C129" s="538" t="s">
        <v>289</v>
      </c>
      <c r="D129" s="538" t="s">
        <v>290</v>
      </c>
      <c r="E129" s="539">
        <v>45564</v>
      </c>
      <c r="F129" s="544">
        <f t="shared" si="9"/>
        <v>22805093</v>
      </c>
      <c r="G129" s="544">
        <f t="shared" si="11"/>
        <v>45564</v>
      </c>
      <c r="H129" s="544">
        <f t="shared" si="10"/>
        <v>22805093</v>
      </c>
      <c r="I129" s="540" t="s">
        <v>55</v>
      </c>
      <c r="J129" s="540" t="s">
        <v>56</v>
      </c>
      <c r="K129" s="545">
        <v>0.59</v>
      </c>
    </row>
    <row r="130" spans="1:11" ht="45">
      <c r="A130" s="545">
        <v>126</v>
      </c>
      <c r="B130" s="545" t="s">
        <v>102</v>
      </c>
      <c r="C130" s="538" t="s">
        <v>291</v>
      </c>
      <c r="D130" s="538" t="s">
        <v>4800</v>
      </c>
      <c r="E130" s="539">
        <v>136432</v>
      </c>
      <c r="F130" s="544">
        <f t="shared" si="9"/>
        <v>22941525</v>
      </c>
      <c r="G130" s="544">
        <f t="shared" si="11"/>
        <v>136432</v>
      </c>
      <c r="H130" s="544">
        <f t="shared" si="10"/>
        <v>22941525</v>
      </c>
      <c r="I130" s="540" t="s">
        <v>55</v>
      </c>
      <c r="J130" s="540" t="s">
        <v>56</v>
      </c>
      <c r="K130" s="545">
        <v>0.59</v>
      </c>
    </row>
    <row r="131" spans="1:11" ht="30">
      <c r="A131" s="545">
        <v>127</v>
      </c>
      <c r="B131" s="545" t="s">
        <v>102</v>
      </c>
      <c r="C131" s="538" t="s">
        <v>292</v>
      </c>
      <c r="D131" s="538" t="s">
        <v>4799</v>
      </c>
      <c r="E131" s="539">
        <v>49510</v>
      </c>
      <c r="F131" s="544">
        <f t="shared" si="9"/>
        <v>22991035</v>
      </c>
      <c r="G131" s="544">
        <f t="shared" si="11"/>
        <v>49510</v>
      </c>
      <c r="H131" s="544">
        <f t="shared" si="10"/>
        <v>22991035</v>
      </c>
      <c r="I131" s="540" t="s">
        <v>55</v>
      </c>
      <c r="J131" s="540" t="s">
        <v>56</v>
      </c>
      <c r="K131" s="545">
        <v>0.59</v>
      </c>
    </row>
    <row r="132" spans="1:11">
      <c r="D132" s="541" t="s">
        <v>4798</v>
      </c>
      <c r="E132" s="542">
        <f>SUM(E5:E131)</f>
        <v>23040655</v>
      </c>
      <c r="F132" s="544"/>
      <c r="G132" s="543">
        <f>SUM(G5:G131)</f>
        <v>23040655</v>
      </c>
      <c r="H132" s="544"/>
      <c r="I132" s="545"/>
      <c r="J132" s="545"/>
      <c r="K132" s="545"/>
    </row>
  </sheetData>
  <autoFilter ref="A4:K132" xr:uid="{EA8571C9-C4C4-4195-A112-2EF761346A71}"/>
  <mergeCells count="3">
    <mergeCell ref="A1:D1"/>
    <mergeCell ref="A3:B3"/>
    <mergeCell ref="A2:D2"/>
  </mergeCells>
  <pageMargins left="0.7" right="0.7" top="0.75" bottom="0.75" header="0.3" footer="0.3"/>
  <pageSetup scale="4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7D531-9262-46F6-B193-92C4492B5BE0}">
  <dimension ref="A1:K185"/>
  <sheetViews>
    <sheetView zoomScaleNormal="100" workbookViewId="0">
      <selection activeCell="B50" sqref="B50"/>
    </sheetView>
  </sheetViews>
  <sheetFormatPr defaultRowHeight="15"/>
  <cols>
    <col min="2" max="2" width="34.85546875" customWidth="1"/>
    <col min="3" max="3" width="19.28515625" customWidth="1"/>
    <col min="4" max="4" width="53.5703125" customWidth="1"/>
    <col min="5" max="5" width="19.7109375" style="548" customWidth="1"/>
    <col min="6" max="6" width="16.42578125" style="548" customWidth="1"/>
    <col min="7" max="7" width="12" customWidth="1"/>
    <col min="8" max="8" width="14.42578125" style="548" customWidth="1"/>
    <col min="9" max="9" width="12" customWidth="1"/>
    <col min="10" max="10" width="13.7109375" customWidth="1"/>
    <col min="11" max="11" width="16.140625" customWidth="1"/>
  </cols>
  <sheetData>
    <row r="1" spans="1:11" ht="24.6" customHeight="1">
      <c r="A1" s="703" t="s">
        <v>4878</v>
      </c>
      <c r="B1" s="703"/>
      <c r="C1" s="703"/>
      <c r="D1" s="703"/>
      <c r="E1" s="703"/>
      <c r="F1" s="510"/>
      <c r="G1" s="564"/>
      <c r="H1" s="510"/>
      <c r="I1" s="564"/>
      <c r="J1" s="566"/>
      <c r="K1" s="564"/>
    </row>
    <row r="2" spans="1:11" s="516" customFormat="1" ht="19.5" customHeight="1">
      <c r="A2" s="706" t="s">
        <v>4877</v>
      </c>
      <c r="B2" s="706"/>
      <c r="C2" s="706"/>
      <c r="D2" s="706"/>
      <c r="E2" s="511"/>
      <c r="F2" s="513"/>
      <c r="G2" s="515"/>
      <c r="H2" s="513"/>
      <c r="I2" s="515"/>
      <c r="J2" s="514"/>
      <c r="K2" s="515"/>
    </row>
    <row r="3" spans="1:11" s="516" customFormat="1" ht="18.75" customHeight="1">
      <c r="A3" s="704" t="s">
        <v>4839</v>
      </c>
      <c r="B3" s="707"/>
      <c r="C3" s="512"/>
      <c r="D3" s="512"/>
      <c r="E3" s="513"/>
      <c r="F3" s="513"/>
      <c r="G3" s="515"/>
      <c r="H3" s="513"/>
      <c r="I3" s="515"/>
      <c r="J3" s="514"/>
      <c r="K3" s="515"/>
    </row>
    <row r="4" spans="1:11" ht="70.5" customHeight="1">
      <c r="A4" s="530" t="s">
        <v>6</v>
      </c>
      <c r="B4" s="530" t="s">
        <v>4838</v>
      </c>
      <c r="C4" s="530" t="s">
        <v>7</v>
      </c>
      <c r="D4" s="530" t="s">
        <v>8</v>
      </c>
      <c r="E4" s="517" t="s">
        <v>4837</v>
      </c>
      <c r="F4" s="529" t="s">
        <v>10</v>
      </c>
      <c r="G4" s="530" t="s">
        <v>11</v>
      </c>
      <c r="H4" s="529" t="s">
        <v>12</v>
      </c>
      <c r="I4" s="530" t="s">
        <v>13</v>
      </c>
      <c r="J4" s="530" t="s">
        <v>4876</v>
      </c>
      <c r="K4" s="530" t="s">
        <v>4834</v>
      </c>
    </row>
    <row r="5" spans="1:11" ht="45">
      <c r="A5" s="545">
        <v>1</v>
      </c>
      <c r="B5" s="538" t="s">
        <v>327</v>
      </c>
      <c r="C5" s="538" t="s">
        <v>374</v>
      </c>
      <c r="D5" s="538" t="s">
        <v>375</v>
      </c>
      <c r="E5" s="520">
        <v>36388</v>
      </c>
      <c r="F5" s="521">
        <f>E5</f>
        <v>36388</v>
      </c>
      <c r="G5" s="521">
        <f>E5</f>
        <v>36388</v>
      </c>
      <c r="H5" s="521">
        <f>F5</f>
        <v>36388</v>
      </c>
      <c r="I5" s="522" t="s">
        <v>44</v>
      </c>
      <c r="J5" s="522" t="s">
        <v>69</v>
      </c>
      <c r="K5" s="523">
        <v>11.83</v>
      </c>
    </row>
    <row r="6" spans="1:11" ht="45">
      <c r="A6" s="545">
        <v>2</v>
      </c>
      <c r="B6" s="538" t="s">
        <v>4875</v>
      </c>
      <c r="C6" s="538" t="s">
        <v>61</v>
      </c>
      <c r="D6" s="538" t="s">
        <v>4874</v>
      </c>
      <c r="E6" s="520">
        <v>323688</v>
      </c>
      <c r="F6" s="521">
        <f>F5+E6</f>
        <v>360076</v>
      </c>
      <c r="G6" s="521">
        <v>323688</v>
      </c>
      <c r="H6" s="521">
        <f>H5+G6</f>
        <v>360076</v>
      </c>
      <c r="I6" s="522" t="s">
        <v>62</v>
      </c>
      <c r="J6" s="522" t="s">
        <v>63</v>
      </c>
      <c r="K6" s="523">
        <v>9.83</v>
      </c>
    </row>
    <row r="7" spans="1:11">
      <c r="A7" s="545">
        <v>3</v>
      </c>
      <c r="B7" s="538" t="s">
        <v>293</v>
      </c>
      <c r="C7" s="538" t="s">
        <v>4873</v>
      </c>
      <c r="D7" s="538" t="s">
        <v>4872</v>
      </c>
      <c r="E7" s="520">
        <v>25637</v>
      </c>
      <c r="F7" s="521">
        <f>F6+E7</f>
        <v>385713</v>
      </c>
      <c r="G7" s="521">
        <v>25637</v>
      </c>
      <c r="H7" s="521">
        <f>H6+G7</f>
        <v>385713</v>
      </c>
      <c r="I7" s="522" t="s">
        <v>62</v>
      </c>
      <c r="J7" s="522" t="s">
        <v>63</v>
      </c>
      <c r="K7" s="523">
        <v>8.2899999999999991</v>
      </c>
    </row>
    <row r="8" spans="1:11" ht="60">
      <c r="A8" s="545">
        <v>4</v>
      </c>
      <c r="B8" s="538" t="s">
        <v>298</v>
      </c>
      <c r="C8" s="538" t="s">
        <v>299</v>
      </c>
      <c r="D8" s="538" t="s">
        <v>300</v>
      </c>
      <c r="E8" s="520">
        <v>76663</v>
      </c>
      <c r="F8" s="521">
        <f>F7+E8</f>
        <v>462376</v>
      </c>
      <c r="G8" s="521">
        <f t="shared" ref="G8:G39" si="0">E8</f>
        <v>76663</v>
      </c>
      <c r="H8" s="521">
        <f>H7+G8</f>
        <v>462376</v>
      </c>
      <c r="I8" s="522" t="s">
        <v>55</v>
      </c>
      <c r="J8" s="522" t="s">
        <v>56</v>
      </c>
      <c r="K8" s="523">
        <v>8.11</v>
      </c>
    </row>
    <row r="9" spans="1:11" ht="45">
      <c r="A9" s="545">
        <v>5</v>
      </c>
      <c r="B9" s="538" t="s">
        <v>298</v>
      </c>
      <c r="C9" s="538" t="s">
        <v>303</v>
      </c>
      <c r="D9" s="538" t="s">
        <v>304</v>
      </c>
      <c r="E9" s="520">
        <v>961498</v>
      </c>
      <c r="F9" s="521">
        <f>F8+E9</f>
        <v>1423874</v>
      </c>
      <c r="G9" s="521">
        <f t="shared" si="0"/>
        <v>961498</v>
      </c>
      <c r="H9" s="521">
        <f t="shared" ref="H9:H40" si="1">F9</f>
        <v>1423874</v>
      </c>
      <c r="I9" s="522" t="s">
        <v>55</v>
      </c>
      <c r="J9" s="522" t="s">
        <v>56</v>
      </c>
      <c r="K9" s="523">
        <v>8.11</v>
      </c>
    </row>
    <row r="10" spans="1:11" ht="45">
      <c r="A10" s="545">
        <v>6</v>
      </c>
      <c r="B10" s="538" t="s">
        <v>296</v>
      </c>
      <c r="C10" s="538" t="s">
        <v>297</v>
      </c>
      <c r="D10" s="538" t="s">
        <v>4871</v>
      </c>
      <c r="E10" s="520">
        <v>204434</v>
      </c>
      <c r="F10" s="521">
        <f>F9+E10</f>
        <v>1628308</v>
      </c>
      <c r="G10" s="521">
        <f t="shared" si="0"/>
        <v>204434</v>
      </c>
      <c r="H10" s="521">
        <f t="shared" si="1"/>
        <v>1628308</v>
      </c>
      <c r="I10" s="522" t="s">
        <v>55</v>
      </c>
      <c r="J10" s="522" t="s">
        <v>56</v>
      </c>
      <c r="K10" s="523">
        <v>7.97</v>
      </c>
    </row>
    <row r="11" spans="1:11" ht="45">
      <c r="A11" s="545">
        <v>7</v>
      </c>
      <c r="B11" s="538" t="s">
        <v>54</v>
      </c>
      <c r="C11" s="538" t="s">
        <v>305</v>
      </c>
      <c r="D11" s="538" t="s">
        <v>306</v>
      </c>
      <c r="E11" s="520">
        <v>255543</v>
      </c>
      <c r="F11" s="521">
        <f>F9+E11</f>
        <v>1679417</v>
      </c>
      <c r="G11" s="521">
        <f t="shared" si="0"/>
        <v>255543</v>
      </c>
      <c r="H11" s="521">
        <f t="shared" si="1"/>
        <v>1679417</v>
      </c>
      <c r="I11" s="522" t="s">
        <v>55</v>
      </c>
      <c r="J11" s="522" t="s">
        <v>56</v>
      </c>
      <c r="K11" s="523">
        <v>7.86</v>
      </c>
    </row>
    <row r="12" spans="1:11" ht="45">
      <c r="A12" s="545">
        <v>8</v>
      </c>
      <c r="B12" s="538" t="s">
        <v>54</v>
      </c>
      <c r="C12" s="538" t="s">
        <v>307</v>
      </c>
      <c r="D12" s="538" t="s">
        <v>308</v>
      </c>
      <c r="E12" s="520">
        <v>319217</v>
      </c>
      <c r="F12" s="521">
        <f t="shared" ref="F12:F43" si="2">F11+E12</f>
        <v>1998634</v>
      </c>
      <c r="G12" s="521">
        <f t="shared" si="0"/>
        <v>319217</v>
      </c>
      <c r="H12" s="521">
        <f t="shared" si="1"/>
        <v>1998634</v>
      </c>
      <c r="I12" s="522" t="s">
        <v>55</v>
      </c>
      <c r="J12" s="522" t="s">
        <v>56</v>
      </c>
      <c r="K12" s="523">
        <v>7.86</v>
      </c>
    </row>
    <row r="13" spans="1:11" ht="30">
      <c r="A13" s="545">
        <v>9</v>
      </c>
      <c r="B13" s="538" t="s">
        <v>309</v>
      </c>
      <c r="C13" s="538" t="s">
        <v>310</v>
      </c>
      <c r="D13" s="538" t="s">
        <v>311</v>
      </c>
      <c r="E13" s="520">
        <v>65612</v>
      </c>
      <c r="F13" s="521">
        <f t="shared" si="2"/>
        <v>2064246</v>
      </c>
      <c r="G13" s="521">
        <f t="shared" si="0"/>
        <v>65612</v>
      </c>
      <c r="H13" s="521">
        <f t="shared" si="1"/>
        <v>2064246</v>
      </c>
      <c r="I13" s="522" t="s">
        <v>58</v>
      </c>
      <c r="J13" s="519" t="s">
        <v>59</v>
      </c>
      <c r="K13" s="523">
        <v>7.37</v>
      </c>
    </row>
    <row r="14" spans="1:11" ht="45">
      <c r="A14" s="545">
        <v>10</v>
      </c>
      <c r="B14" s="538" t="s">
        <v>57</v>
      </c>
      <c r="C14" s="538" t="s">
        <v>312</v>
      </c>
      <c r="D14" s="538" t="s">
        <v>313</v>
      </c>
      <c r="E14" s="520">
        <v>23247</v>
      </c>
      <c r="F14" s="521">
        <f t="shared" si="2"/>
        <v>2087493</v>
      </c>
      <c r="G14" s="521">
        <f t="shared" si="0"/>
        <v>23247</v>
      </c>
      <c r="H14" s="521">
        <f t="shared" si="1"/>
        <v>2087493</v>
      </c>
      <c r="I14" s="522" t="s">
        <v>58</v>
      </c>
      <c r="J14" s="519" t="s">
        <v>59</v>
      </c>
      <c r="K14" s="523">
        <v>7.22</v>
      </c>
    </row>
    <row r="15" spans="1:11" ht="45">
      <c r="A15" s="545">
        <v>11</v>
      </c>
      <c r="B15" s="538" t="s">
        <v>57</v>
      </c>
      <c r="C15" s="538" t="s">
        <v>314</v>
      </c>
      <c r="D15" s="538" t="s">
        <v>315</v>
      </c>
      <c r="E15" s="520">
        <v>238507</v>
      </c>
      <c r="F15" s="521">
        <f t="shared" si="2"/>
        <v>2326000</v>
      </c>
      <c r="G15" s="521">
        <f t="shared" si="0"/>
        <v>238507</v>
      </c>
      <c r="H15" s="521">
        <f t="shared" si="1"/>
        <v>2326000</v>
      </c>
      <c r="I15" s="522" t="s">
        <v>58</v>
      </c>
      <c r="J15" s="519" t="s">
        <v>59</v>
      </c>
      <c r="K15" s="523">
        <v>7.22</v>
      </c>
    </row>
    <row r="16" spans="1:11" ht="45">
      <c r="A16" s="545">
        <v>12</v>
      </c>
      <c r="B16" s="538" t="s">
        <v>57</v>
      </c>
      <c r="C16" s="538" t="s">
        <v>316</v>
      </c>
      <c r="D16" s="538" t="s">
        <v>317</v>
      </c>
      <c r="E16" s="520">
        <v>39183</v>
      </c>
      <c r="F16" s="521">
        <f t="shared" si="2"/>
        <v>2365183</v>
      </c>
      <c r="G16" s="521">
        <f t="shared" si="0"/>
        <v>39183</v>
      </c>
      <c r="H16" s="521">
        <f t="shared" si="1"/>
        <v>2365183</v>
      </c>
      <c r="I16" s="522" t="s">
        <v>58</v>
      </c>
      <c r="J16" s="519" t="s">
        <v>59</v>
      </c>
      <c r="K16" s="523">
        <v>7.22</v>
      </c>
    </row>
    <row r="17" spans="1:11" ht="60">
      <c r="A17" s="545">
        <v>13</v>
      </c>
      <c r="B17" s="538" t="s">
        <v>57</v>
      </c>
      <c r="C17" s="538" t="s">
        <v>318</v>
      </c>
      <c r="D17" s="538" t="s">
        <v>319</v>
      </c>
      <c r="E17" s="520">
        <v>26105</v>
      </c>
      <c r="F17" s="521">
        <f t="shared" si="2"/>
        <v>2391288</v>
      </c>
      <c r="G17" s="521">
        <f t="shared" si="0"/>
        <v>26105</v>
      </c>
      <c r="H17" s="521">
        <f t="shared" si="1"/>
        <v>2391288</v>
      </c>
      <c r="I17" s="522" t="s">
        <v>58</v>
      </c>
      <c r="J17" s="519" t="s">
        <v>59</v>
      </c>
      <c r="K17" s="523">
        <v>7.22</v>
      </c>
    </row>
    <row r="18" spans="1:11" ht="75">
      <c r="A18" s="545">
        <v>14</v>
      </c>
      <c r="B18" s="538" t="s">
        <v>60</v>
      </c>
      <c r="C18" s="538" t="s">
        <v>320</v>
      </c>
      <c r="D18" s="538" t="s">
        <v>321</v>
      </c>
      <c r="E18" s="520">
        <v>218489</v>
      </c>
      <c r="F18" s="521">
        <f t="shared" si="2"/>
        <v>2609777</v>
      </c>
      <c r="G18" s="521">
        <f t="shared" si="0"/>
        <v>218489</v>
      </c>
      <c r="H18" s="521">
        <f t="shared" si="1"/>
        <v>2609777</v>
      </c>
      <c r="I18" s="522" t="s">
        <v>62</v>
      </c>
      <c r="J18" s="522" t="s">
        <v>63</v>
      </c>
      <c r="K18" s="523">
        <v>7.02</v>
      </c>
    </row>
    <row r="19" spans="1:11" ht="60">
      <c r="A19" s="545">
        <v>15</v>
      </c>
      <c r="B19" s="538" t="s">
        <v>60</v>
      </c>
      <c r="C19" s="538" t="s">
        <v>322</v>
      </c>
      <c r="D19" s="538" t="s">
        <v>4870</v>
      </c>
      <c r="E19" s="520">
        <v>69917</v>
      </c>
      <c r="F19" s="521">
        <f t="shared" si="2"/>
        <v>2679694</v>
      </c>
      <c r="G19" s="521">
        <f t="shared" si="0"/>
        <v>69917</v>
      </c>
      <c r="H19" s="521">
        <f t="shared" si="1"/>
        <v>2679694</v>
      </c>
      <c r="I19" s="522" t="s">
        <v>62</v>
      </c>
      <c r="J19" s="522" t="s">
        <v>63</v>
      </c>
      <c r="K19" s="523">
        <v>7.02</v>
      </c>
    </row>
    <row r="20" spans="1:11" ht="45">
      <c r="A20" s="545">
        <v>16</v>
      </c>
      <c r="B20" s="538" t="s">
        <v>323</v>
      </c>
      <c r="C20" s="538" t="s">
        <v>324</v>
      </c>
      <c r="D20" s="538" t="s">
        <v>4869</v>
      </c>
      <c r="E20" s="520">
        <v>36806</v>
      </c>
      <c r="F20" s="521">
        <f t="shared" si="2"/>
        <v>2716500</v>
      </c>
      <c r="G20" s="521">
        <f t="shared" si="0"/>
        <v>36806</v>
      </c>
      <c r="H20" s="521">
        <f t="shared" si="1"/>
        <v>2716500</v>
      </c>
      <c r="I20" s="522" t="s">
        <v>65</v>
      </c>
      <c r="J20" s="522" t="s">
        <v>66</v>
      </c>
      <c r="K20" s="523">
        <v>6.6</v>
      </c>
    </row>
    <row r="21" spans="1:11" ht="45">
      <c r="A21" s="545">
        <v>17</v>
      </c>
      <c r="B21" s="538" t="s">
        <v>327</v>
      </c>
      <c r="C21" s="538" t="s">
        <v>328</v>
      </c>
      <c r="D21" s="538" t="s">
        <v>329</v>
      </c>
      <c r="E21" s="520">
        <v>68514</v>
      </c>
      <c r="F21" s="521">
        <f t="shared" si="2"/>
        <v>2785014</v>
      </c>
      <c r="G21" s="521">
        <f t="shared" si="0"/>
        <v>68514</v>
      </c>
      <c r="H21" s="521">
        <f t="shared" si="1"/>
        <v>2785014</v>
      </c>
      <c r="I21" s="522" t="s">
        <v>44</v>
      </c>
      <c r="J21" s="522" t="s">
        <v>69</v>
      </c>
      <c r="K21" s="523">
        <v>5.91</v>
      </c>
    </row>
    <row r="22" spans="1:11" ht="30">
      <c r="A22" s="545">
        <v>18</v>
      </c>
      <c r="B22" s="538" t="s">
        <v>327</v>
      </c>
      <c r="C22" s="538" t="s">
        <v>4868</v>
      </c>
      <c r="D22" s="538" t="s">
        <v>4867</v>
      </c>
      <c r="E22" s="520">
        <v>15713</v>
      </c>
      <c r="F22" s="521">
        <f t="shared" si="2"/>
        <v>2800727</v>
      </c>
      <c r="G22" s="521">
        <f t="shared" si="0"/>
        <v>15713</v>
      </c>
      <c r="H22" s="521">
        <f t="shared" si="1"/>
        <v>2800727</v>
      </c>
      <c r="I22" s="522" t="s">
        <v>44</v>
      </c>
      <c r="J22" s="522" t="s">
        <v>69</v>
      </c>
      <c r="K22" s="523">
        <v>5.91</v>
      </c>
    </row>
    <row r="23" spans="1:11" ht="30">
      <c r="A23" s="545">
        <v>19</v>
      </c>
      <c r="B23" s="538" t="s">
        <v>293</v>
      </c>
      <c r="C23" s="538" t="s">
        <v>325</v>
      </c>
      <c r="D23" s="538" t="s">
        <v>326</v>
      </c>
      <c r="E23" s="520">
        <v>175814</v>
      </c>
      <c r="F23" s="521">
        <f t="shared" si="2"/>
        <v>2976541</v>
      </c>
      <c r="G23" s="521">
        <f t="shared" si="0"/>
        <v>175814</v>
      </c>
      <c r="H23" s="521">
        <f t="shared" si="1"/>
        <v>2976541</v>
      </c>
      <c r="I23" s="522" t="s">
        <v>62</v>
      </c>
      <c r="J23" s="522" t="s">
        <v>63</v>
      </c>
      <c r="K23" s="523">
        <v>5.8</v>
      </c>
    </row>
    <row r="24" spans="1:11" ht="60">
      <c r="A24" s="545">
        <v>20</v>
      </c>
      <c r="B24" s="538" t="s">
        <v>293</v>
      </c>
      <c r="C24" s="538" t="s">
        <v>294</v>
      </c>
      <c r="D24" s="538" t="s">
        <v>295</v>
      </c>
      <c r="E24" s="518">
        <v>62852</v>
      </c>
      <c r="F24" s="521">
        <f t="shared" si="2"/>
        <v>3039393</v>
      </c>
      <c r="G24" s="521">
        <f t="shared" si="0"/>
        <v>62852</v>
      </c>
      <c r="H24" s="521">
        <f t="shared" si="1"/>
        <v>3039393</v>
      </c>
      <c r="I24" s="522" t="s">
        <v>62</v>
      </c>
      <c r="J24" s="522" t="s">
        <v>63</v>
      </c>
      <c r="K24" s="523">
        <v>5.8</v>
      </c>
    </row>
    <row r="25" spans="1:11" ht="45">
      <c r="A25" s="545">
        <v>21</v>
      </c>
      <c r="B25" s="538" t="s">
        <v>334</v>
      </c>
      <c r="C25" s="538" t="s">
        <v>335</v>
      </c>
      <c r="D25" s="538" t="s">
        <v>336</v>
      </c>
      <c r="E25" s="520">
        <v>64813</v>
      </c>
      <c r="F25" s="521">
        <f t="shared" si="2"/>
        <v>3104206</v>
      </c>
      <c r="G25" s="521">
        <f t="shared" si="0"/>
        <v>64813</v>
      </c>
      <c r="H25" s="521">
        <f t="shared" si="1"/>
        <v>3104206</v>
      </c>
      <c r="I25" s="522" t="s">
        <v>55</v>
      </c>
      <c r="J25" s="522" t="s">
        <v>56</v>
      </c>
      <c r="K25" s="523">
        <v>5.57</v>
      </c>
    </row>
    <row r="26" spans="1:11" ht="30">
      <c r="A26" s="545">
        <v>22</v>
      </c>
      <c r="B26" s="538" t="s">
        <v>57</v>
      </c>
      <c r="C26" s="538" t="s">
        <v>337</v>
      </c>
      <c r="D26" s="538" t="s">
        <v>338</v>
      </c>
      <c r="E26" s="520">
        <v>15333</v>
      </c>
      <c r="F26" s="521">
        <f t="shared" si="2"/>
        <v>3119539</v>
      </c>
      <c r="G26" s="521">
        <f t="shared" si="0"/>
        <v>15333</v>
      </c>
      <c r="H26" s="521">
        <f t="shared" si="1"/>
        <v>3119539</v>
      </c>
      <c r="I26" s="522" t="s">
        <v>58</v>
      </c>
      <c r="J26" s="519" t="s">
        <v>59</v>
      </c>
      <c r="K26" s="523">
        <v>5.16</v>
      </c>
    </row>
    <row r="27" spans="1:11" ht="60">
      <c r="A27" s="545">
        <v>23</v>
      </c>
      <c r="B27" s="538" t="s">
        <v>57</v>
      </c>
      <c r="C27" s="538" t="s">
        <v>339</v>
      </c>
      <c r="D27" s="538" t="s">
        <v>4866</v>
      </c>
      <c r="E27" s="520">
        <v>76920</v>
      </c>
      <c r="F27" s="521">
        <f t="shared" si="2"/>
        <v>3196459</v>
      </c>
      <c r="G27" s="521">
        <f t="shared" si="0"/>
        <v>76920</v>
      </c>
      <c r="H27" s="521">
        <f t="shared" si="1"/>
        <v>3196459</v>
      </c>
      <c r="I27" s="522" t="s">
        <v>58</v>
      </c>
      <c r="J27" s="519" t="s">
        <v>59</v>
      </c>
      <c r="K27" s="523">
        <v>5.16</v>
      </c>
    </row>
    <row r="28" spans="1:11" ht="30">
      <c r="A28" s="545">
        <v>24</v>
      </c>
      <c r="B28" s="538" t="s">
        <v>57</v>
      </c>
      <c r="C28" s="538" t="s">
        <v>340</v>
      </c>
      <c r="D28" s="538" t="s">
        <v>341</v>
      </c>
      <c r="E28" s="520">
        <v>22147</v>
      </c>
      <c r="F28" s="521">
        <f t="shared" si="2"/>
        <v>3218606</v>
      </c>
      <c r="G28" s="521">
        <f t="shared" si="0"/>
        <v>22147</v>
      </c>
      <c r="H28" s="521">
        <f t="shared" si="1"/>
        <v>3218606</v>
      </c>
      <c r="I28" s="522" t="s">
        <v>58</v>
      </c>
      <c r="J28" s="519" t="s">
        <v>59</v>
      </c>
      <c r="K28" s="523">
        <v>5.16</v>
      </c>
    </row>
    <row r="29" spans="1:11" ht="14.45" customHeight="1">
      <c r="A29" s="545">
        <v>25</v>
      </c>
      <c r="B29" s="538" t="s">
        <v>57</v>
      </c>
      <c r="C29" s="538" t="s">
        <v>342</v>
      </c>
      <c r="D29" s="538" t="s">
        <v>4865</v>
      </c>
      <c r="E29" s="520">
        <v>25345</v>
      </c>
      <c r="F29" s="521">
        <f t="shared" si="2"/>
        <v>3243951</v>
      </c>
      <c r="G29" s="521">
        <f t="shared" si="0"/>
        <v>25345</v>
      </c>
      <c r="H29" s="521">
        <f t="shared" si="1"/>
        <v>3243951</v>
      </c>
      <c r="I29" s="522" t="s">
        <v>58</v>
      </c>
      <c r="J29" s="519" t="s">
        <v>59</v>
      </c>
      <c r="K29" s="523">
        <v>5.16</v>
      </c>
    </row>
    <row r="30" spans="1:11" ht="45">
      <c r="A30" s="545">
        <v>26</v>
      </c>
      <c r="B30" s="538" t="s">
        <v>57</v>
      </c>
      <c r="C30" s="538" t="s">
        <v>343</v>
      </c>
      <c r="D30" s="538" t="s">
        <v>344</v>
      </c>
      <c r="E30" s="520">
        <v>187463</v>
      </c>
      <c r="F30" s="521">
        <f t="shared" si="2"/>
        <v>3431414</v>
      </c>
      <c r="G30" s="521">
        <f t="shared" si="0"/>
        <v>187463</v>
      </c>
      <c r="H30" s="521">
        <f t="shared" si="1"/>
        <v>3431414</v>
      </c>
      <c r="I30" s="522" t="s">
        <v>58</v>
      </c>
      <c r="J30" s="519" t="s">
        <v>59</v>
      </c>
      <c r="K30" s="523">
        <v>5.16</v>
      </c>
    </row>
    <row r="31" spans="1:11" ht="30">
      <c r="A31" s="545">
        <v>27</v>
      </c>
      <c r="B31" s="538" t="s">
        <v>57</v>
      </c>
      <c r="C31" s="538" t="s">
        <v>345</v>
      </c>
      <c r="D31" s="538" t="s">
        <v>346</v>
      </c>
      <c r="E31" s="520">
        <v>121453</v>
      </c>
      <c r="F31" s="521">
        <f t="shared" si="2"/>
        <v>3552867</v>
      </c>
      <c r="G31" s="521">
        <f t="shared" si="0"/>
        <v>121453</v>
      </c>
      <c r="H31" s="521">
        <f t="shared" si="1"/>
        <v>3552867</v>
      </c>
      <c r="I31" s="522" t="s">
        <v>58</v>
      </c>
      <c r="J31" s="519" t="s">
        <v>59</v>
      </c>
      <c r="K31" s="523">
        <v>5.16</v>
      </c>
    </row>
    <row r="32" spans="1:11" ht="45">
      <c r="A32" s="545">
        <v>28</v>
      </c>
      <c r="B32" s="538" t="s">
        <v>57</v>
      </c>
      <c r="C32" s="538" t="s">
        <v>347</v>
      </c>
      <c r="D32" s="538" t="s">
        <v>348</v>
      </c>
      <c r="E32" s="520">
        <v>31729</v>
      </c>
      <c r="F32" s="521">
        <f t="shared" si="2"/>
        <v>3584596</v>
      </c>
      <c r="G32" s="521">
        <f t="shared" si="0"/>
        <v>31729</v>
      </c>
      <c r="H32" s="521">
        <f t="shared" si="1"/>
        <v>3584596</v>
      </c>
      <c r="I32" s="522" t="s">
        <v>58</v>
      </c>
      <c r="J32" s="519" t="s">
        <v>59</v>
      </c>
      <c r="K32" s="523">
        <v>5.16</v>
      </c>
    </row>
    <row r="33" spans="1:11" ht="45">
      <c r="A33" s="545">
        <v>29</v>
      </c>
      <c r="B33" s="538" t="s">
        <v>57</v>
      </c>
      <c r="C33" s="538" t="s">
        <v>349</v>
      </c>
      <c r="D33" s="538" t="s">
        <v>350</v>
      </c>
      <c r="E33" s="520">
        <v>135390</v>
      </c>
      <c r="F33" s="521">
        <f t="shared" si="2"/>
        <v>3719986</v>
      </c>
      <c r="G33" s="521">
        <f t="shared" si="0"/>
        <v>135390</v>
      </c>
      <c r="H33" s="521">
        <f t="shared" si="1"/>
        <v>3719986</v>
      </c>
      <c r="I33" s="522" t="s">
        <v>58</v>
      </c>
      <c r="J33" s="519" t="s">
        <v>59</v>
      </c>
      <c r="K33" s="523">
        <v>5.16</v>
      </c>
    </row>
    <row r="34" spans="1:11" ht="45">
      <c r="A34" s="545">
        <v>30</v>
      </c>
      <c r="B34" s="538" t="s">
        <v>57</v>
      </c>
      <c r="C34" s="538" t="s">
        <v>250</v>
      </c>
      <c r="D34" s="538" t="s">
        <v>351</v>
      </c>
      <c r="E34" s="520">
        <v>208292</v>
      </c>
      <c r="F34" s="521">
        <f t="shared" si="2"/>
        <v>3928278</v>
      </c>
      <c r="G34" s="521">
        <f t="shared" si="0"/>
        <v>208292</v>
      </c>
      <c r="H34" s="521">
        <f t="shared" si="1"/>
        <v>3928278</v>
      </c>
      <c r="I34" s="522" t="s">
        <v>58</v>
      </c>
      <c r="J34" s="519" t="s">
        <v>59</v>
      </c>
      <c r="K34" s="523">
        <v>5.16</v>
      </c>
    </row>
    <row r="35" spans="1:11" ht="45">
      <c r="A35" s="545">
        <v>31</v>
      </c>
      <c r="B35" s="538" t="s">
        <v>57</v>
      </c>
      <c r="C35" s="538" t="s">
        <v>352</v>
      </c>
      <c r="D35" s="538" t="s">
        <v>353</v>
      </c>
      <c r="E35" s="520">
        <v>860294</v>
      </c>
      <c r="F35" s="521">
        <f t="shared" si="2"/>
        <v>4788572</v>
      </c>
      <c r="G35" s="521">
        <f t="shared" si="0"/>
        <v>860294</v>
      </c>
      <c r="H35" s="521">
        <f t="shared" si="1"/>
        <v>4788572</v>
      </c>
      <c r="I35" s="522" t="s">
        <v>58</v>
      </c>
      <c r="J35" s="519" t="s">
        <v>59</v>
      </c>
      <c r="K35" s="523">
        <v>5.16</v>
      </c>
    </row>
    <row r="36" spans="1:11" ht="45">
      <c r="A36" s="545">
        <v>32</v>
      </c>
      <c r="B36" s="538" t="s">
        <v>57</v>
      </c>
      <c r="C36" s="538" t="s">
        <v>354</v>
      </c>
      <c r="D36" s="538" t="s">
        <v>355</v>
      </c>
      <c r="E36" s="520">
        <v>33906</v>
      </c>
      <c r="F36" s="521">
        <f t="shared" si="2"/>
        <v>4822478</v>
      </c>
      <c r="G36" s="521">
        <f t="shared" si="0"/>
        <v>33906</v>
      </c>
      <c r="H36" s="521">
        <f t="shared" si="1"/>
        <v>4822478</v>
      </c>
      <c r="I36" s="522" t="s">
        <v>58</v>
      </c>
      <c r="J36" s="519" t="s">
        <v>59</v>
      </c>
      <c r="K36" s="523">
        <v>5.16</v>
      </c>
    </row>
    <row r="37" spans="1:11" ht="45">
      <c r="A37" s="545">
        <v>33</v>
      </c>
      <c r="B37" s="538" t="s">
        <v>57</v>
      </c>
      <c r="C37" s="538" t="s">
        <v>356</v>
      </c>
      <c r="D37" s="538" t="s">
        <v>357</v>
      </c>
      <c r="E37" s="520">
        <v>38460</v>
      </c>
      <c r="F37" s="521">
        <f t="shared" si="2"/>
        <v>4860938</v>
      </c>
      <c r="G37" s="521">
        <f t="shared" si="0"/>
        <v>38460</v>
      </c>
      <c r="H37" s="521">
        <f t="shared" si="1"/>
        <v>4860938</v>
      </c>
      <c r="I37" s="522" t="s">
        <v>58</v>
      </c>
      <c r="J37" s="519" t="s">
        <v>59</v>
      </c>
      <c r="K37" s="523">
        <v>5.16</v>
      </c>
    </row>
    <row r="38" spans="1:11" ht="60">
      <c r="A38" s="545">
        <v>34</v>
      </c>
      <c r="B38" s="538" t="s">
        <v>293</v>
      </c>
      <c r="C38" s="538" t="s">
        <v>330</v>
      </c>
      <c r="D38" s="538" t="s">
        <v>331</v>
      </c>
      <c r="E38" s="518">
        <v>51131</v>
      </c>
      <c r="F38" s="521">
        <f t="shared" si="2"/>
        <v>4912069</v>
      </c>
      <c r="G38" s="521">
        <f t="shared" si="0"/>
        <v>51131</v>
      </c>
      <c r="H38" s="521">
        <f t="shared" si="1"/>
        <v>4912069</v>
      </c>
      <c r="I38" s="522" t="s">
        <v>62</v>
      </c>
      <c r="J38" s="522" t="s">
        <v>63</v>
      </c>
      <c r="K38" s="523">
        <v>4.9800000000000004</v>
      </c>
    </row>
    <row r="39" spans="1:11" ht="45">
      <c r="A39" s="545">
        <v>35</v>
      </c>
      <c r="B39" s="538" t="s">
        <v>293</v>
      </c>
      <c r="C39" s="538" t="s">
        <v>332</v>
      </c>
      <c r="D39" s="538" t="s">
        <v>333</v>
      </c>
      <c r="E39" s="518">
        <v>12115</v>
      </c>
      <c r="F39" s="521">
        <f t="shared" si="2"/>
        <v>4924184</v>
      </c>
      <c r="G39" s="521">
        <f t="shared" si="0"/>
        <v>12115</v>
      </c>
      <c r="H39" s="521">
        <f t="shared" si="1"/>
        <v>4924184</v>
      </c>
      <c r="I39" s="522" t="s">
        <v>62</v>
      </c>
      <c r="J39" s="522" t="s">
        <v>63</v>
      </c>
      <c r="K39" s="523">
        <v>4.9800000000000004</v>
      </c>
    </row>
    <row r="40" spans="1:11" ht="45">
      <c r="A40" s="545">
        <v>36</v>
      </c>
      <c r="B40" s="538" t="s">
        <v>298</v>
      </c>
      <c r="C40" s="538" t="s">
        <v>363</v>
      </c>
      <c r="D40" s="538" t="s">
        <v>364</v>
      </c>
      <c r="E40" s="520">
        <v>14372</v>
      </c>
      <c r="F40" s="521">
        <f t="shared" si="2"/>
        <v>4938556</v>
      </c>
      <c r="G40" s="521">
        <f t="shared" ref="G40:G71" si="3">E40</f>
        <v>14372</v>
      </c>
      <c r="H40" s="521">
        <f t="shared" si="1"/>
        <v>4938556</v>
      </c>
      <c r="I40" s="522" t="s">
        <v>55</v>
      </c>
      <c r="J40" s="522" t="s">
        <v>56</v>
      </c>
      <c r="K40" s="523">
        <v>4.8600000000000003</v>
      </c>
    </row>
    <row r="41" spans="1:11" ht="30">
      <c r="A41" s="545">
        <v>37</v>
      </c>
      <c r="B41" s="538" t="s">
        <v>298</v>
      </c>
      <c r="C41" s="538" t="s">
        <v>365</v>
      </c>
      <c r="D41" s="538" t="s">
        <v>366</v>
      </c>
      <c r="E41" s="520">
        <v>20191</v>
      </c>
      <c r="F41" s="521">
        <f t="shared" si="2"/>
        <v>4958747</v>
      </c>
      <c r="G41" s="521">
        <f t="shared" si="3"/>
        <v>20191</v>
      </c>
      <c r="H41" s="521">
        <f t="shared" ref="H41:H72" si="4">F41</f>
        <v>4958747</v>
      </c>
      <c r="I41" s="522" t="s">
        <v>55</v>
      </c>
      <c r="J41" s="522" t="s">
        <v>56</v>
      </c>
      <c r="K41" s="523">
        <v>4.8600000000000003</v>
      </c>
    </row>
    <row r="42" spans="1:11" ht="30">
      <c r="A42" s="545">
        <v>38</v>
      </c>
      <c r="B42" s="538" t="s">
        <v>298</v>
      </c>
      <c r="C42" s="538" t="s">
        <v>367</v>
      </c>
      <c r="D42" s="538" t="s">
        <v>368</v>
      </c>
      <c r="E42" s="520">
        <v>47907</v>
      </c>
      <c r="F42" s="521">
        <f t="shared" si="2"/>
        <v>5006654</v>
      </c>
      <c r="G42" s="521">
        <f t="shared" si="3"/>
        <v>47907</v>
      </c>
      <c r="H42" s="521">
        <f t="shared" si="4"/>
        <v>5006654</v>
      </c>
      <c r="I42" s="522" t="s">
        <v>55</v>
      </c>
      <c r="J42" s="522" t="s">
        <v>56</v>
      </c>
      <c r="K42" s="523">
        <v>4.8600000000000003</v>
      </c>
    </row>
    <row r="43" spans="1:11" ht="30">
      <c r="A43" s="545">
        <v>39</v>
      </c>
      <c r="B43" s="538" t="s">
        <v>4864</v>
      </c>
      <c r="C43" s="538" t="s">
        <v>301</v>
      </c>
      <c r="D43" s="538" t="s">
        <v>4863</v>
      </c>
      <c r="E43" s="520">
        <v>20443</v>
      </c>
      <c r="F43" s="521">
        <f t="shared" si="2"/>
        <v>5027097</v>
      </c>
      <c r="G43" s="521">
        <f t="shared" si="3"/>
        <v>20443</v>
      </c>
      <c r="H43" s="521">
        <f t="shared" si="4"/>
        <v>5027097</v>
      </c>
      <c r="I43" s="522" t="s">
        <v>55</v>
      </c>
      <c r="J43" s="522" t="s">
        <v>56</v>
      </c>
      <c r="K43" s="523">
        <v>4.8600000000000003</v>
      </c>
    </row>
    <row r="44" spans="1:11" ht="60">
      <c r="A44" s="545">
        <v>40</v>
      </c>
      <c r="B44" s="538" t="s">
        <v>358</v>
      </c>
      <c r="C44" s="538" t="s">
        <v>359</v>
      </c>
      <c r="D44" s="538" t="s">
        <v>4862</v>
      </c>
      <c r="E44" s="520">
        <v>15731</v>
      </c>
      <c r="F44" s="521">
        <f t="shared" ref="F44:F75" si="5">F43+E44</f>
        <v>5042828</v>
      </c>
      <c r="G44" s="521">
        <f t="shared" si="3"/>
        <v>15731</v>
      </c>
      <c r="H44" s="521">
        <f t="shared" si="4"/>
        <v>5042828</v>
      </c>
      <c r="I44" s="522" t="s">
        <v>360</v>
      </c>
      <c r="J44" s="522" t="s">
        <v>361</v>
      </c>
      <c r="K44" s="523">
        <v>4.79</v>
      </c>
    </row>
    <row r="45" spans="1:11" ht="45">
      <c r="A45" s="545">
        <v>41</v>
      </c>
      <c r="B45" s="538" t="s">
        <v>369</v>
      </c>
      <c r="C45" s="538" t="s">
        <v>370</v>
      </c>
      <c r="D45" s="538" t="s">
        <v>371</v>
      </c>
      <c r="E45" s="520">
        <v>342067</v>
      </c>
      <c r="F45" s="521">
        <f t="shared" si="5"/>
        <v>5384895</v>
      </c>
      <c r="G45" s="521">
        <f t="shared" si="3"/>
        <v>342067</v>
      </c>
      <c r="H45" s="521">
        <f t="shared" si="4"/>
        <v>5384895</v>
      </c>
      <c r="I45" s="522" t="s">
        <v>55</v>
      </c>
      <c r="J45" s="522" t="s">
        <v>56</v>
      </c>
      <c r="K45" s="523">
        <v>4.67</v>
      </c>
    </row>
    <row r="46" spans="1:11" ht="30">
      <c r="A46" s="545">
        <v>42</v>
      </c>
      <c r="B46" s="538" t="s">
        <v>334</v>
      </c>
      <c r="C46" s="538" t="s">
        <v>378</v>
      </c>
      <c r="D46" s="538" t="s">
        <v>379</v>
      </c>
      <c r="E46" s="520">
        <v>88217</v>
      </c>
      <c r="F46" s="521">
        <f t="shared" si="5"/>
        <v>5473112</v>
      </c>
      <c r="G46" s="521">
        <f t="shared" si="3"/>
        <v>88217</v>
      </c>
      <c r="H46" s="521">
        <f t="shared" si="4"/>
        <v>5473112</v>
      </c>
      <c r="I46" s="522" t="s">
        <v>55</v>
      </c>
      <c r="J46" s="522" t="s">
        <v>56</v>
      </c>
      <c r="K46" s="523">
        <v>3.9</v>
      </c>
    </row>
    <row r="47" spans="1:11" ht="45">
      <c r="A47" s="545">
        <v>43</v>
      </c>
      <c r="B47" s="538" t="s">
        <v>334</v>
      </c>
      <c r="C47" s="538" t="s">
        <v>380</v>
      </c>
      <c r="D47" s="538" t="s">
        <v>381</v>
      </c>
      <c r="E47" s="520">
        <v>24807</v>
      </c>
      <c r="F47" s="521">
        <f t="shared" si="5"/>
        <v>5497919</v>
      </c>
      <c r="G47" s="521">
        <f t="shared" si="3"/>
        <v>24807</v>
      </c>
      <c r="H47" s="521">
        <f t="shared" si="4"/>
        <v>5497919</v>
      </c>
      <c r="I47" s="522" t="s">
        <v>55</v>
      </c>
      <c r="J47" s="522" t="s">
        <v>56</v>
      </c>
      <c r="K47" s="523">
        <v>3.9</v>
      </c>
    </row>
    <row r="48" spans="1:11" ht="30">
      <c r="A48" s="545">
        <v>44</v>
      </c>
      <c r="B48" s="538" t="s">
        <v>334</v>
      </c>
      <c r="C48" s="538" t="s">
        <v>382</v>
      </c>
      <c r="D48" s="538" t="s">
        <v>383</v>
      </c>
      <c r="E48" s="520">
        <v>50959</v>
      </c>
      <c r="F48" s="521">
        <f t="shared" si="5"/>
        <v>5548878</v>
      </c>
      <c r="G48" s="521">
        <f t="shared" si="3"/>
        <v>50959</v>
      </c>
      <c r="H48" s="521">
        <f t="shared" si="4"/>
        <v>5548878</v>
      </c>
      <c r="I48" s="522" t="s">
        <v>55</v>
      </c>
      <c r="J48" s="522" t="s">
        <v>56</v>
      </c>
      <c r="K48" s="523">
        <v>3.9</v>
      </c>
    </row>
    <row r="49" spans="1:11" ht="30">
      <c r="A49" s="545">
        <v>45</v>
      </c>
      <c r="B49" s="538" t="s">
        <v>334</v>
      </c>
      <c r="C49" s="538" t="s">
        <v>384</v>
      </c>
      <c r="D49" s="538" t="s">
        <v>385</v>
      </c>
      <c r="E49" s="520">
        <v>40887</v>
      </c>
      <c r="F49" s="521">
        <f t="shared" si="5"/>
        <v>5589765</v>
      </c>
      <c r="G49" s="521">
        <f t="shared" si="3"/>
        <v>40887</v>
      </c>
      <c r="H49" s="521">
        <f t="shared" si="4"/>
        <v>5589765</v>
      </c>
      <c r="I49" s="522" t="s">
        <v>55</v>
      </c>
      <c r="J49" s="522" t="s">
        <v>56</v>
      </c>
      <c r="K49" s="523">
        <v>3.9</v>
      </c>
    </row>
    <row r="50" spans="1:11" ht="30">
      <c r="A50" s="545">
        <v>46</v>
      </c>
      <c r="B50" s="538" t="s">
        <v>425</v>
      </c>
      <c r="C50" s="538" t="s">
        <v>427</v>
      </c>
      <c r="D50" s="538" t="s">
        <v>428</v>
      </c>
      <c r="E50" s="520">
        <v>170362</v>
      </c>
      <c r="F50" s="521">
        <f t="shared" si="5"/>
        <v>5760127</v>
      </c>
      <c r="G50" s="521">
        <f t="shared" si="3"/>
        <v>170362</v>
      </c>
      <c r="H50" s="521">
        <f t="shared" si="4"/>
        <v>5760127</v>
      </c>
      <c r="I50" s="522" t="s">
        <v>91</v>
      </c>
      <c r="J50" s="522" t="s">
        <v>92</v>
      </c>
      <c r="K50" s="523">
        <v>3.85</v>
      </c>
    </row>
    <row r="51" spans="1:11" ht="30">
      <c r="A51" s="545">
        <v>47</v>
      </c>
      <c r="B51" s="538" t="s">
        <v>425</v>
      </c>
      <c r="C51" s="538" t="s">
        <v>426</v>
      </c>
      <c r="D51" s="538" t="s">
        <v>4861</v>
      </c>
      <c r="E51" s="520">
        <v>83900</v>
      </c>
      <c r="F51" s="521">
        <f t="shared" si="5"/>
        <v>5844027</v>
      </c>
      <c r="G51" s="521">
        <f t="shared" si="3"/>
        <v>83900</v>
      </c>
      <c r="H51" s="521">
        <f t="shared" si="4"/>
        <v>5844027</v>
      </c>
      <c r="I51" s="522" t="s">
        <v>91</v>
      </c>
      <c r="J51" s="522" t="s">
        <v>92</v>
      </c>
      <c r="K51" s="523">
        <v>3.85</v>
      </c>
    </row>
    <row r="52" spans="1:11" ht="30">
      <c r="A52" s="545">
        <v>48</v>
      </c>
      <c r="B52" s="538" t="s">
        <v>309</v>
      </c>
      <c r="C52" s="538" t="s">
        <v>376</v>
      </c>
      <c r="D52" s="538" t="s">
        <v>377</v>
      </c>
      <c r="E52" s="520">
        <v>64416</v>
      </c>
      <c r="F52" s="521">
        <f t="shared" si="5"/>
        <v>5908443</v>
      </c>
      <c r="G52" s="521">
        <f t="shared" si="3"/>
        <v>64416</v>
      </c>
      <c r="H52" s="521">
        <f t="shared" si="4"/>
        <v>5908443</v>
      </c>
      <c r="I52" s="522" t="s">
        <v>58</v>
      </c>
      <c r="J52" s="519" t="s">
        <v>59</v>
      </c>
      <c r="K52" s="523">
        <v>3.69</v>
      </c>
    </row>
    <row r="53" spans="1:11" ht="30">
      <c r="A53" s="545">
        <v>49</v>
      </c>
      <c r="B53" s="538" t="s">
        <v>396</v>
      </c>
      <c r="C53" s="538" t="s">
        <v>397</v>
      </c>
      <c r="D53" s="538" t="s">
        <v>398</v>
      </c>
      <c r="E53" s="520">
        <v>44634</v>
      </c>
      <c r="F53" s="521">
        <f t="shared" si="5"/>
        <v>5953077</v>
      </c>
      <c r="G53" s="521">
        <f t="shared" si="3"/>
        <v>44634</v>
      </c>
      <c r="H53" s="521">
        <f t="shared" si="4"/>
        <v>5953077</v>
      </c>
      <c r="I53" s="522" t="s">
        <v>55</v>
      </c>
      <c r="J53" s="522" t="s">
        <v>56</v>
      </c>
      <c r="K53" s="523">
        <v>3.56</v>
      </c>
    </row>
    <row r="54" spans="1:11" ht="30">
      <c r="A54" s="545">
        <v>50</v>
      </c>
      <c r="B54" s="538" t="s">
        <v>60</v>
      </c>
      <c r="C54" s="538" t="s">
        <v>386</v>
      </c>
      <c r="D54" s="538" t="s">
        <v>387</v>
      </c>
      <c r="E54" s="520">
        <v>46152</v>
      </c>
      <c r="F54" s="521">
        <f t="shared" si="5"/>
        <v>5999229</v>
      </c>
      <c r="G54" s="521">
        <f t="shared" si="3"/>
        <v>46152</v>
      </c>
      <c r="H54" s="521">
        <f t="shared" si="4"/>
        <v>5999229</v>
      </c>
      <c r="I54" s="522" t="s">
        <v>62</v>
      </c>
      <c r="J54" s="522" t="s">
        <v>63</v>
      </c>
      <c r="K54" s="523">
        <v>3.51</v>
      </c>
    </row>
    <row r="55" spans="1:11">
      <c r="A55" s="545">
        <v>51</v>
      </c>
      <c r="B55" s="538" t="s">
        <v>54</v>
      </c>
      <c r="C55" s="538" t="s">
        <v>161</v>
      </c>
      <c r="D55" s="538" t="s">
        <v>393</v>
      </c>
      <c r="E55" s="520">
        <v>20443</v>
      </c>
      <c r="F55" s="521">
        <f t="shared" si="5"/>
        <v>6019672</v>
      </c>
      <c r="G55" s="521">
        <f t="shared" si="3"/>
        <v>20443</v>
      </c>
      <c r="H55" s="521">
        <f t="shared" si="4"/>
        <v>6019672</v>
      </c>
      <c r="I55" s="522" t="s">
        <v>55</v>
      </c>
      <c r="J55" s="522" t="s">
        <v>56</v>
      </c>
      <c r="K55" s="523">
        <v>3.37</v>
      </c>
    </row>
    <row r="56" spans="1:11" ht="30">
      <c r="A56" s="545">
        <v>52</v>
      </c>
      <c r="B56" s="538" t="s">
        <v>54</v>
      </c>
      <c r="C56" s="538" t="s">
        <v>394</v>
      </c>
      <c r="D56" s="538" t="s">
        <v>395</v>
      </c>
      <c r="E56" s="520">
        <v>14422</v>
      </c>
      <c r="F56" s="521">
        <f t="shared" si="5"/>
        <v>6034094</v>
      </c>
      <c r="G56" s="521">
        <f t="shared" si="3"/>
        <v>14422</v>
      </c>
      <c r="H56" s="521">
        <f t="shared" si="4"/>
        <v>6034094</v>
      </c>
      <c r="I56" s="522" t="s">
        <v>55</v>
      </c>
      <c r="J56" s="522" t="s">
        <v>56</v>
      </c>
      <c r="K56" s="523">
        <v>3.37</v>
      </c>
    </row>
    <row r="57" spans="1:11" ht="60">
      <c r="A57" s="545">
        <v>53</v>
      </c>
      <c r="B57" s="538" t="s">
        <v>358</v>
      </c>
      <c r="C57" s="538" t="s">
        <v>388</v>
      </c>
      <c r="D57" s="538" t="s">
        <v>4860</v>
      </c>
      <c r="E57" s="520">
        <v>7542</v>
      </c>
      <c r="F57" s="521">
        <f t="shared" si="5"/>
        <v>6041636</v>
      </c>
      <c r="G57" s="521">
        <f t="shared" si="3"/>
        <v>7542</v>
      </c>
      <c r="H57" s="521">
        <f t="shared" si="4"/>
        <v>6041636</v>
      </c>
      <c r="I57" s="522" t="s">
        <v>360</v>
      </c>
      <c r="J57" s="522" t="s">
        <v>361</v>
      </c>
      <c r="K57" s="523">
        <v>3.35</v>
      </c>
    </row>
    <row r="58" spans="1:11" ht="75">
      <c r="A58" s="545">
        <v>54</v>
      </c>
      <c r="B58" s="538" t="s">
        <v>358</v>
      </c>
      <c r="C58" s="538" t="s">
        <v>389</v>
      </c>
      <c r="D58" s="538" t="s">
        <v>390</v>
      </c>
      <c r="E58" s="520">
        <v>19230</v>
      </c>
      <c r="F58" s="521">
        <f t="shared" si="5"/>
        <v>6060866</v>
      </c>
      <c r="G58" s="521">
        <f t="shared" si="3"/>
        <v>19230</v>
      </c>
      <c r="H58" s="521">
        <f t="shared" si="4"/>
        <v>6060866</v>
      </c>
      <c r="I58" s="522" t="s">
        <v>360</v>
      </c>
      <c r="J58" s="522" t="s">
        <v>361</v>
      </c>
      <c r="K58" s="523">
        <v>3.35</v>
      </c>
    </row>
    <row r="59" spans="1:11" ht="45">
      <c r="A59" s="545">
        <v>55</v>
      </c>
      <c r="B59" s="538" t="s">
        <v>362</v>
      </c>
      <c r="C59" s="538" t="s">
        <v>391</v>
      </c>
      <c r="D59" s="538" t="s">
        <v>392</v>
      </c>
      <c r="E59" s="520">
        <v>16738</v>
      </c>
      <c r="F59" s="521">
        <f t="shared" si="5"/>
        <v>6077604</v>
      </c>
      <c r="G59" s="521">
        <f t="shared" si="3"/>
        <v>16738</v>
      </c>
      <c r="H59" s="521">
        <f t="shared" si="4"/>
        <v>6077604</v>
      </c>
      <c r="I59" s="522" t="s">
        <v>55</v>
      </c>
      <c r="J59" s="522" t="s">
        <v>56</v>
      </c>
      <c r="K59" s="523">
        <v>3.34</v>
      </c>
    </row>
    <row r="60" spans="1:11" ht="30">
      <c r="A60" s="545">
        <v>56</v>
      </c>
      <c r="B60" s="538" t="s">
        <v>323</v>
      </c>
      <c r="C60" s="538" t="s">
        <v>21</v>
      </c>
      <c r="D60" s="538" t="s">
        <v>399</v>
      </c>
      <c r="E60" s="520">
        <v>67785</v>
      </c>
      <c r="F60" s="521">
        <f t="shared" si="5"/>
        <v>6145389</v>
      </c>
      <c r="G60" s="521">
        <f t="shared" si="3"/>
        <v>67785</v>
      </c>
      <c r="H60" s="521">
        <f t="shared" si="4"/>
        <v>6145389</v>
      </c>
      <c r="I60" s="522" t="s">
        <v>65</v>
      </c>
      <c r="J60" s="522" t="s">
        <v>66</v>
      </c>
      <c r="K60" s="523">
        <v>3.3</v>
      </c>
    </row>
    <row r="61" spans="1:11" ht="30">
      <c r="A61" s="545">
        <v>57</v>
      </c>
      <c r="B61" s="538" t="s">
        <v>57</v>
      </c>
      <c r="C61" s="538" t="s">
        <v>402</v>
      </c>
      <c r="D61" s="538" t="s">
        <v>402</v>
      </c>
      <c r="E61" s="520">
        <v>20443</v>
      </c>
      <c r="F61" s="521">
        <f t="shared" si="5"/>
        <v>6165832</v>
      </c>
      <c r="G61" s="521">
        <f t="shared" si="3"/>
        <v>20443</v>
      </c>
      <c r="H61" s="521">
        <f t="shared" si="4"/>
        <v>6165832</v>
      </c>
      <c r="I61" s="522" t="s">
        <v>58</v>
      </c>
      <c r="J61" s="519" t="s">
        <v>59</v>
      </c>
      <c r="K61" s="523">
        <v>3.1</v>
      </c>
    </row>
    <row r="62" spans="1:11" ht="30">
      <c r="A62" s="545">
        <v>58</v>
      </c>
      <c r="B62" s="538" t="s">
        <v>57</v>
      </c>
      <c r="C62" s="538" t="s">
        <v>403</v>
      </c>
      <c r="D62" s="538" t="s">
        <v>404</v>
      </c>
      <c r="E62" s="520">
        <v>120606</v>
      </c>
      <c r="F62" s="521">
        <f t="shared" si="5"/>
        <v>6286438</v>
      </c>
      <c r="G62" s="521">
        <f t="shared" si="3"/>
        <v>120606</v>
      </c>
      <c r="H62" s="521">
        <f t="shared" si="4"/>
        <v>6286438</v>
      </c>
      <c r="I62" s="522" t="s">
        <v>58</v>
      </c>
      <c r="J62" s="519" t="s">
        <v>59</v>
      </c>
      <c r="K62" s="523">
        <v>3.1</v>
      </c>
    </row>
    <row r="63" spans="1:11" ht="30">
      <c r="A63" s="545">
        <v>59</v>
      </c>
      <c r="B63" s="538" t="s">
        <v>57</v>
      </c>
      <c r="C63" s="538" t="s">
        <v>405</v>
      </c>
      <c r="D63" s="538" t="s">
        <v>406</v>
      </c>
      <c r="E63" s="520">
        <v>39328</v>
      </c>
      <c r="F63" s="521">
        <f t="shared" si="5"/>
        <v>6325766</v>
      </c>
      <c r="G63" s="521">
        <f t="shared" si="3"/>
        <v>39328</v>
      </c>
      <c r="H63" s="521">
        <f t="shared" si="4"/>
        <v>6325766</v>
      </c>
      <c r="I63" s="522" t="s">
        <v>58</v>
      </c>
      <c r="J63" s="519" t="s">
        <v>59</v>
      </c>
      <c r="K63" s="523">
        <v>3.1</v>
      </c>
    </row>
    <row r="64" spans="1:11" ht="30">
      <c r="A64" s="545">
        <v>60</v>
      </c>
      <c r="B64" s="538" t="s">
        <v>369</v>
      </c>
      <c r="C64" s="538" t="s">
        <v>400</v>
      </c>
      <c r="D64" s="538" t="s">
        <v>401</v>
      </c>
      <c r="E64" s="520">
        <v>28962</v>
      </c>
      <c r="F64" s="521">
        <f t="shared" si="5"/>
        <v>6354728</v>
      </c>
      <c r="G64" s="521">
        <f t="shared" si="3"/>
        <v>28962</v>
      </c>
      <c r="H64" s="521">
        <f t="shared" si="4"/>
        <v>6354728</v>
      </c>
      <c r="I64" s="522" t="s">
        <v>55</v>
      </c>
      <c r="J64" s="522" t="s">
        <v>56</v>
      </c>
      <c r="K64" s="523">
        <v>3.08</v>
      </c>
    </row>
    <row r="65" spans="1:11" ht="30">
      <c r="A65" s="545">
        <v>61</v>
      </c>
      <c r="B65" s="538" t="s">
        <v>327</v>
      </c>
      <c r="C65" s="538" t="s">
        <v>407</v>
      </c>
      <c r="D65" s="538" t="s">
        <v>408</v>
      </c>
      <c r="E65" s="520">
        <v>5579</v>
      </c>
      <c r="F65" s="521">
        <f t="shared" si="5"/>
        <v>6360307</v>
      </c>
      <c r="G65" s="521">
        <f t="shared" si="3"/>
        <v>5579</v>
      </c>
      <c r="H65" s="521">
        <f t="shared" si="4"/>
        <v>6360307</v>
      </c>
      <c r="I65" s="522" t="s">
        <v>44</v>
      </c>
      <c r="J65" s="522" t="s">
        <v>69</v>
      </c>
      <c r="K65" s="523">
        <v>2.96</v>
      </c>
    </row>
    <row r="66" spans="1:11" ht="30">
      <c r="A66" s="545">
        <v>62</v>
      </c>
      <c r="B66" s="538" t="s">
        <v>327</v>
      </c>
      <c r="C66" s="538" t="s">
        <v>409</v>
      </c>
      <c r="D66" s="538" t="s">
        <v>410</v>
      </c>
      <c r="E66" s="520">
        <v>21153</v>
      </c>
      <c r="F66" s="521">
        <f t="shared" si="5"/>
        <v>6381460</v>
      </c>
      <c r="G66" s="521">
        <f t="shared" si="3"/>
        <v>21153</v>
      </c>
      <c r="H66" s="521">
        <f t="shared" si="4"/>
        <v>6381460</v>
      </c>
      <c r="I66" s="522" t="s">
        <v>44</v>
      </c>
      <c r="J66" s="522" t="s">
        <v>69</v>
      </c>
      <c r="K66" s="523">
        <v>2.96</v>
      </c>
    </row>
    <row r="67" spans="1:11" ht="30">
      <c r="A67" s="545">
        <v>63</v>
      </c>
      <c r="B67" s="538" t="s">
        <v>327</v>
      </c>
      <c r="C67" s="538" t="s">
        <v>411</v>
      </c>
      <c r="D67" s="538" t="s">
        <v>412</v>
      </c>
      <c r="E67" s="520">
        <v>27927</v>
      </c>
      <c r="F67" s="521">
        <f t="shared" si="5"/>
        <v>6409387</v>
      </c>
      <c r="G67" s="521">
        <f t="shared" si="3"/>
        <v>27927</v>
      </c>
      <c r="H67" s="521">
        <f t="shared" si="4"/>
        <v>6409387</v>
      </c>
      <c r="I67" s="522" t="s">
        <v>44</v>
      </c>
      <c r="J67" s="522" t="s">
        <v>69</v>
      </c>
      <c r="K67" s="523">
        <v>2.96</v>
      </c>
    </row>
    <row r="68" spans="1:11" ht="45">
      <c r="A68" s="545">
        <v>64</v>
      </c>
      <c r="B68" s="538" t="s">
        <v>60</v>
      </c>
      <c r="C68" s="538" t="s">
        <v>413</v>
      </c>
      <c r="D68" s="538" t="s">
        <v>414</v>
      </c>
      <c r="E68" s="520">
        <v>38454</v>
      </c>
      <c r="F68" s="521">
        <f t="shared" si="5"/>
        <v>6447841</v>
      </c>
      <c r="G68" s="521">
        <f t="shared" si="3"/>
        <v>38454</v>
      </c>
      <c r="H68" s="521">
        <f t="shared" si="4"/>
        <v>6447841</v>
      </c>
      <c r="I68" s="522" t="s">
        <v>62</v>
      </c>
      <c r="J68" s="522" t="s">
        <v>63</v>
      </c>
      <c r="K68" s="523">
        <v>2.95</v>
      </c>
    </row>
    <row r="69" spans="1:11" ht="30">
      <c r="A69" s="545">
        <v>65</v>
      </c>
      <c r="B69" s="538" t="s">
        <v>373</v>
      </c>
      <c r="C69" s="538" t="s">
        <v>415</v>
      </c>
      <c r="D69" s="538" t="s">
        <v>416</v>
      </c>
      <c r="E69" s="520">
        <v>48354</v>
      </c>
      <c r="F69" s="521">
        <f t="shared" si="5"/>
        <v>6496195</v>
      </c>
      <c r="G69" s="521">
        <f t="shared" si="3"/>
        <v>48354</v>
      </c>
      <c r="H69" s="521">
        <f t="shared" si="4"/>
        <v>6496195</v>
      </c>
      <c r="I69" s="522" t="s">
        <v>55</v>
      </c>
      <c r="J69" s="522" t="s">
        <v>56</v>
      </c>
      <c r="K69" s="523">
        <v>2.94</v>
      </c>
    </row>
    <row r="70" spans="1:11" ht="30">
      <c r="A70" s="545">
        <v>66</v>
      </c>
      <c r="B70" s="538" t="s">
        <v>373</v>
      </c>
      <c r="C70" s="538" t="s">
        <v>417</v>
      </c>
      <c r="D70" s="538" t="s">
        <v>418</v>
      </c>
      <c r="E70" s="520">
        <v>76663</v>
      </c>
      <c r="F70" s="521">
        <f t="shared" si="5"/>
        <v>6572858</v>
      </c>
      <c r="G70" s="521">
        <f t="shared" si="3"/>
        <v>76663</v>
      </c>
      <c r="H70" s="521">
        <f t="shared" si="4"/>
        <v>6572858</v>
      </c>
      <c r="I70" s="522" t="s">
        <v>55</v>
      </c>
      <c r="J70" s="522" t="s">
        <v>56</v>
      </c>
      <c r="K70" s="523">
        <v>2.94</v>
      </c>
    </row>
    <row r="71" spans="1:11" ht="30">
      <c r="A71" s="545">
        <v>67</v>
      </c>
      <c r="B71" s="538" t="s">
        <v>362</v>
      </c>
      <c r="C71" s="538" t="s">
        <v>367</v>
      </c>
      <c r="D71" s="538" t="s">
        <v>419</v>
      </c>
      <c r="E71" s="520">
        <v>33327</v>
      </c>
      <c r="F71" s="521">
        <f t="shared" si="5"/>
        <v>6606185</v>
      </c>
      <c r="G71" s="521">
        <f t="shared" si="3"/>
        <v>33327</v>
      </c>
      <c r="H71" s="521">
        <f t="shared" si="4"/>
        <v>6606185</v>
      </c>
      <c r="I71" s="522" t="s">
        <v>55</v>
      </c>
      <c r="J71" s="522" t="s">
        <v>56</v>
      </c>
      <c r="K71" s="523">
        <v>2.8</v>
      </c>
    </row>
    <row r="72" spans="1:11" ht="45">
      <c r="A72" s="545">
        <v>68</v>
      </c>
      <c r="B72" s="538" t="s">
        <v>334</v>
      </c>
      <c r="C72" s="538" t="s">
        <v>446</v>
      </c>
      <c r="D72" s="538" t="s">
        <v>447</v>
      </c>
      <c r="E72" s="520">
        <v>110735</v>
      </c>
      <c r="F72" s="521">
        <f t="shared" si="5"/>
        <v>6716920</v>
      </c>
      <c r="G72" s="521">
        <f t="shared" ref="G72:G103" si="6">E72</f>
        <v>110735</v>
      </c>
      <c r="H72" s="521">
        <f t="shared" si="4"/>
        <v>6716920</v>
      </c>
      <c r="I72" s="522" t="s">
        <v>55</v>
      </c>
      <c r="J72" s="522" t="s">
        <v>56</v>
      </c>
      <c r="K72" s="523">
        <v>2.79</v>
      </c>
    </row>
    <row r="73" spans="1:11" ht="30">
      <c r="A73" s="545">
        <v>69</v>
      </c>
      <c r="B73" s="538" t="s">
        <v>334</v>
      </c>
      <c r="C73" s="538" t="s">
        <v>448</v>
      </c>
      <c r="D73" s="538" t="s">
        <v>449</v>
      </c>
      <c r="E73" s="520">
        <v>171033</v>
      </c>
      <c r="F73" s="521">
        <f t="shared" si="5"/>
        <v>6887953</v>
      </c>
      <c r="G73" s="521">
        <f t="shared" si="6"/>
        <v>171033</v>
      </c>
      <c r="H73" s="521">
        <f t="shared" ref="H73:H104" si="7">F73</f>
        <v>6887953</v>
      </c>
      <c r="I73" s="522" t="s">
        <v>55</v>
      </c>
      <c r="J73" s="522" t="s">
        <v>56</v>
      </c>
      <c r="K73" s="523">
        <v>2.79</v>
      </c>
    </row>
    <row r="74" spans="1:11" ht="45">
      <c r="A74" s="545">
        <v>70</v>
      </c>
      <c r="B74" s="538" t="s">
        <v>425</v>
      </c>
      <c r="C74" s="538" t="s">
        <v>480</v>
      </c>
      <c r="D74" s="538" t="s">
        <v>4859</v>
      </c>
      <c r="E74" s="520">
        <v>35133</v>
      </c>
      <c r="F74" s="521">
        <f t="shared" si="5"/>
        <v>6923086</v>
      </c>
      <c r="G74" s="521">
        <f t="shared" si="6"/>
        <v>35133</v>
      </c>
      <c r="H74" s="521">
        <f t="shared" si="7"/>
        <v>6923086</v>
      </c>
      <c r="I74" s="522" t="s">
        <v>91</v>
      </c>
      <c r="J74" s="522" t="s">
        <v>92</v>
      </c>
      <c r="K74" s="523">
        <v>2.69</v>
      </c>
    </row>
    <row r="75" spans="1:11" ht="30">
      <c r="A75" s="545">
        <v>71</v>
      </c>
      <c r="B75" s="538" t="s">
        <v>425</v>
      </c>
      <c r="C75" s="538" t="s">
        <v>481</v>
      </c>
      <c r="D75" s="538" t="s">
        <v>482</v>
      </c>
      <c r="E75" s="520">
        <v>26105</v>
      </c>
      <c r="F75" s="521">
        <f t="shared" si="5"/>
        <v>6949191</v>
      </c>
      <c r="G75" s="521">
        <f t="shared" si="6"/>
        <v>26105</v>
      </c>
      <c r="H75" s="521">
        <f t="shared" si="7"/>
        <v>6949191</v>
      </c>
      <c r="I75" s="522" t="s">
        <v>91</v>
      </c>
      <c r="J75" s="522" t="s">
        <v>92</v>
      </c>
      <c r="K75" s="523">
        <v>2.69</v>
      </c>
    </row>
    <row r="76" spans="1:11" ht="60">
      <c r="A76" s="545">
        <v>72</v>
      </c>
      <c r="B76" s="538" t="s">
        <v>425</v>
      </c>
      <c r="C76" s="538" t="s">
        <v>483</v>
      </c>
      <c r="D76" s="538" t="s">
        <v>484</v>
      </c>
      <c r="E76" s="520">
        <v>69741</v>
      </c>
      <c r="F76" s="521">
        <f t="shared" ref="F76:F107" si="8">F75+E76</f>
        <v>7018932</v>
      </c>
      <c r="G76" s="521">
        <f t="shared" si="6"/>
        <v>69741</v>
      </c>
      <c r="H76" s="521">
        <f t="shared" si="7"/>
        <v>7018932</v>
      </c>
      <c r="I76" s="522" t="s">
        <v>91</v>
      </c>
      <c r="J76" s="522" t="s">
        <v>92</v>
      </c>
      <c r="K76" s="523">
        <v>2.69</v>
      </c>
    </row>
    <row r="77" spans="1:11" ht="30">
      <c r="A77" s="545">
        <v>73</v>
      </c>
      <c r="B77" s="538" t="s">
        <v>425</v>
      </c>
      <c r="C77" s="538" t="s">
        <v>378</v>
      </c>
      <c r="D77" s="538" t="s">
        <v>485</v>
      </c>
      <c r="E77" s="520">
        <v>76920</v>
      </c>
      <c r="F77" s="521">
        <f t="shared" si="8"/>
        <v>7095852</v>
      </c>
      <c r="G77" s="521">
        <f t="shared" si="6"/>
        <v>76920</v>
      </c>
      <c r="H77" s="521">
        <f t="shared" si="7"/>
        <v>7095852</v>
      </c>
      <c r="I77" s="522" t="s">
        <v>91</v>
      </c>
      <c r="J77" s="522" t="s">
        <v>92</v>
      </c>
      <c r="K77" s="523">
        <v>2.69</v>
      </c>
    </row>
    <row r="78" spans="1:11">
      <c r="A78" s="545">
        <v>74</v>
      </c>
      <c r="B78" s="538" t="s">
        <v>369</v>
      </c>
      <c r="C78" s="538" t="s">
        <v>161</v>
      </c>
      <c r="D78" s="538" t="s">
        <v>429</v>
      </c>
      <c r="E78" s="520">
        <v>13629</v>
      </c>
      <c r="F78" s="521">
        <f t="shared" si="8"/>
        <v>7109481</v>
      </c>
      <c r="G78" s="521">
        <f t="shared" si="6"/>
        <v>13629</v>
      </c>
      <c r="H78" s="521">
        <f t="shared" si="7"/>
        <v>7109481</v>
      </c>
      <c r="I78" s="522" t="s">
        <v>55</v>
      </c>
      <c r="J78" s="522" t="s">
        <v>56</v>
      </c>
      <c r="K78" s="523">
        <v>2.59</v>
      </c>
    </row>
    <row r="79" spans="1:11" ht="30">
      <c r="A79" s="545">
        <v>75</v>
      </c>
      <c r="B79" s="538" t="s">
        <v>309</v>
      </c>
      <c r="C79" s="538" t="s">
        <v>430</v>
      </c>
      <c r="D79" s="538" t="s">
        <v>431</v>
      </c>
      <c r="E79" s="520">
        <v>27005</v>
      </c>
      <c r="F79" s="521">
        <f t="shared" si="8"/>
        <v>7136486</v>
      </c>
      <c r="G79" s="521">
        <f t="shared" si="6"/>
        <v>27005</v>
      </c>
      <c r="H79" s="521">
        <f t="shared" si="7"/>
        <v>7136486</v>
      </c>
      <c r="I79" s="522" t="s">
        <v>58</v>
      </c>
      <c r="J79" s="519" t="s">
        <v>59</v>
      </c>
      <c r="K79" s="523">
        <v>2.58</v>
      </c>
    </row>
    <row r="80" spans="1:11" ht="45">
      <c r="A80" s="545">
        <v>76</v>
      </c>
      <c r="B80" s="538" t="s">
        <v>309</v>
      </c>
      <c r="C80" s="538" t="s">
        <v>432</v>
      </c>
      <c r="D80" s="538" t="s">
        <v>433</v>
      </c>
      <c r="E80" s="520">
        <v>39229</v>
      </c>
      <c r="F80" s="521">
        <f t="shared" si="8"/>
        <v>7175715</v>
      </c>
      <c r="G80" s="521">
        <f t="shared" si="6"/>
        <v>39229</v>
      </c>
      <c r="H80" s="521">
        <f t="shared" si="7"/>
        <v>7175715</v>
      </c>
      <c r="I80" s="522" t="s">
        <v>58</v>
      </c>
      <c r="J80" s="519" t="s">
        <v>59</v>
      </c>
      <c r="K80" s="523">
        <v>2.58</v>
      </c>
    </row>
    <row r="81" spans="1:11" ht="30">
      <c r="A81" s="545">
        <v>77</v>
      </c>
      <c r="B81" s="538" t="s">
        <v>396</v>
      </c>
      <c r="C81" s="538" t="s">
        <v>459</v>
      </c>
      <c r="D81" s="538" t="s">
        <v>460</v>
      </c>
      <c r="E81" s="520">
        <v>6814</v>
      </c>
      <c r="F81" s="521">
        <f t="shared" si="8"/>
        <v>7182529</v>
      </c>
      <c r="G81" s="521">
        <f t="shared" si="6"/>
        <v>6814</v>
      </c>
      <c r="H81" s="521">
        <f t="shared" si="7"/>
        <v>7182529</v>
      </c>
      <c r="I81" s="522" t="s">
        <v>55</v>
      </c>
      <c r="J81" s="522" t="s">
        <v>56</v>
      </c>
      <c r="K81" s="523">
        <v>2.5499999999999998</v>
      </c>
    </row>
    <row r="82" spans="1:11" ht="45">
      <c r="A82" s="545">
        <v>78</v>
      </c>
      <c r="B82" s="538" t="s">
        <v>443</v>
      </c>
      <c r="C82" s="538" t="s">
        <v>444</v>
      </c>
      <c r="D82" s="538" t="s">
        <v>445</v>
      </c>
      <c r="E82" s="520">
        <v>87317</v>
      </c>
      <c r="F82" s="521">
        <f t="shared" si="8"/>
        <v>7269846</v>
      </c>
      <c r="G82" s="521">
        <f t="shared" si="6"/>
        <v>87317</v>
      </c>
      <c r="H82" s="521">
        <f t="shared" si="7"/>
        <v>7269846</v>
      </c>
      <c r="I82" s="522" t="s">
        <v>55</v>
      </c>
      <c r="J82" s="522" t="s">
        <v>56</v>
      </c>
      <c r="K82" s="523">
        <v>2.54</v>
      </c>
    </row>
    <row r="83" spans="1:11" ht="45">
      <c r="A83" s="545">
        <v>79</v>
      </c>
      <c r="B83" s="538" t="s">
        <v>327</v>
      </c>
      <c r="C83" s="538" t="s">
        <v>450</v>
      </c>
      <c r="D83" s="538" t="s">
        <v>451</v>
      </c>
      <c r="E83" s="520">
        <v>6118</v>
      </c>
      <c r="F83" s="521">
        <f t="shared" si="8"/>
        <v>7275964</v>
      </c>
      <c r="G83" s="521">
        <f t="shared" si="6"/>
        <v>6118</v>
      </c>
      <c r="H83" s="521">
        <f t="shared" si="7"/>
        <v>7275964</v>
      </c>
      <c r="I83" s="522" t="s">
        <v>44</v>
      </c>
      <c r="J83" s="522" t="s">
        <v>69</v>
      </c>
      <c r="K83" s="523">
        <v>2.48</v>
      </c>
    </row>
    <row r="84" spans="1:11" ht="45">
      <c r="A84" s="545">
        <v>80</v>
      </c>
      <c r="B84" s="538" t="s">
        <v>420</v>
      </c>
      <c r="C84" s="538" t="s">
        <v>421</v>
      </c>
      <c r="D84" s="538" t="s">
        <v>422</v>
      </c>
      <c r="E84" s="520">
        <v>271637</v>
      </c>
      <c r="F84" s="521">
        <f t="shared" si="8"/>
        <v>7547601</v>
      </c>
      <c r="G84" s="521">
        <f t="shared" si="6"/>
        <v>271637</v>
      </c>
      <c r="H84" s="521">
        <f t="shared" si="7"/>
        <v>7547601</v>
      </c>
      <c r="I84" s="522" t="s">
        <v>423</v>
      </c>
      <c r="J84" s="522" t="s">
        <v>424</v>
      </c>
      <c r="K84" s="523">
        <v>2.4700000000000002</v>
      </c>
    </row>
    <row r="85" spans="1:11" ht="30">
      <c r="A85" s="545">
        <v>81</v>
      </c>
      <c r="B85" s="538" t="s">
        <v>586</v>
      </c>
      <c r="C85" s="538" t="s">
        <v>4858</v>
      </c>
      <c r="D85" s="538" t="s">
        <v>4858</v>
      </c>
      <c r="E85" s="520">
        <v>140590</v>
      </c>
      <c r="F85" s="521">
        <f t="shared" si="8"/>
        <v>7688191</v>
      </c>
      <c r="G85" s="521">
        <f t="shared" si="6"/>
        <v>140590</v>
      </c>
      <c r="H85" s="521">
        <f t="shared" si="7"/>
        <v>7688191</v>
      </c>
      <c r="I85" s="522" t="s">
        <v>55</v>
      </c>
      <c r="J85" s="522" t="s">
        <v>56</v>
      </c>
      <c r="K85" s="523">
        <v>2.42</v>
      </c>
    </row>
    <row r="86" spans="1:11" ht="45">
      <c r="A86" s="545">
        <v>82</v>
      </c>
      <c r="B86" s="538" t="s">
        <v>586</v>
      </c>
      <c r="C86" s="538" t="s">
        <v>4857</v>
      </c>
      <c r="D86" s="538" t="s">
        <v>4857</v>
      </c>
      <c r="E86" s="520">
        <v>28118</v>
      </c>
      <c r="F86" s="521">
        <f t="shared" si="8"/>
        <v>7716309</v>
      </c>
      <c r="G86" s="521">
        <f t="shared" si="6"/>
        <v>28118</v>
      </c>
      <c r="H86" s="521">
        <f t="shared" si="7"/>
        <v>7716309</v>
      </c>
      <c r="I86" s="522" t="s">
        <v>55</v>
      </c>
      <c r="J86" s="522" t="s">
        <v>56</v>
      </c>
      <c r="K86" s="523">
        <v>2.42</v>
      </c>
    </row>
    <row r="87" spans="1:11" ht="45">
      <c r="A87" s="545">
        <v>83</v>
      </c>
      <c r="B87" s="538" t="s">
        <v>586</v>
      </c>
      <c r="C87" s="538" t="s">
        <v>4856</v>
      </c>
      <c r="D87" s="538" t="s">
        <v>4856</v>
      </c>
      <c r="E87" s="520">
        <v>33080</v>
      </c>
      <c r="F87" s="521">
        <f t="shared" si="8"/>
        <v>7749389</v>
      </c>
      <c r="G87" s="521">
        <f t="shared" si="6"/>
        <v>33080</v>
      </c>
      <c r="H87" s="521">
        <f t="shared" si="7"/>
        <v>7749389</v>
      </c>
      <c r="I87" s="522" t="s">
        <v>55</v>
      </c>
      <c r="J87" s="522" t="s">
        <v>56</v>
      </c>
      <c r="K87" s="523">
        <v>2.42</v>
      </c>
    </row>
    <row r="88" spans="1:11" ht="45">
      <c r="A88" s="545">
        <v>84</v>
      </c>
      <c r="B88" s="538" t="s">
        <v>434</v>
      </c>
      <c r="C88" s="538" t="s">
        <v>435</v>
      </c>
      <c r="D88" s="538" t="s">
        <v>436</v>
      </c>
      <c r="E88" s="520">
        <v>66022</v>
      </c>
      <c r="F88" s="521">
        <f t="shared" si="8"/>
        <v>7815411</v>
      </c>
      <c r="G88" s="521">
        <f t="shared" si="6"/>
        <v>66022</v>
      </c>
      <c r="H88" s="521">
        <f t="shared" si="7"/>
        <v>7815411</v>
      </c>
      <c r="I88" s="522" t="s">
        <v>62</v>
      </c>
      <c r="J88" s="522" t="s">
        <v>63</v>
      </c>
      <c r="K88" s="523">
        <v>2.39</v>
      </c>
    </row>
    <row r="89" spans="1:11" ht="45">
      <c r="A89" s="545">
        <v>85</v>
      </c>
      <c r="B89" s="538" t="s">
        <v>434</v>
      </c>
      <c r="C89" s="538" t="s">
        <v>437</v>
      </c>
      <c r="D89" s="538" t="s">
        <v>438</v>
      </c>
      <c r="E89" s="520">
        <v>23476</v>
      </c>
      <c r="F89" s="521">
        <f t="shared" si="8"/>
        <v>7838887</v>
      </c>
      <c r="G89" s="521">
        <f t="shared" si="6"/>
        <v>23476</v>
      </c>
      <c r="H89" s="521">
        <f t="shared" si="7"/>
        <v>7838887</v>
      </c>
      <c r="I89" s="522" t="s">
        <v>62</v>
      </c>
      <c r="J89" s="522" t="s">
        <v>63</v>
      </c>
      <c r="K89" s="523">
        <v>2.39</v>
      </c>
    </row>
    <row r="90" spans="1:11" ht="75">
      <c r="A90" s="545">
        <v>86</v>
      </c>
      <c r="B90" s="538" t="s">
        <v>434</v>
      </c>
      <c r="C90" s="538" t="s">
        <v>439</v>
      </c>
      <c r="D90" s="538" t="s">
        <v>440</v>
      </c>
      <c r="E90" s="520">
        <v>69917</v>
      </c>
      <c r="F90" s="521">
        <f t="shared" si="8"/>
        <v>7908804</v>
      </c>
      <c r="G90" s="521">
        <f t="shared" si="6"/>
        <v>69917</v>
      </c>
      <c r="H90" s="521">
        <f t="shared" si="7"/>
        <v>7908804</v>
      </c>
      <c r="I90" s="522" t="s">
        <v>62</v>
      </c>
      <c r="J90" s="522" t="s">
        <v>63</v>
      </c>
      <c r="K90" s="523">
        <v>2.39</v>
      </c>
    </row>
    <row r="91" spans="1:11" ht="45">
      <c r="A91" s="545">
        <v>87</v>
      </c>
      <c r="B91" s="538" t="s">
        <v>434</v>
      </c>
      <c r="C91" s="538" t="s">
        <v>441</v>
      </c>
      <c r="D91" s="538" t="s">
        <v>442</v>
      </c>
      <c r="E91" s="520">
        <v>27148</v>
      </c>
      <c r="F91" s="521">
        <f t="shared" si="8"/>
        <v>7935952</v>
      </c>
      <c r="G91" s="521">
        <f t="shared" si="6"/>
        <v>27148</v>
      </c>
      <c r="H91" s="521">
        <f t="shared" si="7"/>
        <v>7935952</v>
      </c>
      <c r="I91" s="522" t="s">
        <v>62</v>
      </c>
      <c r="J91" s="522" t="s">
        <v>63</v>
      </c>
      <c r="K91" s="523">
        <v>2.39</v>
      </c>
    </row>
    <row r="92" spans="1:11" ht="30">
      <c r="A92" s="545">
        <v>88</v>
      </c>
      <c r="B92" s="538" t="s">
        <v>452</v>
      </c>
      <c r="C92" s="538" t="s">
        <v>453</v>
      </c>
      <c r="D92" s="538" t="s">
        <v>454</v>
      </c>
      <c r="E92" s="520">
        <v>40202</v>
      </c>
      <c r="F92" s="521">
        <f t="shared" si="8"/>
        <v>7976154</v>
      </c>
      <c r="G92" s="521">
        <f t="shared" si="6"/>
        <v>40202</v>
      </c>
      <c r="H92" s="521">
        <f t="shared" si="7"/>
        <v>7976154</v>
      </c>
      <c r="I92" s="522" t="s">
        <v>455</v>
      </c>
      <c r="J92" s="522" t="s">
        <v>456</v>
      </c>
      <c r="K92" s="523">
        <v>2.38</v>
      </c>
    </row>
    <row r="93" spans="1:11" ht="45">
      <c r="A93" s="545">
        <v>89</v>
      </c>
      <c r="B93" s="538" t="s">
        <v>452</v>
      </c>
      <c r="C93" s="538" t="s">
        <v>457</v>
      </c>
      <c r="D93" s="538" t="s">
        <v>458</v>
      </c>
      <c r="E93" s="520">
        <v>42591</v>
      </c>
      <c r="F93" s="521">
        <f t="shared" si="8"/>
        <v>8018745</v>
      </c>
      <c r="G93" s="521">
        <f t="shared" si="6"/>
        <v>42591</v>
      </c>
      <c r="H93" s="521">
        <f t="shared" si="7"/>
        <v>8018745</v>
      </c>
      <c r="I93" s="522" t="s">
        <v>455</v>
      </c>
      <c r="J93" s="522" t="s">
        <v>456</v>
      </c>
      <c r="K93" s="523">
        <v>2.38</v>
      </c>
    </row>
    <row r="94" spans="1:11" ht="45">
      <c r="A94" s="545">
        <v>90</v>
      </c>
      <c r="B94" s="538" t="s">
        <v>486</v>
      </c>
      <c r="C94" s="538" t="s">
        <v>487</v>
      </c>
      <c r="D94" s="538" t="s">
        <v>488</v>
      </c>
      <c r="E94" s="520">
        <v>124995</v>
      </c>
      <c r="F94" s="521">
        <f t="shared" si="8"/>
        <v>8143740</v>
      </c>
      <c r="G94" s="521">
        <f t="shared" si="6"/>
        <v>124995</v>
      </c>
      <c r="H94" s="521">
        <f t="shared" si="7"/>
        <v>8143740</v>
      </c>
      <c r="I94" s="522" t="s">
        <v>55</v>
      </c>
      <c r="J94" s="522" t="s">
        <v>56</v>
      </c>
      <c r="K94" s="523">
        <v>2.3199999999999998</v>
      </c>
    </row>
    <row r="95" spans="1:11" ht="45">
      <c r="A95" s="545">
        <v>91</v>
      </c>
      <c r="B95" s="538" t="s">
        <v>323</v>
      </c>
      <c r="C95" s="538" t="s">
        <v>461</v>
      </c>
      <c r="D95" s="538" t="s">
        <v>462</v>
      </c>
      <c r="E95" s="520">
        <v>18809</v>
      </c>
      <c r="F95" s="521">
        <f t="shared" si="8"/>
        <v>8162549</v>
      </c>
      <c r="G95" s="521">
        <f t="shared" si="6"/>
        <v>18809</v>
      </c>
      <c r="H95" s="521">
        <f t="shared" si="7"/>
        <v>8162549</v>
      </c>
      <c r="I95" s="522" t="s">
        <v>65</v>
      </c>
      <c r="J95" s="522" t="s">
        <v>66</v>
      </c>
      <c r="K95" s="523">
        <v>2.31</v>
      </c>
    </row>
    <row r="96" spans="1:11" ht="45">
      <c r="A96" s="545">
        <v>92</v>
      </c>
      <c r="B96" s="538" t="s">
        <v>67</v>
      </c>
      <c r="C96" s="538" t="s">
        <v>370</v>
      </c>
      <c r="D96" s="538" t="s">
        <v>463</v>
      </c>
      <c r="E96" s="520">
        <v>234046</v>
      </c>
      <c r="F96" s="521">
        <f t="shared" si="8"/>
        <v>8396595</v>
      </c>
      <c r="G96" s="521">
        <f t="shared" si="6"/>
        <v>234046</v>
      </c>
      <c r="H96" s="521">
        <f t="shared" si="7"/>
        <v>8396595</v>
      </c>
      <c r="I96" s="522" t="s">
        <v>55</v>
      </c>
      <c r="J96" s="522" t="s">
        <v>56</v>
      </c>
      <c r="K96" s="523">
        <v>2.2400000000000002</v>
      </c>
    </row>
    <row r="97" spans="1:11" ht="30">
      <c r="A97" s="545">
        <v>93</v>
      </c>
      <c r="B97" s="538" t="s">
        <v>396</v>
      </c>
      <c r="C97" s="538" t="s">
        <v>478</v>
      </c>
      <c r="D97" s="538" t="s">
        <v>479</v>
      </c>
      <c r="E97" s="520">
        <v>37498</v>
      </c>
      <c r="F97" s="521">
        <f t="shared" si="8"/>
        <v>8434093</v>
      </c>
      <c r="G97" s="521">
        <f t="shared" si="6"/>
        <v>37498</v>
      </c>
      <c r="H97" s="521">
        <f t="shared" si="7"/>
        <v>8434093</v>
      </c>
      <c r="I97" s="522" t="s">
        <v>55</v>
      </c>
      <c r="J97" s="522" t="s">
        <v>56</v>
      </c>
      <c r="K97" s="523">
        <v>2.14</v>
      </c>
    </row>
    <row r="98" spans="1:11" ht="30">
      <c r="A98" s="545">
        <v>94</v>
      </c>
      <c r="B98" s="538" t="s">
        <v>373</v>
      </c>
      <c r="C98" s="538" t="s">
        <v>464</v>
      </c>
      <c r="D98" s="538" t="s">
        <v>465</v>
      </c>
      <c r="E98" s="520">
        <v>66613</v>
      </c>
      <c r="F98" s="521">
        <f t="shared" si="8"/>
        <v>8500706</v>
      </c>
      <c r="G98" s="521">
        <f t="shared" si="6"/>
        <v>66613</v>
      </c>
      <c r="H98" s="521">
        <f t="shared" si="7"/>
        <v>8500706</v>
      </c>
      <c r="I98" s="522" t="s">
        <v>55</v>
      </c>
      <c r="J98" s="522" t="s">
        <v>56</v>
      </c>
      <c r="K98" s="523">
        <v>2.1</v>
      </c>
    </row>
    <row r="99" spans="1:11" ht="45">
      <c r="A99" s="545">
        <v>95</v>
      </c>
      <c r="B99" s="538" t="s">
        <v>362</v>
      </c>
      <c r="C99" s="538" t="s">
        <v>473</v>
      </c>
      <c r="D99" s="538" t="s">
        <v>474</v>
      </c>
      <c r="E99" s="520">
        <v>16663</v>
      </c>
      <c r="F99" s="521">
        <f t="shared" si="8"/>
        <v>8517369</v>
      </c>
      <c r="G99" s="521">
        <f t="shared" si="6"/>
        <v>16663</v>
      </c>
      <c r="H99" s="521">
        <f t="shared" si="7"/>
        <v>8517369</v>
      </c>
      <c r="I99" s="522" t="s">
        <v>55</v>
      </c>
      <c r="J99" s="522" t="s">
        <v>56</v>
      </c>
      <c r="K99" s="523">
        <v>2</v>
      </c>
    </row>
    <row r="100" spans="1:11" ht="45">
      <c r="A100" s="545">
        <v>96</v>
      </c>
      <c r="B100" s="538" t="s">
        <v>362</v>
      </c>
      <c r="C100" s="538" t="s">
        <v>363</v>
      </c>
      <c r="D100" s="538" t="s">
        <v>475</v>
      </c>
      <c r="E100" s="520">
        <v>28845</v>
      </c>
      <c r="F100" s="521">
        <f t="shared" si="8"/>
        <v>8546214</v>
      </c>
      <c r="G100" s="521">
        <f t="shared" si="6"/>
        <v>28845</v>
      </c>
      <c r="H100" s="521">
        <f t="shared" si="7"/>
        <v>8546214</v>
      </c>
      <c r="I100" s="522" t="s">
        <v>55</v>
      </c>
      <c r="J100" s="522" t="s">
        <v>56</v>
      </c>
      <c r="K100" s="523">
        <v>2</v>
      </c>
    </row>
    <row r="101" spans="1:11" ht="45">
      <c r="A101" s="545">
        <v>97</v>
      </c>
      <c r="B101" s="538" t="s">
        <v>362</v>
      </c>
      <c r="C101" s="538" t="s">
        <v>476</v>
      </c>
      <c r="D101" s="538" t="s">
        <v>477</v>
      </c>
      <c r="E101" s="520">
        <v>25412</v>
      </c>
      <c r="F101" s="521">
        <f t="shared" si="8"/>
        <v>8571626</v>
      </c>
      <c r="G101" s="521">
        <f t="shared" si="6"/>
        <v>25412</v>
      </c>
      <c r="H101" s="521">
        <f t="shared" si="7"/>
        <v>8571626</v>
      </c>
      <c r="I101" s="522" t="s">
        <v>55</v>
      </c>
      <c r="J101" s="522" t="s">
        <v>56</v>
      </c>
      <c r="K101" s="523">
        <v>2</v>
      </c>
    </row>
    <row r="102" spans="1:11" ht="45">
      <c r="A102" s="545">
        <v>98</v>
      </c>
      <c r="B102" s="538" t="s">
        <v>466</v>
      </c>
      <c r="C102" s="538" t="s">
        <v>467</v>
      </c>
      <c r="D102" s="538" t="s">
        <v>468</v>
      </c>
      <c r="E102" s="520">
        <v>16123</v>
      </c>
      <c r="F102" s="521">
        <f t="shared" si="8"/>
        <v>8587749</v>
      </c>
      <c r="G102" s="521">
        <f t="shared" si="6"/>
        <v>16123</v>
      </c>
      <c r="H102" s="521">
        <f t="shared" si="7"/>
        <v>8587749</v>
      </c>
      <c r="I102" s="522" t="s">
        <v>55</v>
      </c>
      <c r="J102" s="522" t="s">
        <v>56</v>
      </c>
      <c r="K102" s="523">
        <v>1.93</v>
      </c>
    </row>
    <row r="103" spans="1:11" ht="60">
      <c r="A103" s="545">
        <v>99</v>
      </c>
      <c r="B103" s="538" t="s">
        <v>466</v>
      </c>
      <c r="C103" s="538" t="s">
        <v>469</v>
      </c>
      <c r="D103" s="538" t="s">
        <v>470</v>
      </c>
      <c r="E103" s="520">
        <v>340724</v>
      </c>
      <c r="F103" s="521">
        <f t="shared" si="8"/>
        <v>8928473</v>
      </c>
      <c r="G103" s="521">
        <f t="shared" si="6"/>
        <v>340724</v>
      </c>
      <c r="H103" s="521">
        <f t="shared" si="7"/>
        <v>8928473</v>
      </c>
      <c r="I103" s="522" t="s">
        <v>55</v>
      </c>
      <c r="J103" s="522" t="s">
        <v>56</v>
      </c>
      <c r="K103" s="523">
        <v>1.93</v>
      </c>
    </row>
    <row r="104" spans="1:11" ht="30">
      <c r="A104" s="545">
        <v>100</v>
      </c>
      <c r="B104" s="538" t="s">
        <v>466</v>
      </c>
      <c r="C104" s="538" t="s">
        <v>471</v>
      </c>
      <c r="D104" s="538" t="s">
        <v>472</v>
      </c>
      <c r="E104" s="520">
        <v>62182</v>
      </c>
      <c r="F104" s="521">
        <f t="shared" si="8"/>
        <v>8990655</v>
      </c>
      <c r="G104" s="521">
        <f t="shared" ref="G104:G135" si="9">E104</f>
        <v>62182</v>
      </c>
      <c r="H104" s="521">
        <f t="shared" si="7"/>
        <v>8990655</v>
      </c>
      <c r="I104" s="522" t="s">
        <v>55</v>
      </c>
      <c r="J104" s="522" t="s">
        <v>56</v>
      </c>
      <c r="K104" s="523">
        <v>1.93</v>
      </c>
    </row>
    <row r="105" spans="1:11" ht="45">
      <c r="A105" s="545">
        <v>101</v>
      </c>
      <c r="B105" s="538" t="s">
        <v>425</v>
      </c>
      <c r="C105" s="538" t="s">
        <v>539</v>
      </c>
      <c r="D105" s="538" t="s">
        <v>540</v>
      </c>
      <c r="E105" s="520">
        <v>27093</v>
      </c>
      <c r="F105" s="521">
        <f t="shared" si="8"/>
        <v>9017748</v>
      </c>
      <c r="G105" s="521">
        <f t="shared" si="9"/>
        <v>27093</v>
      </c>
      <c r="H105" s="521">
        <f t="shared" ref="H105:H136" si="10">F105</f>
        <v>9017748</v>
      </c>
      <c r="I105" s="522" t="s">
        <v>91</v>
      </c>
      <c r="J105" s="522" t="s">
        <v>92</v>
      </c>
      <c r="K105" s="523">
        <v>1.92</v>
      </c>
    </row>
    <row r="106" spans="1:11" ht="30">
      <c r="A106" s="545">
        <v>102</v>
      </c>
      <c r="B106" s="538" t="s">
        <v>67</v>
      </c>
      <c r="C106" s="538" t="s">
        <v>489</v>
      </c>
      <c r="D106" s="538" t="s">
        <v>4855</v>
      </c>
      <c r="E106" s="520">
        <v>41658</v>
      </c>
      <c r="F106" s="521">
        <f t="shared" si="8"/>
        <v>9059406</v>
      </c>
      <c r="G106" s="521">
        <f t="shared" si="9"/>
        <v>41658</v>
      </c>
      <c r="H106" s="521">
        <f t="shared" si="10"/>
        <v>9059406</v>
      </c>
      <c r="I106" s="522" t="s">
        <v>55</v>
      </c>
      <c r="J106" s="522" t="s">
        <v>56</v>
      </c>
      <c r="K106" s="523">
        <v>1.88</v>
      </c>
    </row>
    <row r="107" spans="1:11" ht="30">
      <c r="A107" s="545">
        <v>103</v>
      </c>
      <c r="B107" s="538" t="s">
        <v>369</v>
      </c>
      <c r="C107" s="538" t="s">
        <v>490</v>
      </c>
      <c r="D107" s="538" t="s">
        <v>4854</v>
      </c>
      <c r="E107" s="520">
        <v>22912</v>
      </c>
      <c r="F107" s="521">
        <f t="shared" si="8"/>
        <v>9082318</v>
      </c>
      <c r="G107" s="521">
        <f t="shared" si="9"/>
        <v>22912</v>
      </c>
      <c r="H107" s="521">
        <f t="shared" si="10"/>
        <v>9082318</v>
      </c>
      <c r="I107" s="522" t="s">
        <v>55</v>
      </c>
      <c r="J107" s="522" t="s">
        <v>56</v>
      </c>
      <c r="K107" s="523">
        <v>1.85</v>
      </c>
    </row>
    <row r="108" spans="1:11" ht="30">
      <c r="A108" s="545">
        <v>104</v>
      </c>
      <c r="B108" s="538" t="s">
        <v>369</v>
      </c>
      <c r="C108" s="538" t="s">
        <v>250</v>
      </c>
      <c r="D108" s="538" t="s">
        <v>491</v>
      </c>
      <c r="E108" s="520">
        <v>64571</v>
      </c>
      <c r="F108" s="521">
        <f t="shared" ref="F108:F139" si="11">F107+E108</f>
        <v>9146889</v>
      </c>
      <c r="G108" s="521">
        <f t="shared" si="9"/>
        <v>64571</v>
      </c>
      <c r="H108" s="521">
        <f t="shared" si="10"/>
        <v>9146889</v>
      </c>
      <c r="I108" s="522" t="s">
        <v>55</v>
      </c>
      <c r="J108" s="522" t="s">
        <v>56</v>
      </c>
      <c r="K108" s="523">
        <v>1.85</v>
      </c>
    </row>
    <row r="109" spans="1:11" ht="30">
      <c r="A109" s="545">
        <v>105</v>
      </c>
      <c r="B109" s="538" t="s">
        <v>309</v>
      </c>
      <c r="C109" s="538" t="s">
        <v>492</v>
      </c>
      <c r="D109" s="538" t="s">
        <v>493</v>
      </c>
      <c r="E109" s="520">
        <v>60405</v>
      </c>
      <c r="F109" s="521">
        <f t="shared" si="11"/>
        <v>9207294</v>
      </c>
      <c r="G109" s="521">
        <f t="shared" si="9"/>
        <v>60405</v>
      </c>
      <c r="H109" s="521">
        <f t="shared" si="10"/>
        <v>9207294</v>
      </c>
      <c r="I109" s="522" t="s">
        <v>58</v>
      </c>
      <c r="J109" s="519" t="s">
        <v>59</v>
      </c>
      <c r="K109" s="523">
        <v>1.84</v>
      </c>
    </row>
    <row r="110" spans="1:11" ht="45">
      <c r="A110" s="545">
        <v>106</v>
      </c>
      <c r="B110" s="538" t="s">
        <v>309</v>
      </c>
      <c r="C110" s="538" t="s">
        <v>494</v>
      </c>
      <c r="D110" s="538" t="s">
        <v>495</v>
      </c>
      <c r="E110" s="520">
        <v>156219</v>
      </c>
      <c r="F110" s="521">
        <f t="shared" si="11"/>
        <v>9363513</v>
      </c>
      <c r="G110" s="521">
        <f t="shared" si="9"/>
        <v>156219</v>
      </c>
      <c r="H110" s="521">
        <f t="shared" si="10"/>
        <v>9363513</v>
      </c>
      <c r="I110" s="522" t="s">
        <v>58</v>
      </c>
      <c r="J110" s="519" t="s">
        <v>59</v>
      </c>
      <c r="K110" s="523">
        <v>1.84</v>
      </c>
    </row>
    <row r="111" spans="1:11" ht="45">
      <c r="A111" s="545">
        <v>107</v>
      </c>
      <c r="B111" s="538" t="s">
        <v>309</v>
      </c>
      <c r="C111" s="538" t="s">
        <v>496</v>
      </c>
      <c r="D111" s="538" t="s">
        <v>497</v>
      </c>
      <c r="E111" s="520">
        <v>6992</v>
      </c>
      <c r="F111" s="521">
        <f t="shared" si="11"/>
        <v>9370505</v>
      </c>
      <c r="G111" s="521">
        <f t="shared" si="9"/>
        <v>6992</v>
      </c>
      <c r="H111" s="521">
        <f t="shared" si="10"/>
        <v>9370505</v>
      </c>
      <c r="I111" s="522" t="s">
        <v>58</v>
      </c>
      <c r="J111" s="519" t="s">
        <v>59</v>
      </c>
      <c r="K111" s="523">
        <v>1.84</v>
      </c>
    </row>
    <row r="112" spans="1:11" ht="45">
      <c r="A112" s="545">
        <v>108</v>
      </c>
      <c r="B112" s="538" t="s">
        <v>443</v>
      </c>
      <c r="C112" s="538" t="s">
        <v>504</v>
      </c>
      <c r="D112" s="538" t="s">
        <v>505</v>
      </c>
      <c r="E112" s="520">
        <v>163832</v>
      </c>
      <c r="F112" s="521">
        <f t="shared" si="11"/>
        <v>9534337</v>
      </c>
      <c r="G112" s="521">
        <f t="shared" si="9"/>
        <v>163832</v>
      </c>
      <c r="H112" s="521">
        <f t="shared" si="10"/>
        <v>9534337</v>
      </c>
      <c r="I112" s="522" t="s">
        <v>55</v>
      </c>
      <c r="J112" s="522" t="s">
        <v>56</v>
      </c>
      <c r="K112" s="523">
        <v>1.78</v>
      </c>
    </row>
    <row r="113" spans="1:11" ht="45">
      <c r="A113" s="545">
        <v>109</v>
      </c>
      <c r="B113" s="538" t="s">
        <v>327</v>
      </c>
      <c r="C113" s="538" t="s">
        <v>500</v>
      </c>
      <c r="D113" s="538" t="s">
        <v>501</v>
      </c>
      <c r="E113" s="520">
        <v>16576</v>
      </c>
      <c r="F113" s="521">
        <f t="shared" si="11"/>
        <v>9550913</v>
      </c>
      <c r="G113" s="521">
        <f t="shared" si="9"/>
        <v>16576</v>
      </c>
      <c r="H113" s="521">
        <f t="shared" si="10"/>
        <v>9550913</v>
      </c>
      <c r="I113" s="522" t="s">
        <v>44</v>
      </c>
      <c r="J113" s="522" t="s">
        <v>69</v>
      </c>
      <c r="K113" s="523">
        <v>1.77</v>
      </c>
    </row>
    <row r="114" spans="1:11" ht="30">
      <c r="A114" s="545">
        <v>110</v>
      </c>
      <c r="B114" s="538" t="s">
        <v>327</v>
      </c>
      <c r="C114" s="538" t="s">
        <v>502</v>
      </c>
      <c r="D114" s="538" t="s">
        <v>503</v>
      </c>
      <c r="E114" s="520">
        <v>67301</v>
      </c>
      <c r="F114" s="521">
        <f t="shared" si="11"/>
        <v>9618214</v>
      </c>
      <c r="G114" s="521">
        <f t="shared" si="9"/>
        <v>67301</v>
      </c>
      <c r="H114" s="521">
        <f t="shared" si="10"/>
        <v>9618214</v>
      </c>
      <c r="I114" s="522" t="s">
        <v>44</v>
      </c>
      <c r="J114" s="522" t="s">
        <v>69</v>
      </c>
      <c r="K114" s="523">
        <v>1.77</v>
      </c>
    </row>
    <row r="115" spans="1:11" ht="30">
      <c r="A115" s="545">
        <v>111</v>
      </c>
      <c r="B115" s="538" t="s">
        <v>373</v>
      </c>
      <c r="C115" s="538" t="s">
        <v>506</v>
      </c>
      <c r="D115" s="538" t="s">
        <v>507</v>
      </c>
      <c r="E115" s="520">
        <v>33652</v>
      </c>
      <c r="F115" s="521">
        <f t="shared" si="11"/>
        <v>9651866</v>
      </c>
      <c r="G115" s="521">
        <f t="shared" si="9"/>
        <v>33652</v>
      </c>
      <c r="H115" s="521">
        <f t="shared" si="10"/>
        <v>9651866</v>
      </c>
      <c r="I115" s="522" t="s">
        <v>55</v>
      </c>
      <c r="J115" s="522" t="s">
        <v>56</v>
      </c>
      <c r="K115" s="523">
        <v>1.76</v>
      </c>
    </row>
    <row r="116" spans="1:11" ht="30">
      <c r="A116" s="545">
        <v>112</v>
      </c>
      <c r="B116" s="538" t="s">
        <v>508</v>
      </c>
      <c r="C116" s="538" t="s">
        <v>382</v>
      </c>
      <c r="D116" s="538" t="s">
        <v>509</v>
      </c>
      <c r="E116" s="520">
        <v>37498</v>
      </c>
      <c r="F116" s="521">
        <f t="shared" si="11"/>
        <v>9689364</v>
      </c>
      <c r="G116" s="521">
        <f t="shared" si="9"/>
        <v>37498</v>
      </c>
      <c r="H116" s="521">
        <f t="shared" si="10"/>
        <v>9689364</v>
      </c>
      <c r="I116" s="522" t="s">
        <v>55</v>
      </c>
      <c r="J116" s="522" t="s">
        <v>56</v>
      </c>
      <c r="K116" s="523">
        <v>1.75</v>
      </c>
    </row>
    <row r="117" spans="1:11" ht="60">
      <c r="A117" s="545">
        <v>113</v>
      </c>
      <c r="B117" s="538" t="s">
        <v>452</v>
      </c>
      <c r="C117" s="538" t="s">
        <v>512</v>
      </c>
      <c r="D117" s="538" t="s">
        <v>513</v>
      </c>
      <c r="E117" s="520">
        <v>14403</v>
      </c>
      <c r="F117" s="521">
        <f t="shared" si="11"/>
        <v>9703767</v>
      </c>
      <c r="G117" s="521">
        <f t="shared" si="9"/>
        <v>14403</v>
      </c>
      <c r="H117" s="521">
        <f t="shared" si="10"/>
        <v>9703767</v>
      </c>
      <c r="I117" s="522" t="s">
        <v>455</v>
      </c>
      <c r="J117" s="522" t="s">
        <v>456</v>
      </c>
      <c r="K117" s="523">
        <v>1.7</v>
      </c>
    </row>
    <row r="118" spans="1:11" ht="30">
      <c r="A118" s="545">
        <v>114</v>
      </c>
      <c r="B118" s="538" t="s">
        <v>452</v>
      </c>
      <c r="C118" s="538" t="s">
        <v>514</v>
      </c>
      <c r="D118" s="538" t="s">
        <v>515</v>
      </c>
      <c r="E118" s="520">
        <v>19227</v>
      </c>
      <c r="F118" s="521">
        <f t="shared" si="11"/>
        <v>9722994</v>
      </c>
      <c r="G118" s="521">
        <f t="shared" si="9"/>
        <v>19227</v>
      </c>
      <c r="H118" s="521">
        <f t="shared" si="10"/>
        <v>9722994</v>
      </c>
      <c r="I118" s="522" t="s">
        <v>455</v>
      </c>
      <c r="J118" s="522" t="s">
        <v>456</v>
      </c>
      <c r="K118" s="523">
        <v>1.7</v>
      </c>
    </row>
    <row r="119" spans="1:11" ht="45">
      <c r="A119" s="545">
        <v>115</v>
      </c>
      <c r="B119" s="538" t="s">
        <v>434</v>
      </c>
      <c r="C119" s="538" t="s">
        <v>498</v>
      </c>
      <c r="D119" s="538" t="s">
        <v>499</v>
      </c>
      <c r="E119" s="520">
        <v>20862</v>
      </c>
      <c r="F119" s="521">
        <f t="shared" si="11"/>
        <v>9743856</v>
      </c>
      <c r="G119" s="521">
        <f t="shared" si="9"/>
        <v>20862</v>
      </c>
      <c r="H119" s="521">
        <f t="shared" si="10"/>
        <v>9743856</v>
      </c>
      <c r="I119" s="522" t="s">
        <v>62</v>
      </c>
      <c r="J119" s="522" t="s">
        <v>63</v>
      </c>
      <c r="K119" s="523">
        <v>1.68</v>
      </c>
    </row>
    <row r="120" spans="1:11" ht="30">
      <c r="A120" s="545">
        <v>116</v>
      </c>
      <c r="B120" s="538" t="s">
        <v>452</v>
      </c>
      <c r="C120" s="538" t="s">
        <v>516</v>
      </c>
      <c r="D120" s="538" t="s">
        <v>517</v>
      </c>
      <c r="E120" s="520">
        <v>112252</v>
      </c>
      <c r="F120" s="521">
        <f t="shared" si="11"/>
        <v>9856108</v>
      </c>
      <c r="G120" s="521">
        <f t="shared" si="9"/>
        <v>112252</v>
      </c>
      <c r="H120" s="521">
        <f t="shared" si="10"/>
        <v>9856108</v>
      </c>
      <c r="I120" s="522" t="s">
        <v>455</v>
      </c>
      <c r="J120" s="522" t="s">
        <v>456</v>
      </c>
      <c r="K120" s="523">
        <v>1.67</v>
      </c>
    </row>
    <row r="121" spans="1:11" ht="45">
      <c r="A121" s="545">
        <v>117</v>
      </c>
      <c r="B121" s="538" t="s">
        <v>334</v>
      </c>
      <c r="C121" s="538" t="s">
        <v>527</v>
      </c>
      <c r="D121" s="538" t="s">
        <v>528</v>
      </c>
      <c r="E121" s="520">
        <v>325864</v>
      </c>
      <c r="F121" s="521">
        <f t="shared" si="11"/>
        <v>10181972</v>
      </c>
      <c r="G121" s="521">
        <f t="shared" si="9"/>
        <v>325864</v>
      </c>
      <c r="H121" s="521">
        <f t="shared" si="10"/>
        <v>10181972</v>
      </c>
      <c r="I121" s="522" t="s">
        <v>55</v>
      </c>
      <c r="J121" s="522" t="s">
        <v>56</v>
      </c>
      <c r="K121" s="523">
        <v>1.67</v>
      </c>
    </row>
    <row r="122" spans="1:11" ht="45">
      <c r="A122" s="545">
        <v>118</v>
      </c>
      <c r="B122" s="538" t="s">
        <v>334</v>
      </c>
      <c r="C122" s="538" t="s">
        <v>529</v>
      </c>
      <c r="D122" s="538" t="s">
        <v>530</v>
      </c>
      <c r="E122" s="520">
        <v>344445</v>
      </c>
      <c r="F122" s="521">
        <f t="shared" si="11"/>
        <v>10526417</v>
      </c>
      <c r="G122" s="521">
        <f t="shared" si="9"/>
        <v>344445</v>
      </c>
      <c r="H122" s="521">
        <f t="shared" si="10"/>
        <v>10526417</v>
      </c>
      <c r="I122" s="522" t="s">
        <v>55</v>
      </c>
      <c r="J122" s="522" t="s">
        <v>56</v>
      </c>
      <c r="K122" s="523">
        <v>1.67</v>
      </c>
    </row>
    <row r="123" spans="1:11" ht="30">
      <c r="A123" s="545">
        <v>119</v>
      </c>
      <c r="B123" s="538" t="s">
        <v>334</v>
      </c>
      <c r="C123" s="538" t="s">
        <v>531</v>
      </c>
      <c r="D123" s="538" t="s">
        <v>532</v>
      </c>
      <c r="E123" s="520">
        <v>13539</v>
      </c>
      <c r="F123" s="521">
        <f t="shared" si="11"/>
        <v>10539956</v>
      </c>
      <c r="G123" s="521">
        <f t="shared" si="9"/>
        <v>13539</v>
      </c>
      <c r="H123" s="521">
        <f t="shared" si="10"/>
        <v>10539956</v>
      </c>
      <c r="I123" s="522" t="s">
        <v>55</v>
      </c>
      <c r="J123" s="522" t="s">
        <v>56</v>
      </c>
      <c r="K123" s="523">
        <v>1.67</v>
      </c>
    </row>
    <row r="124" spans="1:11" ht="45">
      <c r="A124" s="545">
        <v>120</v>
      </c>
      <c r="B124" s="538" t="s">
        <v>466</v>
      </c>
      <c r="C124" s="538" t="s">
        <v>510</v>
      </c>
      <c r="D124" s="538" t="s">
        <v>511</v>
      </c>
      <c r="E124" s="520">
        <v>459977</v>
      </c>
      <c r="F124" s="521">
        <f t="shared" si="11"/>
        <v>10999933</v>
      </c>
      <c r="G124" s="521">
        <f t="shared" si="9"/>
        <v>459977</v>
      </c>
      <c r="H124" s="521">
        <f t="shared" si="10"/>
        <v>10999933</v>
      </c>
      <c r="I124" s="522" t="s">
        <v>55</v>
      </c>
      <c r="J124" s="522" t="s">
        <v>56</v>
      </c>
      <c r="K124" s="523">
        <v>1.65</v>
      </c>
    </row>
    <row r="125" spans="1:11" ht="60">
      <c r="A125" s="545">
        <v>121</v>
      </c>
      <c r="B125" s="538" t="s">
        <v>323</v>
      </c>
      <c r="C125" s="538" t="s">
        <v>523</v>
      </c>
      <c r="D125" s="538" t="s">
        <v>524</v>
      </c>
      <c r="E125" s="520">
        <v>240374</v>
      </c>
      <c r="F125" s="521">
        <f t="shared" si="11"/>
        <v>11240307</v>
      </c>
      <c r="G125" s="521">
        <f t="shared" si="9"/>
        <v>240374</v>
      </c>
      <c r="H125" s="521">
        <f t="shared" si="10"/>
        <v>11240307</v>
      </c>
      <c r="I125" s="522" t="s">
        <v>65</v>
      </c>
      <c r="J125" s="522" t="s">
        <v>66</v>
      </c>
      <c r="K125" s="523">
        <v>1.65</v>
      </c>
    </row>
    <row r="126" spans="1:11" ht="30">
      <c r="A126" s="545">
        <v>122</v>
      </c>
      <c r="B126" s="538" t="s">
        <v>486</v>
      </c>
      <c r="C126" s="538" t="s">
        <v>541</v>
      </c>
      <c r="D126" s="538" t="s">
        <v>491</v>
      </c>
      <c r="E126" s="520">
        <v>64738</v>
      </c>
      <c r="F126" s="521">
        <f t="shared" si="11"/>
        <v>11305045</v>
      </c>
      <c r="G126" s="521">
        <f t="shared" si="9"/>
        <v>64738</v>
      </c>
      <c r="H126" s="521">
        <f t="shared" si="10"/>
        <v>11305045</v>
      </c>
      <c r="I126" s="522" t="s">
        <v>55</v>
      </c>
      <c r="J126" s="522" t="s">
        <v>56</v>
      </c>
      <c r="K126" s="523">
        <v>1.65</v>
      </c>
    </row>
    <row r="127" spans="1:11" ht="30">
      <c r="A127" s="545">
        <v>123</v>
      </c>
      <c r="B127" s="538" t="s">
        <v>425</v>
      </c>
      <c r="C127" s="538" t="s">
        <v>563</v>
      </c>
      <c r="D127" s="538" t="s">
        <v>564</v>
      </c>
      <c r="E127" s="520">
        <v>8515</v>
      </c>
      <c r="F127" s="521">
        <f t="shared" si="11"/>
        <v>11313560</v>
      </c>
      <c r="G127" s="521">
        <f t="shared" si="9"/>
        <v>8515</v>
      </c>
      <c r="H127" s="521">
        <f t="shared" si="10"/>
        <v>11313560</v>
      </c>
      <c r="I127" s="522" t="s">
        <v>91</v>
      </c>
      <c r="J127" s="522" t="s">
        <v>92</v>
      </c>
      <c r="K127" s="523">
        <v>1.62</v>
      </c>
    </row>
    <row r="128" spans="1:11" ht="45">
      <c r="A128" s="545">
        <v>124</v>
      </c>
      <c r="B128" s="538" t="s">
        <v>425</v>
      </c>
      <c r="C128" s="538" t="s">
        <v>565</v>
      </c>
      <c r="D128" s="538" t="s">
        <v>566</v>
      </c>
      <c r="E128" s="520">
        <v>49998</v>
      </c>
      <c r="F128" s="521">
        <f t="shared" si="11"/>
        <v>11363558</v>
      </c>
      <c r="G128" s="521">
        <f t="shared" si="9"/>
        <v>49998</v>
      </c>
      <c r="H128" s="521">
        <f t="shared" si="10"/>
        <v>11363558</v>
      </c>
      <c r="I128" s="522" t="s">
        <v>91</v>
      </c>
      <c r="J128" s="522" t="s">
        <v>92</v>
      </c>
      <c r="K128" s="523">
        <v>1.62</v>
      </c>
    </row>
    <row r="129" spans="1:11" ht="45">
      <c r="A129" s="545">
        <v>125</v>
      </c>
      <c r="B129" s="538" t="s">
        <v>309</v>
      </c>
      <c r="C129" s="538" t="s">
        <v>525</v>
      </c>
      <c r="D129" s="538" t="s">
        <v>526</v>
      </c>
      <c r="E129" s="520">
        <v>76920</v>
      </c>
      <c r="F129" s="521">
        <f t="shared" si="11"/>
        <v>11440478</v>
      </c>
      <c r="G129" s="521">
        <f t="shared" si="9"/>
        <v>76920</v>
      </c>
      <c r="H129" s="521">
        <f t="shared" si="10"/>
        <v>11440478</v>
      </c>
      <c r="I129" s="522" t="s">
        <v>58</v>
      </c>
      <c r="J129" s="519" t="s">
        <v>59</v>
      </c>
      <c r="K129" s="523">
        <v>1.55</v>
      </c>
    </row>
    <row r="130" spans="1:11" ht="30">
      <c r="A130" s="545">
        <v>126</v>
      </c>
      <c r="B130" s="538" t="s">
        <v>420</v>
      </c>
      <c r="C130" s="538" t="s">
        <v>367</v>
      </c>
      <c r="D130" s="538" t="s">
        <v>518</v>
      </c>
      <c r="E130" s="520">
        <v>117341</v>
      </c>
      <c r="F130" s="521">
        <f t="shared" si="11"/>
        <v>11557819</v>
      </c>
      <c r="G130" s="521">
        <f t="shared" si="9"/>
        <v>117341</v>
      </c>
      <c r="H130" s="521">
        <f t="shared" si="10"/>
        <v>11557819</v>
      </c>
      <c r="I130" s="522" t="s">
        <v>423</v>
      </c>
      <c r="J130" s="522" t="s">
        <v>424</v>
      </c>
      <c r="K130" s="523">
        <v>1.48</v>
      </c>
    </row>
    <row r="131" spans="1:11" ht="45">
      <c r="A131" s="545">
        <v>127</v>
      </c>
      <c r="B131" s="538" t="s">
        <v>420</v>
      </c>
      <c r="C131" s="538" t="s">
        <v>519</v>
      </c>
      <c r="D131" s="538" t="s">
        <v>520</v>
      </c>
      <c r="E131" s="520">
        <v>16863</v>
      </c>
      <c r="F131" s="521">
        <f t="shared" si="11"/>
        <v>11574682</v>
      </c>
      <c r="G131" s="521">
        <f t="shared" si="9"/>
        <v>16863</v>
      </c>
      <c r="H131" s="521">
        <f t="shared" si="10"/>
        <v>11574682</v>
      </c>
      <c r="I131" s="522" t="s">
        <v>423</v>
      </c>
      <c r="J131" s="522" t="s">
        <v>424</v>
      </c>
      <c r="K131" s="523">
        <v>1.48</v>
      </c>
    </row>
    <row r="132" spans="1:11" ht="30">
      <c r="A132" s="545">
        <v>128</v>
      </c>
      <c r="B132" s="538" t="s">
        <v>420</v>
      </c>
      <c r="C132" s="538" t="s">
        <v>521</v>
      </c>
      <c r="D132" s="538" t="s">
        <v>522</v>
      </c>
      <c r="E132" s="520">
        <v>36553</v>
      </c>
      <c r="F132" s="521">
        <f t="shared" si="11"/>
        <v>11611235</v>
      </c>
      <c r="G132" s="521">
        <f t="shared" si="9"/>
        <v>36553</v>
      </c>
      <c r="H132" s="521">
        <f t="shared" si="10"/>
        <v>11611235</v>
      </c>
      <c r="I132" s="522" t="s">
        <v>423</v>
      </c>
      <c r="J132" s="522" t="s">
        <v>424</v>
      </c>
      <c r="K132" s="523">
        <v>1.48</v>
      </c>
    </row>
    <row r="133" spans="1:11" ht="45">
      <c r="A133" s="545">
        <v>129</v>
      </c>
      <c r="B133" s="538" t="s">
        <v>358</v>
      </c>
      <c r="C133" s="538" t="s">
        <v>535</v>
      </c>
      <c r="D133" s="538" t="s">
        <v>536</v>
      </c>
      <c r="E133" s="520">
        <v>38167</v>
      </c>
      <c r="F133" s="521">
        <f t="shared" si="11"/>
        <v>11649402</v>
      </c>
      <c r="G133" s="521">
        <f t="shared" si="9"/>
        <v>38167</v>
      </c>
      <c r="H133" s="521">
        <f t="shared" si="10"/>
        <v>11649402</v>
      </c>
      <c r="I133" s="522" t="s">
        <v>360</v>
      </c>
      <c r="J133" s="522" t="s">
        <v>361</v>
      </c>
      <c r="K133" s="523">
        <v>1.44</v>
      </c>
    </row>
    <row r="134" spans="1:11" ht="30">
      <c r="A134" s="545">
        <v>130</v>
      </c>
      <c r="B134" s="538" t="s">
        <v>323</v>
      </c>
      <c r="C134" s="538" t="s">
        <v>537</v>
      </c>
      <c r="D134" s="538" t="s">
        <v>538</v>
      </c>
      <c r="E134" s="520">
        <v>11456</v>
      </c>
      <c r="F134" s="521">
        <f t="shared" si="11"/>
        <v>11660858</v>
      </c>
      <c r="G134" s="521">
        <f t="shared" si="9"/>
        <v>11456</v>
      </c>
      <c r="H134" s="521">
        <f t="shared" si="10"/>
        <v>11660858</v>
      </c>
      <c r="I134" s="522" t="s">
        <v>65</v>
      </c>
      <c r="J134" s="522" t="s">
        <v>66</v>
      </c>
      <c r="K134" s="523">
        <v>1.39</v>
      </c>
    </row>
    <row r="135" spans="1:11" ht="45">
      <c r="A135" s="545">
        <v>131</v>
      </c>
      <c r="B135" s="538" t="s">
        <v>466</v>
      </c>
      <c r="C135" s="538" t="s">
        <v>533</v>
      </c>
      <c r="D135" s="538" t="s">
        <v>534</v>
      </c>
      <c r="E135" s="520">
        <v>93732</v>
      </c>
      <c r="F135" s="521">
        <f t="shared" si="11"/>
        <v>11754590</v>
      </c>
      <c r="G135" s="521">
        <f t="shared" si="9"/>
        <v>93732</v>
      </c>
      <c r="H135" s="521">
        <f t="shared" si="10"/>
        <v>11754590</v>
      </c>
      <c r="I135" s="522" t="s">
        <v>55</v>
      </c>
      <c r="J135" s="522" t="s">
        <v>56</v>
      </c>
      <c r="K135" s="523">
        <v>1.38</v>
      </c>
    </row>
    <row r="136" spans="1:11" ht="30">
      <c r="A136" s="545">
        <v>132</v>
      </c>
      <c r="B136" s="538" t="s">
        <v>67</v>
      </c>
      <c r="C136" s="538" t="s">
        <v>542</v>
      </c>
      <c r="D136" s="538" t="s">
        <v>543</v>
      </c>
      <c r="E136" s="520">
        <v>20829</v>
      </c>
      <c r="F136" s="521">
        <f t="shared" si="11"/>
        <v>11775419</v>
      </c>
      <c r="G136" s="521">
        <f t="shared" ref="G136:G167" si="12">E136</f>
        <v>20829</v>
      </c>
      <c r="H136" s="521">
        <f t="shared" si="10"/>
        <v>11775419</v>
      </c>
      <c r="I136" s="522" t="s">
        <v>55</v>
      </c>
      <c r="J136" s="522" t="s">
        <v>56</v>
      </c>
      <c r="K136" s="523">
        <v>1.34</v>
      </c>
    </row>
    <row r="137" spans="1:11" ht="30">
      <c r="A137" s="545">
        <v>133</v>
      </c>
      <c r="B137" s="538" t="s">
        <v>558</v>
      </c>
      <c r="C137" s="538" t="s">
        <v>559</v>
      </c>
      <c r="D137" s="538" t="s">
        <v>560</v>
      </c>
      <c r="E137" s="520">
        <v>182685</v>
      </c>
      <c r="F137" s="521">
        <f t="shared" si="11"/>
        <v>11958104</v>
      </c>
      <c r="G137" s="521">
        <f t="shared" si="12"/>
        <v>182685</v>
      </c>
      <c r="H137" s="521">
        <f t="shared" ref="H137:H168" si="13">F137</f>
        <v>11958104</v>
      </c>
      <c r="I137" s="522" t="s">
        <v>55</v>
      </c>
      <c r="J137" s="522" t="s">
        <v>56</v>
      </c>
      <c r="K137" s="523">
        <v>1.29</v>
      </c>
    </row>
    <row r="138" spans="1:11" ht="45">
      <c r="A138" s="545">
        <v>134</v>
      </c>
      <c r="B138" s="538" t="s">
        <v>373</v>
      </c>
      <c r="C138" s="538" t="s">
        <v>4853</v>
      </c>
      <c r="D138" s="538" t="s">
        <v>545</v>
      </c>
      <c r="E138" s="520">
        <v>32546</v>
      </c>
      <c r="F138" s="521">
        <f t="shared" si="11"/>
        <v>11990650</v>
      </c>
      <c r="G138" s="521">
        <f t="shared" si="12"/>
        <v>32546</v>
      </c>
      <c r="H138" s="521">
        <f t="shared" si="13"/>
        <v>11990650</v>
      </c>
      <c r="I138" s="522" t="s">
        <v>55</v>
      </c>
      <c r="J138" s="522" t="s">
        <v>56</v>
      </c>
      <c r="K138" s="523">
        <v>1.22</v>
      </c>
    </row>
    <row r="139" spans="1:11" ht="30">
      <c r="A139" s="545">
        <v>135</v>
      </c>
      <c r="B139" s="538" t="s">
        <v>373</v>
      </c>
      <c r="C139" s="538" t="s">
        <v>546</v>
      </c>
      <c r="D139" s="538" t="s">
        <v>547</v>
      </c>
      <c r="E139" s="520">
        <v>270780</v>
      </c>
      <c r="F139" s="521">
        <f t="shared" si="11"/>
        <v>12261430</v>
      </c>
      <c r="G139" s="521">
        <f t="shared" si="12"/>
        <v>270780</v>
      </c>
      <c r="H139" s="521">
        <f t="shared" si="13"/>
        <v>12261430</v>
      </c>
      <c r="I139" s="522" t="s">
        <v>55</v>
      </c>
      <c r="J139" s="522" t="s">
        <v>56</v>
      </c>
      <c r="K139" s="523">
        <v>1.26</v>
      </c>
    </row>
    <row r="140" spans="1:11" ht="30">
      <c r="A140" s="545">
        <v>136</v>
      </c>
      <c r="B140" s="538" t="s">
        <v>586</v>
      </c>
      <c r="C140" s="538" t="s">
        <v>587</v>
      </c>
      <c r="D140" s="538" t="s">
        <v>588</v>
      </c>
      <c r="E140" s="520">
        <v>21964</v>
      </c>
      <c r="F140" s="521">
        <f t="shared" ref="F140:F171" si="14">F139+E140</f>
        <v>12283394</v>
      </c>
      <c r="G140" s="521">
        <f t="shared" si="12"/>
        <v>21964</v>
      </c>
      <c r="H140" s="521">
        <f t="shared" si="13"/>
        <v>12283394</v>
      </c>
      <c r="I140" s="522" t="s">
        <v>55</v>
      </c>
      <c r="J140" s="522" t="s">
        <v>56</v>
      </c>
      <c r="K140" s="523">
        <v>1.21</v>
      </c>
    </row>
    <row r="141" spans="1:11" ht="45">
      <c r="A141" s="545">
        <v>137</v>
      </c>
      <c r="B141" s="538" t="s">
        <v>586</v>
      </c>
      <c r="C141" s="538" t="s">
        <v>4852</v>
      </c>
      <c r="D141" s="538" t="s">
        <v>4851</v>
      </c>
      <c r="E141" s="520">
        <v>120742</v>
      </c>
      <c r="F141" s="521">
        <f t="shared" si="14"/>
        <v>12404136</v>
      </c>
      <c r="G141" s="521">
        <f t="shared" si="12"/>
        <v>120742</v>
      </c>
      <c r="H141" s="521">
        <f t="shared" si="13"/>
        <v>12404136</v>
      </c>
      <c r="I141" s="522" t="s">
        <v>55</v>
      </c>
      <c r="J141" s="522" t="s">
        <v>56</v>
      </c>
      <c r="K141" s="523">
        <v>1.21</v>
      </c>
    </row>
    <row r="142" spans="1:11">
      <c r="A142" s="545">
        <v>138</v>
      </c>
      <c r="B142" s="538" t="s">
        <v>586</v>
      </c>
      <c r="C142" s="538" t="s">
        <v>615</v>
      </c>
      <c r="D142" s="538" t="s">
        <v>615</v>
      </c>
      <c r="E142" s="520">
        <v>90018</v>
      </c>
      <c r="F142" s="521">
        <f t="shared" si="14"/>
        <v>12494154</v>
      </c>
      <c r="G142" s="521">
        <f t="shared" si="12"/>
        <v>90018</v>
      </c>
      <c r="H142" s="521">
        <f t="shared" si="13"/>
        <v>12494154</v>
      </c>
      <c r="I142" s="522" t="s">
        <v>55</v>
      </c>
      <c r="J142" s="522" t="s">
        <v>56</v>
      </c>
      <c r="K142" s="523">
        <v>1.21</v>
      </c>
    </row>
    <row r="143" spans="1:11" ht="45">
      <c r="A143" s="545">
        <v>139</v>
      </c>
      <c r="B143" s="538" t="s">
        <v>434</v>
      </c>
      <c r="C143" s="538" t="s">
        <v>544</v>
      </c>
      <c r="D143" s="538" t="s">
        <v>4850</v>
      </c>
      <c r="E143" s="520">
        <v>49998</v>
      </c>
      <c r="F143" s="521">
        <f t="shared" si="14"/>
        <v>12544152</v>
      </c>
      <c r="G143" s="521">
        <f t="shared" si="12"/>
        <v>49998</v>
      </c>
      <c r="H143" s="521">
        <f t="shared" si="13"/>
        <v>12544152</v>
      </c>
      <c r="I143" s="522" t="s">
        <v>62</v>
      </c>
      <c r="J143" s="522" t="s">
        <v>63</v>
      </c>
      <c r="K143" s="523">
        <v>1.2</v>
      </c>
    </row>
    <row r="144" spans="1:11" ht="75">
      <c r="A144" s="545">
        <v>140</v>
      </c>
      <c r="B144" s="538" t="s">
        <v>452</v>
      </c>
      <c r="C144" s="538" t="s">
        <v>552</v>
      </c>
      <c r="D144" s="538" t="s">
        <v>553</v>
      </c>
      <c r="E144" s="520">
        <v>306652</v>
      </c>
      <c r="F144" s="521">
        <f t="shared" si="14"/>
        <v>12850804</v>
      </c>
      <c r="G144" s="521">
        <f t="shared" si="12"/>
        <v>306652</v>
      </c>
      <c r="H144" s="521">
        <f t="shared" si="13"/>
        <v>12850804</v>
      </c>
      <c r="I144" s="522" t="s">
        <v>455</v>
      </c>
      <c r="J144" s="522" t="s">
        <v>456</v>
      </c>
      <c r="K144" s="523">
        <v>1.19</v>
      </c>
    </row>
    <row r="145" spans="1:11" ht="30">
      <c r="A145" s="545">
        <v>141</v>
      </c>
      <c r="B145" s="538" t="s">
        <v>452</v>
      </c>
      <c r="C145" s="538" t="s">
        <v>554</v>
      </c>
      <c r="D145" s="538" t="s">
        <v>555</v>
      </c>
      <c r="E145" s="520">
        <v>48942</v>
      </c>
      <c r="F145" s="521">
        <f t="shared" si="14"/>
        <v>12899746</v>
      </c>
      <c r="G145" s="521">
        <f t="shared" si="12"/>
        <v>48942</v>
      </c>
      <c r="H145" s="521">
        <f t="shared" si="13"/>
        <v>12899746</v>
      </c>
      <c r="I145" s="522" t="s">
        <v>455</v>
      </c>
      <c r="J145" s="522" t="s">
        <v>456</v>
      </c>
      <c r="K145" s="523">
        <v>1.19</v>
      </c>
    </row>
    <row r="146" spans="1:11" ht="30">
      <c r="A146" s="545">
        <v>142</v>
      </c>
      <c r="B146" s="538" t="s">
        <v>452</v>
      </c>
      <c r="C146" s="538" t="s">
        <v>556</v>
      </c>
      <c r="D146" s="538" t="s">
        <v>557</v>
      </c>
      <c r="E146" s="520">
        <v>40035</v>
      </c>
      <c r="F146" s="521">
        <f t="shared" si="14"/>
        <v>12939781</v>
      </c>
      <c r="G146" s="521">
        <f t="shared" si="12"/>
        <v>40035</v>
      </c>
      <c r="H146" s="521">
        <f t="shared" si="13"/>
        <v>12939781</v>
      </c>
      <c r="I146" s="522" t="s">
        <v>455</v>
      </c>
      <c r="J146" s="522" t="s">
        <v>456</v>
      </c>
      <c r="K146" s="523">
        <v>1.19</v>
      </c>
    </row>
    <row r="147" spans="1:11" ht="60">
      <c r="A147" s="545">
        <v>143</v>
      </c>
      <c r="B147" s="538" t="s">
        <v>466</v>
      </c>
      <c r="C147" s="538" t="s">
        <v>548</v>
      </c>
      <c r="D147" s="538" t="s">
        <v>549</v>
      </c>
      <c r="E147" s="520">
        <v>60727</v>
      </c>
      <c r="F147" s="521">
        <f t="shared" si="14"/>
        <v>13000508</v>
      </c>
      <c r="G147" s="521">
        <f t="shared" si="12"/>
        <v>60727</v>
      </c>
      <c r="H147" s="521">
        <f t="shared" si="13"/>
        <v>13000508</v>
      </c>
      <c r="I147" s="522" t="s">
        <v>55</v>
      </c>
      <c r="J147" s="522" t="s">
        <v>56</v>
      </c>
      <c r="K147" s="523">
        <v>1.1599999999999999</v>
      </c>
    </row>
    <row r="148" spans="1:11" ht="30">
      <c r="A148" s="545">
        <v>144</v>
      </c>
      <c r="B148" s="538" t="s">
        <v>466</v>
      </c>
      <c r="C148" s="538" t="s">
        <v>550</v>
      </c>
      <c r="D148" s="538" t="s">
        <v>551</v>
      </c>
      <c r="E148" s="520">
        <v>44294</v>
      </c>
      <c r="F148" s="521">
        <f t="shared" si="14"/>
        <v>13044802</v>
      </c>
      <c r="G148" s="521">
        <f t="shared" si="12"/>
        <v>44294</v>
      </c>
      <c r="H148" s="521">
        <f t="shared" si="13"/>
        <v>13044802</v>
      </c>
      <c r="I148" s="522" t="s">
        <v>55</v>
      </c>
      <c r="J148" s="522" t="s">
        <v>56</v>
      </c>
      <c r="K148" s="523">
        <v>1.1599999999999999</v>
      </c>
    </row>
    <row r="149" spans="1:11" ht="45">
      <c r="A149" s="545">
        <v>145</v>
      </c>
      <c r="B149" s="538" t="s">
        <v>425</v>
      </c>
      <c r="C149" s="538" t="s">
        <v>583</v>
      </c>
      <c r="D149" s="538" t="s">
        <v>4849</v>
      </c>
      <c r="E149" s="520">
        <v>40383</v>
      </c>
      <c r="F149" s="521">
        <f t="shared" si="14"/>
        <v>13085185</v>
      </c>
      <c r="G149" s="521">
        <f t="shared" si="12"/>
        <v>40383</v>
      </c>
      <c r="H149" s="521">
        <f t="shared" si="13"/>
        <v>13085185</v>
      </c>
      <c r="I149" s="522" t="s">
        <v>91</v>
      </c>
      <c r="J149" s="522" t="s">
        <v>92</v>
      </c>
      <c r="K149" s="523">
        <v>1.1499999999999999</v>
      </c>
    </row>
    <row r="150" spans="1:11" ht="30">
      <c r="A150" s="545">
        <v>146</v>
      </c>
      <c r="B150" s="538" t="s">
        <v>425</v>
      </c>
      <c r="C150" s="538" t="s">
        <v>584</v>
      </c>
      <c r="D150" s="538" t="s">
        <v>585</v>
      </c>
      <c r="E150" s="520">
        <v>13576</v>
      </c>
      <c r="F150" s="521">
        <f t="shared" si="14"/>
        <v>13098761</v>
      </c>
      <c r="G150" s="521">
        <f t="shared" si="12"/>
        <v>13576</v>
      </c>
      <c r="H150" s="521">
        <f t="shared" si="13"/>
        <v>13098761</v>
      </c>
      <c r="I150" s="522" t="s">
        <v>91</v>
      </c>
      <c r="J150" s="522" t="s">
        <v>92</v>
      </c>
      <c r="K150" s="523">
        <v>1.1499999999999999</v>
      </c>
    </row>
    <row r="151" spans="1:11" ht="30">
      <c r="A151" s="545">
        <v>147</v>
      </c>
      <c r="B151" s="538" t="s">
        <v>309</v>
      </c>
      <c r="C151" s="538" t="s">
        <v>202</v>
      </c>
      <c r="D151" s="538" t="s">
        <v>4848</v>
      </c>
      <c r="E151" s="520">
        <v>66654</v>
      </c>
      <c r="F151" s="521">
        <f t="shared" si="14"/>
        <v>13165415</v>
      </c>
      <c r="G151" s="521">
        <f t="shared" si="12"/>
        <v>66654</v>
      </c>
      <c r="H151" s="521">
        <f t="shared" si="13"/>
        <v>13165415</v>
      </c>
      <c r="I151" s="522" t="s">
        <v>58</v>
      </c>
      <c r="J151" s="519" t="s">
        <v>59</v>
      </c>
      <c r="K151" s="523">
        <v>1.1100000000000001</v>
      </c>
    </row>
    <row r="152" spans="1:11">
      <c r="A152" s="545">
        <v>148</v>
      </c>
      <c r="B152" s="538" t="s">
        <v>309</v>
      </c>
      <c r="C152" s="538" t="s">
        <v>567</v>
      </c>
      <c r="D152" s="538" t="s">
        <v>568</v>
      </c>
      <c r="E152" s="520">
        <v>47113</v>
      </c>
      <c r="F152" s="521">
        <f t="shared" si="14"/>
        <v>13212528</v>
      </c>
      <c r="G152" s="521">
        <f t="shared" si="12"/>
        <v>47113</v>
      </c>
      <c r="H152" s="521">
        <f t="shared" si="13"/>
        <v>13212528</v>
      </c>
      <c r="I152" s="522" t="s">
        <v>58</v>
      </c>
      <c r="J152" s="519" t="s">
        <v>59</v>
      </c>
      <c r="K152" s="523">
        <v>1.1100000000000001</v>
      </c>
    </row>
    <row r="153" spans="1:11" ht="30">
      <c r="A153" s="545">
        <v>149</v>
      </c>
      <c r="B153" s="538" t="s">
        <v>420</v>
      </c>
      <c r="C153" s="538" t="s">
        <v>561</v>
      </c>
      <c r="D153" s="538" t="s">
        <v>562</v>
      </c>
      <c r="E153" s="520">
        <v>47907</v>
      </c>
      <c r="F153" s="521">
        <f t="shared" si="14"/>
        <v>13260435</v>
      </c>
      <c r="G153" s="521">
        <f t="shared" si="12"/>
        <v>47907</v>
      </c>
      <c r="H153" s="521">
        <f t="shared" si="13"/>
        <v>13260435</v>
      </c>
      <c r="I153" s="522" t="s">
        <v>423</v>
      </c>
      <c r="J153" s="522" t="s">
        <v>424</v>
      </c>
      <c r="K153" s="523">
        <v>1.06</v>
      </c>
    </row>
    <row r="154" spans="1:11" ht="45">
      <c r="A154" s="545">
        <v>150</v>
      </c>
      <c r="B154" s="538" t="s">
        <v>434</v>
      </c>
      <c r="C154" s="538" t="s">
        <v>569</v>
      </c>
      <c r="D154" s="538" t="s">
        <v>570</v>
      </c>
      <c r="E154" s="520">
        <v>55368</v>
      </c>
      <c r="F154" s="521">
        <f t="shared" si="14"/>
        <v>13315803</v>
      </c>
      <c r="G154" s="521">
        <f t="shared" si="12"/>
        <v>55368</v>
      </c>
      <c r="H154" s="521">
        <f t="shared" si="13"/>
        <v>13315803</v>
      </c>
      <c r="I154" s="522" t="s">
        <v>62</v>
      </c>
      <c r="J154" s="522" t="s">
        <v>63</v>
      </c>
      <c r="K154" s="523">
        <v>1.01</v>
      </c>
    </row>
    <row r="155" spans="1:11" ht="30">
      <c r="A155" s="545">
        <v>151</v>
      </c>
      <c r="B155" s="538" t="s">
        <v>486</v>
      </c>
      <c r="C155" s="538" t="s">
        <v>589</v>
      </c>
      <c r="D155" s="538" t="s">
        <v>590</v>
      </c>
      <c r="E155" s="520">
        <v>55451</v>
      </c>
      <c r="F155" s="521">
        <f t="shared" si="14"/>
        <v>13371254</v>
      </c>
      <c r="G155" s="521">
        <f t="shared" si="12"/>
        <v>55451</v>
      </c>
      <c r="H155" s="521">
        <f t="shared" si="13"/>
        <v>13371254</v>
      </c>
      <c r="I155" s="522" t="s">
        <v>55</v>
      </c>
      <c r="J155" s="522" t="s">
        <v>56</v>
      </c>
      <c r="K155" s="523">
        <v>0.99</v>
      </c>
    </row>
    <row r="156" spans="1:11" ht="45">
      <c r="A156" s="545">
        <v>152</v>
      </c>
      <c r="B156" s="538" t="s">
        <v>486</v>
      </c>
      <c r="C156" s="538" t="s">
        <v>591</v>
      </c>
      <c r="D156" s="538" t="s">
        <v>592</v>
      </c>
      <c r="E156" s="520">
        <v>66654</v>
      </c>
      <c r="F156" s="521">
        <f t="shared" si="14"/>
        <v>13437908</v>
      </c>
      <c r="G156" s="521">
        <f t="shared" si="12"/>
        <v>66654</v>
      </c>
      <c r="H156" s="521">
        <f t="shared" si="13"/>
        <v>13437908</v>
      </c>
      <c r="I156" s="522" t="s">
        <v>55</v>
      </c>
      <c r="J156" s="522" t="s">
        <v>56</v>
      </c>
      <c r="K156" s="523">
        <v>0.99</v>
      </c>
    </row>
    <row r="157" spans="1:11" ht="45">
      <c r="A157" s="545">
        <v>153</v>
      </c>
      <c r="B157" s="538" t="s">
        <v>486</v>
      </c>
      <c r="C157" s="538" t="s">
        <v>391</v>
      </c>
      <c r="D157" s="538" t="s">
        <v>593</v>
      </c>
      <c r="E157" s="520">
        <v>13539</v>
      </c>
      <c r="F157" s="521">
        <f t="shared" si="14"/>
        <v>13451447</v>
      </c>
      <c r="G157" s="521">
        <f t="shared" si="12"/>
        <v>13539</v>
      </c>
      <c r="H157" s="521">
        <f t="shared" si="13"/>
        <v>13451447</v>
      </c>
      <c r="I157" s="522" t="s">
        <v>55</v>
      </c>
      <c r="J157" s="522" t="s">
        <v>56</v>
      </c>
      <c r="K157" s="523">
        <v>0.99</v>
      </c>
    </row>
    <row r="158" spans="1:11" ht="45">
      <c r="A158" s="545">
        <v>154</v>
      </c>
      <c r="B158" s="538" t="s">
        <v>486</v>
      </c>
      <c r="C158" s="538" t="s">
        <v>594</v>
      </c>
      <c r="D158" s="538" t="s">
        <v>595</v>
      </c>
      <c r="E158" s="520">
        <v>32691</v>
      </c>
      <c r="F158" s="521">
        <f t="shared" si="14"/>
        <v>13484138</v>
      </c>
      <c r="G158" s="521">
        <f t="shared" si="12"/>
        <v>32691</v>
      </c>
      <c r="H158" s="521">
        <f t="shared" si="13"/>
        <v>13484138</v>
      </c>
      <c r="I158" s="522" t="s">
        <v>55</v>
      </c>
      <c r="J158" s="522" t="s">
        <v>56</v>
      </c>
      <c r="K158" s="523">
        <v>0.99</v>
      </c>
    </row>
    <row r="159" spans="1:11" ht="30">
      <c r="A159" s="545">
        <v>155</v>
      </c>
      <c r="B159" s="538" t="s">
        <v>558</v>
      </c>
      <c r="C159" s="538" t="s">
        <v>579</v>
      </c>
      <c r="D159" s="538" t="s">
        <v>580</v>
      </c>
      <c r="E159" s="520">
        <v>18740</v>
      </c>
      <c r="F159" s="521">
        <f t="shared" si="14"/>
        <v>13502878</v>
      </c>
      <c r="G159" s="521">
        <f t="shared" si="12"/>
        <v>18740</v>
      </c>
      <c r="H159" s="521">
        <f t="shared" si="13"/>
        <v>13502878</v>
      </c>
      <c r="I159" s="522" t="s">
        <v>55</v>
      </c>
      <c r="J159" s="522" t="s">
        <v>56</v>
      </c>
      <c r="K159" s="523">
        <v>0.9</v>
      </c>
    </row>
    <row r="160" spans="1:11" ht="45">
      <c r="A160" s="545">
        <v>156</v>
      </c>
      <c r="B160" s="538" t="s">
        <v>558</v>
      </c>
      <c r="C160" s="538" t="s">
        <v>581</v>
      </c>
      <c r="D160" s="538" t="s">
        <v>582</v>
      </c>
      <c r="E160" s="520">
        <v>72404</v>
      </c>
      <c r="F160" s="521">
        <f t="shared" si="14"/>
        <v>13575282</v>
      </c>
      <c r="G160" s="521">
        <f t="shared" si="12"/>
        <v>72404</v>
      </c>
      <c r="H160" s="521">
        <f t="shared" si="13"/>
        <v>13575282</v>
      </c>
      <c r="I160" s="522" t="s">
        <v>55</v>
      </c>
      <c r="J160" s="522" t="s">
        <v>56</v>
      </c>
      <c r="K160" s="523">
        <v>0.9</v>
      </c>
    </row>
    <row r="161" spans="1:11">
      <c r="A161" s="545">
        <v>157</v>
      </c>
      <c r="B161" s="538" t="s">
        <v>466</v>
      </c>
      <c r="C161" s="538" t="s">
        <v>571</v>
      </c>
      <c r="D161" s="538" t="s">
        <v>4847</v>
      </c>
      <c r="E161" s="520">
        <v>66654</v>
      </c>
      <c r="F161" s="521">
        <f t="shared" si="14"/>
        <v>13641936</v>
      </c>
      <c r="G161" s="521">
        <f t="shared" si="12"/>
        <v>66654</v>
      </c>
      <c r="H161" s="521">
        <f t="shared" si="13"/>
        <v>13641936</v>
      </c>
      <c r="I161" s="522" t="s">
        <v>55</v>
      </c>
      <c r="J161" s="522" t="s">
        <v>56</v>
      </c>
      <c r="K161" s="523">
        <v>0.83</v>
      </c>
    </row>
    <row r="162" spans="1:11" ht="45">
      <c r="A162" s="545">
        <v>158</v>
      </c>
      <c r="B162" s="538" t="s">
        <v>466</v>
      </c>
      <c r="C162" s="538" t="s">
        <v>572</v>
      </c>
      <c r="D162" s="538" t="s">
        <v>573</v>
      </c>
      <c r="E162" s="520">
        <v>52073</v>
      </c>
      <c r="F162" s="521">
        <f t="shared" si="14"/>
        <v>13694009</v>
      </c>
      <c r="G162" s="521">
        <f t="shared" si="12"/>
        <v>52073</v>
      </c>
      <c r="H162" s="521">
        <f t="shared" si="13"/>
        <v>13694009</v>
      </c>
      <c r="I162" s="522" t="s">
        <v>55</v>
      </c>
      <c r="J162" s="522" t="s">
        <v>56</v>
      </c>
      <c r="K162" s="523">
        <v>0.83</v>
      </c>
    </row>
    <row r="163" spans="1:11" ht="45">
      <c r="A163" s="545">
        <v>159</v>
      </c>
      <c r="B163" s="538" t="s">
        <v>466</v>
      </c>
      <c r="C163" s="538" t="s">
        <v>574</v>
      </c>
      <c r="D163" s="538" t="s">
        <v>575</v>
      </c>
      <c r="E163" s="520">
        <v>20829</v>
      </c>
      <c r="F163" s="521">
        <f t="shared" si="14"/>
        <v>13714838</v>
      </c>
      <c r="G163" s="521">
        <f t="shared" si="12"/>
        <v>20829</v>
      </c>
      <c r="H163" s="521">
        <f t="shared" si="13"/>
        <v>13714838</v>
      </c>
      <c r="I163" s="522" t="s">
        <v>55</v>
      </c>
      <c r="J163" s="522" t="s">
        <v>56</v>
      </c>
      <c r="K163" s="523">
        <v>0.83</v>
      </c>
    </row>
    <row r="164" spans="1:11" ht="45">
      <c r="A164" s="545">
        <v>160</v>
      </c>
      <c r="B164" s="538" t="s">
        <v>466</v>
      </c>
      <c r="C164" s="538" t="s">
        <v>576</v>
      </c>
      <c r="D164" s="538" t="s">
        <v>4846</v>
      </c>
      <c r="E164" s="520">
        <v>104146</v>
      </c>
      <c r="F164" s="521">
        <f t="shared" si="14"/>
        <v>13818984</v>
      </c>
      <c r="G164" s="521">
        <f t="shared" si="12"/>
        <v>104146</v>
      </c>
      <c r="H164" s="521">
        <f t="shared" si="13"/>
        <v>13818984</v>
      </c>
      <c r="I164" s="522" t="s">
        <v>55</v>
      </c>
      <c r="J164" s="522" t="s">
        <v>56</v>
      </c>
      <c r="K164" s="523">
        <v>0.83</v>
      </c>
    </row>
    <row r="165" spans="1:11" ht="45">
      <c r="A165" s="545">
        <v>161</v>
      </c>
      <c r="B165" s="538" t="s">
        <v>466</v>
      </c>
      <c r="C165" s="538" t="s">
        <v>577</v>
      </c>
      <c r="D165" s="538" t="s">
        <v>578</v>
      </c>
      <c r="E165" s="520">
        <v>62488</v>
      </c>
      <c r="F165" s="521">
        <f t="shared" si="14"/>
        <v>13881472</v>
      </c>
      <c r="G165" s="521">
        <f t="shared" si="12"/>
        <v>62488</v>
      </c>
      <c r="H165" s="521">
        <f t="shared" si="13"/>
        <v>13881472</v>
      </c>
      <c r="I165" s="522" t="s">
        <v>55</v>
      </c>
      <c r="J165" s="522" t="s">
        <v>56</v>
      </c>
      <c r="K165" s="523">
        <v>0.83</v>
      </c>
    </row>
    <row r="166" spans="1:11" ht="30">
      <c r="A166" s="545">
        <v>162</v>
      </c>
      <c r="B166" s="538" t="s">
        <v>443</v>
      </c>
      <c r="C166" s="538" t="s">
        <v>367</v>
      </c>
      <c r="D166" s="538" t="s">
        <v>596</v>
      </c>
      <c r="E166" s="520">
        <v>47907</v>
      </c>
      <c r="F166" s="521">
        <f t="shared" si="14"/>
        <v>13929379</v>
      </c>
      <c r="G166" s="521">
        <f t="shared" si="12"/>
        <v>47907</v>
      </c>
      <c r="H166" s="521">
        <f t="shared" si="13"/>
        <v>13929379</v>
      </c>
      <c r="I166" s="522" t="s">
        <v>55</v>
      </c>
      <c r="J166" s="522" t="s">
        <v>56</v>
      </c>
      <c r="K166" s="523">
        <v>0.76</v>
      </c>
    </row>
    <row r="167" spans="1:11" ht="30">
      <c r="A167" s="545">
        <v>163</v>
      </c>
      <c r="B167" s="538" t="s">
        <v>443</v>
      </c>
      <c r="C167" s="538" t="s">
        <v>224</v>
      </c>
      <c r="D167" s="538" t="s">
        <v>597</v>
      </c>
      <c r="E167" s="520">
        <v>66654</v>
      </c>
      <c r="F167" s="521">
        <f t="shared" si="14"/>
        <v>13996033</v>
      </c>
      <c r="G167" s="521">
        <f t="shared" si="12"/>
        <v>66654</v>
      </c>
      <c r="H167" s="521">
        <f t="shared" si="13"/>
        <v>13996033</v>
      </c>
      <c r="I167" s="522" t="s">
        <v>55</v>
      </c>
      <c r="J167" s="522" t="s">
        <v>56</v>
      </c>
      <c r="K167" s="523">
        <v>0.76</v>
      </c>
    </row>
    <row r="168" spans="1:11" ht="30">
      <c r="A168" s="545">
        <v>164</v>
      </c>
      <c r="B168" s="538" t="s">
        <v>508</v>
      </c>
      <c r="C168" s="538" t="s">
        <v>598</v>
      </c>
      <c r="D168" s="538" t="s">
        <v>599</v>
      </c>
      <c r="E168" s="520">
        <v>22504</v>
      </c>
      <c r="F168" s="521">
        <f t="shared" si="14"/>
        <v>14018537</v>
      </c>
      <c r="G168" s="521">
        <f t="shared" ref="G168:G184" si="15">E168</f>
        <v>22504</v>
      </c>
      <c r="H168" s="521">
        <f t="shared" si="13"/>
        <v>14018537</v>
      </c>
      <c r="I168" s="522" t="s">
        <v>55</v>
      </c>
      <c r="J168" s="522" t="s">
        <v>56</v>
      </c>
      <c r="K168" s="523">
        <v>0.75</v>
      </c>
    </row>
    <row r="169" spans="1:11" ht="30">
      <c r="A169" s="545">
        <v>165</v>
      </c>
      <c r="B169" s="538" t="s">
        <v>508</v>
      </c>
      <c r="C169" s="538" t="s">
        <v>600</v>
      </c>
      <c r="D169" s="538" t="s">
        <v>601</v>
      </c>
      <c r="E169" s="520">
        <v>49998</v>
      </c>
      <c r="F169" s="521">
        <f t="shared" si="14"/>
        <v>14068535</v>
      </c>
      <c r="G169" s="521">
        <f t="shared" si="15"/>
        <v>49998</v>
      </c>
      <c r="H169" s="521">
        <f t="shared" ref="H169:H184" si="16">F169</f>
        <v>14068535</v>
      </c>
      <c r="I169" s="522" t="s">
        <v>55</v>
      </c>
      <c r="J169" s="522" t="s">
        <v>56</v>
      </c>
      <c r="K169" s="523">
        <v>0.75</v>
      </c>
    </row>
    <row r="170" spans="1:11" ht="45">
      <c r="A170" s="545">
        <v>166</v>
      </c>
      <c r="B170" s="538" t="s">
        <v>508</v>
      </c>
      <c r="C170" s="538" t="s">
        <v>602</v>
      </c>
      <c r="D170" s="538" t="s">
        <v>603</v>
      </c>
      <c r="E170" s="520">
        <v>87483</v>
      </c>
      <c r="F170" s="521">
        <f t="shared" si="14"/>
        <v>14156018</v>
      </c>
      <c r="G170" s="521">
        <f t="shared" si="15"/>
        <v>87483</v>
      </c>
      <c r="H170" s="521">
        <f t="shared" si="16"/>
        <v>14156018</v>
      </c>
      <c r="I170" s="522" t="s">
        <v>55</v>
      </c>
      <c r="J170" s="522" t="s">
        <v>56</v>
      </c>
      <c r="K170" s="523">
        <v>0.75</v>
      </c>
    </row>
    <row r="171" spans="1:11" ht="30">
      <c r="A171" s="545">
        <v>167</v>
      </c>
      <c r="B171" s="538" t="s">
        <v>508</v>
      </c>
      <c r="C171" s="538" t="s">
        <v>604</v>
      </c>
      <c r="D171" s="538" t="s">
        <v>4845</v>
      </c>
      <c r="E171" s="520">
        <v>108021</v>
      </c>
      <c r="F171" s="521">
        <f t="shared" si="14"/>
        <v>14264039</v>
      </c>
      <c r="G171" s="521">
        <f t="shared" si="15"/>
        <v>108021</v>
      </c>
      <c r="H171" s="521">
        <f t="shared" si="16"/>
        <v>14264039</v>
      </c>
      <c r="I171" s="522" t="s">
        <v>55</v>
      </c>
      <c r="J171" s="522" t="s">
        <v>56</v>
      </c>
      <c r="K171" s="523">
        <v>0.75</v>
      </c>
    </row>
    <row r="172" spans="1:11" ht="45">
      <c r="A172" s="545">
        <v>168</v>
      </c>
      <c r="B172" s="538" t="s">
        <v>586</v>
      </c>
      <c r="C172" s="538" t="s">
        <v>613</v>
      </c>
      <c r="D172" s="538" t="s">
        <v>614</v>
      </c>
      <c r="E172" s="520">
        <v>243634</v>
      </c>
      <c r="F172" s="521">
        <f t="shared" ref="F172:F184" si="17">F171+E172</f>
        <v>14507673</v>
      </c>
      <c r="G172" s="521">
        <f t="shared" si="15"/>
        <v>243634</v>
      </c>
      <c r="H172" s="521">
        <f t="shared" si="16"/>
        <v>14507673</v>
      </c>
      <c r="I172" s="522" t="s">
        <v>55</v>
      </c>
      <c r="J172" s="522" t="s">
        <v>56</v>
      </c>
      <c r="K172" s="523">
        <v>0.72</v>
      </c>
    </row>
    <row r="173" spans="1:11" ht="30">
      <c r="A173" s="545">
        <v>169</v>
      </c>
      <c r="B173" s="538" t="s">
        <v>558</v>
      </c>
      <c r="C173" s="538" t="s">
        <v>372</v>
      </c>
      <c r="D173" s="538" t="s">
        <v>302</v>
      </c>
      <c r="E173" s="520">
        <v>20443</v>
      </c>
      <c r="F173" s="521">
        <f t="shared" si="17"/>
        <v>14528116</v>
      </c>
      <c r="G173" s="521">
        <f t="shared" si="15"/>
        <v>20443</v>
      </c>
      <c r="H173" s="521">
        <f t="shared" si="16"/>
        <v>14528116</v>
      </c>
      <c r="I173" s="522" t="s">
        <v>55</v>
      </c>
      <c r="J173" s="522" t="s">
        <v>56</v>
      </c>
      <c r="K173" s="523">
        <v>0.64</v>
      </c>
    </row>
    <row r="174" spans="1:11" ht="30">
      <c r="A174" s="545">
        <v>170</v>
      </c>
      <c r="B174" s="538" t="s">
        <v>586</v>
      </c>
      <c r="C174" s="538" t="s">
        <v>4844</v>
      </c>
      <c r="D174" s="538" t="s">
        <v>4843</v>
      </c>
      <c r="E174" s="520">
        <v>90970</v>
      </c>
      <c r="F174" s="521">
        <f t="shared" si="17"/>
        <v>14619086</v>
      </c>
      <c r="G174" s="521">
        <f t="shared" si="15"/>
        <v>90970</v>
      </c>
      <c r="H174" s="521">
        <f t="shared" si="16"/>
        <v>14619086</v>
      </c>
      <c r="I174" s="522" t="s">
        <v>55</v>
      </c>
      <c r="J174" s="522" t="s">
        <v>56</v>
      </c>
      <c r="K174" s="523">
        <v>0.6</v>
      </c>
    </row>
    <row r="175" spans="1:11" ht="30">
      <c r="A175" s="545">
        <v>171</v>
      </c>
      <c r="B175" s="538" t="s">
        <v>605</v>
      </c>
      <c r="C175" s="538" t="s">
        <v>372</v>
      </c>
      <c r="D175" s="538" t="s">
        <v>606</v>
      </c>
      <c r="E175" s="520">
        <v>15333</v>
      </c>
      <c r="F175" s="521">
        <f t="shared" si="17"/>
        <v>14634419</v>
      </c>
      <c r="G175" s="521">
        <f t="shared" si="15"/>
        <v>15333</v>
      </c>
      <c r="H175" s="521">
        <f t="shared" si="16"/>
        <v>14634419</v>
      </c>
      <c r="I175" s="522" t="s">
        <v>55</v>
      </c>
      <c r="J175" s="522" t="s">
        <v>56</v>
      </c>
      <c r="K175" s="523">
        <v>0.56999999999999995</v>
      </c>
    </row>
    <row r="176" spans="1:11" ht="30">
      <c r="A176" s="545">
        <v>172</v>
      </c>
      <c r="B176" s="538" t="s">
        <v>558</v>
      </c>
      <c r="C176" s="538" t="s">
        <v>367</v>
      </c>
      <c r="D176" s="538" t="s">
        <v>609</v>
      </c>
      <c r="E176" s="520">
        <v>72112</v>
      </c>
      <c r="F176" s="521">
        <f t="shared" si="17"/>
        <v>14706531</v>
      </c>
      <c r="G176" s="521">
        <f t="shared" si="15"/>
        <v>72112</v>
      </c>
      <c r="H176" s="521">
        <f t="shared" si="16"/>
        <v>14706531</v>
      </c>
      <c r="I176" s="522" t="s">
        <v>55</v>
      </c>
      <c r="J176" s="522" t="s">
        <v>56</v>
      </c>
      <c r="K176" s="523">
        <v>0.54</v>
      </c>
    </row>
    <row r="177" spans="1:11" ht="45">
      <c r="A177" s="545">
        <v>173</v>
      </c>
      <c r="B177" s="538" t="s">
        <v>558</v>
      </c>
      <c r="C177" s="538" t="s">
        <v>610</v>
      </c>
      <c r="D177" s="538" t="s">
        <v>611</v>
      </c>
      <c r="E177" s="520">
        <v>60690</v>
      </c>
      <c r="F177" s="521">
        <f t="shared" si="17"/>
        <v>14767221</v>
      </c>
      <c r="G177" s="521">
        <f t="shared" si="15"/>
        <v>60690</v>
      </c>
      <c r="H177" s="521">
        <f t="shared" si="16"/>
        <v>14767221</v>
      </c>
      <c r="I177" s="522" t="s">
        <v>55</v>
      </c>
      <c r="J177" s="522" t="s">
        <v>56</v>
      </c>
      <c r="K177" s="523">
        <v>0.54</v>
      </c>
    </row>
    <row r="178" spans="1:11" ht="30">
      <c r="A178" s="545">
        <v>174</v>
      </c>
      <c r="B178" s="538" t="s">
        <v>558</v>
      </c>
      <c r="C178" s="538" t="s">
        <v>250</v>
      </c>
      <c r="D178" s="538" t="s">
        <v>612</v>
      </c>
      <c r="E178" s="520">
        <v>144225</v>
      </c>
      <c r="F178" s="521">
        <f t="shared" si="17"/>
        <v>14911446</v>
      </c>
      <c r="G178" s="521">
        <f t="shared" si="15"/>
        <v>144225</v>
      </c>
      <c r="H178" s="521">
        <f t="shared" si="16"/>
        <v>14911446</v>
      </c>
      <c r="I178" s="522" t="s">
        <v>55</v>
      </c>
      <c r="J178" s="522" t="s">
        <v>56</v>
      </c>
      <c r="K178" s="523">
        <v>0.54</v>
      </c>
    </row>
    <row r="179" spans="1:11" ht="45">
      <c r="A179" s="545">
        <v>175</v>
      </c>
      <c r="B179" s="538" t="s">
        <v>586</v>
      </c>
      <c r="C179" s="538" t="s">
        <v>574</v>
      </c>
      <c r="D179" s="538" t="s">
        <v>505</v>
      </c>
      <c r="E179" s="520">
        <v>28845</v>
      </c>
      <c r="F179" s="521">
        <f t="shared" si="17"/>
        <v>14940291</v>
      </c>
      <c r="G179" s="521">
        <f t="shared" si="15"/>
        <v>28845</v>
      </c>
      <c r="H179" s="521">
        <f t="shared" si="16"/>
        <v>14940291</v>
      </c>
      <c r="I179" s="522" t="s">
        <v>55</v>
      </c>
      <c r="J179" s="522" t="s">
        <v>56</v>
      </c>
      <c r="K179" s="523">
        <v>0.51</v>
      </c>
    </row>
    <row r="180" spans="1:11" ht="45">
      <c r="A180" s="545">
        <v>176</v>
      </c>
      <c r="B180" s="538" t="s">
        <v>452</v>
      </c>
      <c r="C180" s="538" t="s">
        <v>607</v>
      </c>
      <c r="D180" s="538" t="s">
        <v>608</v>
      </c>
      <c r="E180" s="520">
        <v>13506</v>
      </c>
      <c r="F180" s="521">
        <f t="shared" si="17"/>
        <v>14953797</v>
      </c>
      <c r="G180" s="521">
        <f t="shared" si="15"/>
        <v>13506</v>
      </c>
      <c r="H180" s="521">
        <f t="shared" si="16"/>
        <v>14953797</v>
      </c>
      <c r="I180" s="522" t="s">
        <v>455</v>
      </c>
      <c r="J180" s="522" t="s">
        <v>456</v>
      </c>
      <c r="K180" s="523">
        <v>0.51</v>
      </c>
    </row>
    <row r="181" spans="1:11">
      <c r="A181" s="545">
        <v>177</v>
      </c>
      <c r="B181" s="538" t="s">
        <v>586</v>
      </c>
      <c r="C181" s="538" t="s">
        <v>600</v>
      </c>
      <c r="D181" s="538" t="s">
        <v>616</v>
      </c>
      <c r="E181" s="520">
        <v>139482</v>
      </c>
      <c r="F181" s="521">
        <f t="shared" si="17"/>
        <v>15093279</v>
      </c>
      <c r="G181" s="521">
        <f t="shared" si="15"/>
        <v>139482</v>
      </c>
      <c r="H181" s="521">
        <f t="shared" si="16"/>
        <v>15093279</v>
      </c>
      <c r="I181" s="522" t="s">
        <v>55</v>
      </c>
      <c r="J181" s="522" t="s">
        <v>56</v>
      </c>
      <c r="K181" s="523">
        <v>0.36</v>
      </c>
    </row>
    <row r="182" spans="1:11" ht="30">
      <c r="A182" s="545">
        <v>178</v>
      </c>
      <c r="B182" s="538" t="s">
        <v>586</v>
      </c>
      <c r="C182" s="538" t="s">
        <v>367</v>
      </c>
      <c r="D182" s="538" t="s">
        <v>617</v>
      </c>
      <c r="E182" s="520">
        <v>59363</v>
      </c>
      <c r="F182" s="521">
        <f t="shared" si="17"/>
        <v>15152642</v>
      </c>
      <c r="G182" s="521">
        <f t="shared" si="15"/>
        <v>59363</v>
      </c>
      <c r="H182" s="521">
        <f t="shared" si="16"/>
        <v>15152642</v>
      </c>
      <c r="I182" s="522" t="s">
        <v>55</v>
      </c>
      <c r="J182" s="522" t="s">
        <v>56</v>
      </c>
      <c r="K182" s="523">
        <v>0.36</v>
      </c>
    </row>
    <row r="183" spans="1:11" ht="45">
      <c r="A183" s="545">
        <v>179</v>
      </c>
      <c r="B183" s="538" t="s">
        <v>605</v>
      </c>
      <c r="C183" s="538" t="s">
        <v>618</v>
      </c>
      <c r="D183" s="538" t="s">
        <v>619</v>
      </c>
      <c r="E183" s="520">
        <v>63232</v>
      </c>
      <c r="F183" s="521">
        <f t="shared" si="17"/>
        <v>15215874</v>
      </c>
      <c r="G183" s="521">
        <f t="shared" si="15"/>
        <v>63232</v>
      </c>
      <c r="H183" s="521">
        <f t="shared" si="16"/>
        <v>15215874</v>
      </c>
      <c r="I183" s="522" t="s">
        <v>55</v>
      </c>
      <c r="J183" s="522" t="s">
        <v>56</v>
      </c>
      <c r="K183" s="523">
        <v>0.24</v>
      </c>
    </row>
    <row r="184" spans="1:11" ht="30">
      <c r="A184" s="536">
        <v>180</v>
      </c>
      <c r="B184" s="538" t="s">
        <v>620</v>
      </c>
      <c r="C184" s="538" t="s">
        <v>621</v>
      </c>
      <c r="D184" s="538" t="s">
        <v>622</v>
      </c>
      <c r="E184" s="520">
        <v>56219</v>
      </c>
      <c r="F184" s="521">
        <f t="shared" si="17"/>
        <v>15272093</v>
      </c>
      <c r="G184" s="521">
        <f t="shared" si="15"/>
        <v>56219</v>
      </c>
      <c r="H184" s="521">
        <f t="shared" si="16"/>
        <v>15272093</v>
      </c>
      <c r="I184" s="522" t="s">
        <v>55</v>
      </c>
      <c r="J184" s="522" t="s">
        <v>56</v>
      </c>
      <c r="K184" s="523">
        <v>0.24</v>
      </c>
    </row>
    <row r="185" spans="1:11">
      <c r="A185" s="524"/>
      <c r="B185" s="545"/>
      <c r="C185" s="545"/>
      <c r="D185" s="524" t="s">
        <v>4842</v>
      </c>
      <c r="E185" s="543">
        <f>SUM(E5:E184)</f>
        <v>15476527</v>
      </c>
      <c r="F185" s="544"/>
      <c r="G185" s="543">
        <f>SUM(G5:G184)</f>
        <v>15476527</v>
      </c>
      <c r="H185" s="544"/>
      <c r="I185" s="545"/>
      <c r="J185" s="545"/>
      <c r="K185" s="545"/>
    </row>
  </sheetData>
  <autoFilter ref="A4:K185" xr:uid="{E213EA6D-62F3-47E3-9BEC-FE97A54DF212}"/>
  <mergeCells count="3">
    <mergeCell ref="A1:E1"/>
    <mergeCell ref="A2:D2"/>
    <mergeCell ref="A3:B3"/>
  </mergeCells>
  <pageMargins left="0.7" right="0.7" top="0.75" bottom="0.75" header="0.3" footer="0.3"/>
  <pageSetup scale="42" orientation="portrait"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3"/>
  <sheetViews>
    <sheetView workbookViewId="0">
      <pane ySplit="3" topLeftCell="A7" activePane="bottomLeft" state="frozen"/>
      <selection pane="bottomLeft" activeCell="D15" sqref="D15"/>
    </sheetView>
  </sheetViews>
  <sheetFormatPr defaultColWidth="8.7109375" defaultRowHeight="12"/>
  <cols>
    <col min="1" max="1" width="11.5703125" style="168" bestFit="1" customWidth="1"/>
    <col min="2" max="2" width="23.85546875" style="3" bestFit="1" customWidth="1"/>
    <col min="3" max="3" width="23.85546875" style="3" customWidth="1"/>
    <col min="4" max="4" width="46.5703125" style="3" customWidth="1"/>
    <col min="5" max="5" width="13.140625" style="168" bestFit="1" customWidth="1"/>
    <col min="6" max="6" width="12.28515625" style="168" bestFit="1" customWidth="1"/>
    <col min="7" max="7" width="7.42578125" style="168" bestFit="1" customWidth="1"/>
    <col min="8" max="8" width="15" style="168" bestFit="1" customWidth="1"/>
    <col min="9" max="9" width="12.5703125" style="168" bestFit="1" customWidth="1"/>
    <col min="10" max="10" width="12.42578125" style="168" bestFit="1" customWidth="1"/>
    <col min="11" max="16384" width="8.7109375" style="4"/>
  </cols>
  <sheetData>
    <row r="1" spans="1:10">
      <c r="A1" s="708" t="s">
        <v>643</v>
      </c>
      <c r="B1" s="708"/>
      <c r="C1" s="708"/>
    </row>
    <row r="3" spans="1:10" s="2" customFormat="1">
      <c r="A3" s="196" t="s">
        <v>6</v>
      </c>
      <c r="B3" s="196" t="s">
        <v>4556</v>
      </c>
      <c r="C3" s="196" t="s">
        <v>7</v>
      </c>
      <c r="D3" s="196" t="s">
        <v>8</v>
      </c>
      <c r="E3" s="196" t="s">
        <v>9</v>
      </c>
      <c r="F3" s="196" t="s">
        <v>10</v>
      </c>
      <c r="G3" s="196" t="s">
        <v>11</v>
      </c>
      <c r="H3" s="196" t="s">
        <v>12</v>
      </c>
      <c r="I3" s="196" t="s">
        <v>13</v>
      </c>
      <c r="J3" s="196" t="s">
        <v>14</v>
      </c>
    </row>
    <row r="4" spans="1:10" ht="84">
      <c r="A4" s="197">
        <v>1</v>
      </c>
      <c r="B4" s="198" t="s">
        <v>623</v>
      </c>
      <c r="C4" s="199" t="s">
        <v>624</v>
      </c>
      <c r="D4" s="200" t="s">
        <v>625</v>
      </c>
      <c r="E4" s="201">
        <v>1000000</v>
      </c>
      <c r="F4" s="202">
        <v>1000000</v>
      </c>
      <c r="G4" s="201">
        <v>1000000</v>
      </c>
      <c r="H4" s="202">
        <v>1000000</v>
      </c>
      <c r="I4" s="203" t="s">
        <v>626</v>
      </c>
      <c r="J4" s="204">
        <v>29</v>
      </c>
    </row>
    <row r="5" spans="1:10" ht="84">
      <c r="A5" s="197">
        <v>2</v>
      </c>
      <c r="B5" s="198" t="s">
        <v>627</v>
      </c>
      <c r="C5" s="205" t="s">
        <v>628</v>
      </c>
      <c r="D5" s="200" t="s">
        <v>629</v>
      </c>
      <c r="E5" s="201">
        <v>750000</v>
      </c>
      <c r="F5" s="202">
        <v>1750000</v>
      </c>
      <c r="G5" s="201">
        <v>750000</v>
      </c>
      <c r="H5" s="202">
        <v>1750000</v>
      </c>
      <c r="I5" s="203" t="s">
        <v>626</v>
      </c>
      <c r="J5" s="204">
        <v>29</v>
      </c>
    </row>
    <row r="6" spans="1:10" ht="84">
      <c r="A6" s="197">
        <v>3</v>
      </c>
      <c r="B6" s="198" t="s">
        <v>630</v>
      </c>
      <c r="C6" s="206" t="s">
        <v>631</v>
      </c>
      <c r="D6" s="207" t="s">
        <v>632</v>
      </c>
      <c r="E6" s="201">
        <v>1000000</v>
      </c>
      <c r="F6" s="202">
        <v>2750000</v>
      </c>
      <c r="G6" s="201">
        <v>1000000</v>
      </c>
      <c r="H6" s="202">
        <v>2750000</v>
      </c>
      <c r="I6" s="203" t="s">
        <v>626</v>
      </c>
      <c r="J6" s="204">
        <v>29</v>
      </c>
    </row>
    <row r="7" spans="1:10" ht="96">
      <c r="A7" s="197">
        <v>4</v>
      </c>
      <c r="B7" s="198" t="s">
        <v>633</v>
      </c>
      <c r="C7" s="206" t="s">
        <v>634</v>
      </c>
      <c r="D7" s="207" t="s">
        <v>4571</v>
      </c>
      <c r="E7" s="201">
        <v>1000000</v>
      </c>
      <c r="F7" s="202">
        <v>3750000</v>
      </c>
      <c r="G7" s="201">
        <v>1000000</v>
      </c>
      <c r="H7" s="202">
        <v>3750000</v>
      </c>
      <c r="I7" s="203" t="s">
        <v>626</v>
      </c>
      <c r="J7" s="204">
        <v>29</v>
      </c>
    </row>
    <row r="8" spans="1:10" ht="72">
      <c r="A8" s="197">
        <v>5</v>
      </c>
      <c r="B8" s="198" t="s">
        <v>633</v>
      </c>
      <c r="C8" s="206" t="s">
        <v>635</v>
      </c>
      <c r="D8" s="207" t="s">
        <v>636</v>
      </c>
      <c r="E8" s="201">
        <v>250000</v>
      </c>
      <c r="F8" s="202">
        <v>4000000</v>
      </c>
      <c r="G8" s="201">
        <v>250000</v>
      </c>
      <c r="H8" s="202">
        <v>4000000</v>
      </c>
      <c r="I8" s="203" t="s">
        <v>626</v>
      </c>
      <c r="J8" s="204">
        <v>29</v>
      </c>
    </row>
    <row r="9" spans="1:10" ht="96">
      <c r="A9" s="197">
        <v>6</v>
      </c>
      <c r="B9" s="198" t="s">
        <v>633</v>
      </c>
      <c r="C9" s="199" t="s">
        <v>637</v>
      </c>
      <c r="D9" s="200" t="s">
        <v>638</v>
      </c>
      <c r="E9" s="201">
        <v>25000</v>
      </c>
      <c r="F9" s="202">
        <v>4025000</v>
      </c>
      <c r="G9" s="201">
        <v>25000</v>
      </c>
      <c r="H9" s="202">
        <v>4025000</v>
      </c>
      <c r="I9" s="208" t="s">
        <v>626</v>
      </c>
      <c r="J9" s="204">
        <v>29</v>
      </c>
    </row>
    <row r="10" spans="1:10" ht="48">
      <c r="A10" s="197">
        <v>7</v>
      </c>
      <c r="B10" s="198" t="s">
        <v>627</v>
      </c>
      <c r="C10" s="199" t="s">
        <v>639</v>
      </c>
      <c r="D10" s="200" t="s">
        <v>640</v>
      </c>
      <c r="E10" s="201">
        <v>1000000</v>
      </c>
      <c r="F10" s="202">
        <v>5025000</v>
      </c>
      <c r="G10" s="201">
        <v>1000000</v>
      </c>
      <c r="H10" s="202">
        <v>5025000</v>
      </c>
      <c r="I10" s="203" t="s">
        <v>626</v>
      </c>
      <c r="J10" s="204">
        <v>29</v>
      </c>
    </row>
    <row r="11" spans="1:10" ht="84">
      <c r="A11" s="197">
        <v>8</v>
      </c>
      <c r="B11" s="198" t="s">
        <v>627</v>
      </c>
      <c r="C11" s="199" t="s">
        <v>641</v>
      </c>
      <c r="D11" s="200" t="s">
        <v>642</v>
      </c>
      <c r="E11" s="201">
        <v>15000000</v>
      </c>
      <c r="F11" s="202">
        <v>20025000</v>
      </c>
      <c r="G11" s="201">
        <v>15000000</v>
      </c>
      <c r="H11" s="202">
        <v>20025000</v>
      </c>
      <c r="I11" s="203" t="s">
        <v>626</v>
      </c>
      <c r="J11" s="204">
        <v>29</v>
      </c>
    </row>
    <row r="12" spans="1:10">
      <c r="D12" s="69" t="s">
        <v>2745</v>
      </c>
      <c r="E12" s="36">
        <f>SUM(E4:E11)</f>
        <v>20025000</v>
      </c>
    </row>
    <row r="13" spans="1:10">
      <c r="E13" s="71"/>
    </row>
  </sheetData>
  <mergeCells count="1">
    <mergeCell ref="A1:C1"/>
  </mergeCells>
  <pageMargins left="0.25" right="0.25" top="0.75" bottom="0.75" header="0.3" footer="0.3"/>
  <pageSetup scale="76" fitToHeight="0" orientation="landscape" verticalDpi="1200" r:id="rId1"/>
  <headerFooter>
    <oddHeader>&amp;F</oddHead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4"/>
  <sheetViews>
    <sheetView workbookViewId="0">
      <pane ySplit="3" topLeftCell="A10" activePane="bottomLeft" state="frozen"/>
      <selection pane="bottomLeft" activeCell="E14" sqref="E14"/>
    </sheetView>
  </sheetViews>
  <sheetFormatPr defaultColWidth="8.7109375" defaultRowHeight="12"/>
  <cols>
    <col min="1" max="1" width="11.5703125" style="168" bestFit="1" customWidth="1"/>
    <col min="2" max="2" width="23.85546875" style="3" bestFit="1" customWidth="1"/>
    <col min="3" max="3" width="23.85546875" style="3" customWidth="1"/>
    <col min="4" max="4" width="46.5703125" style="3" customWidth="1"/>
    <col min="5" max="5" width="10.5703125" style="168" bestFit="1" customWidth="1"/>
    <col min="6" max="6" width="12.28515625" style="168" bestFit="1" customWidth="1"/>
    <col min="7" max="7" width="7.42578125" style="168" bestFit="1" customWidth="1"/>
    <col min="8" max="8" width="15" style="168" bestFit="1" customWidth="1"/>
    <col min="9" max="9" width="12.5703125" style="168" bestFit="1" customWidth="1"/>
    <col min="10" max="10" width="12.42578125" style="168" bestFit="1" customWidth="1"/>
    <col min="11" max="16384" width="8.7109375" style="4"/>
  </cols>
  <sheetData>
    <row r="1" spans="1:11">
      <c r="A1" s="1" t="s">
        <v>666</v>
      </c>
      <c r="B1" s="1"/>
      <c r="C1" s="1"/>
      <c r="D1" s="1"/>
    </row>
    <row r="3" spans="1:11" s="2" customFormat="1">
      <c r="A3" s="209" t="s">
        <v>6</v>
      </c>
      <c r="B3" s="209" t="s">
        <v>4556</v>
      </c>
      <c r="C3" s="209" t="s">
        <v>7</v>
      </c>
      <c r="D3" s="209" t="s">
        <v>8</v>
      </c>
      <c r="E3" s="209" t="s">
        <v>9</v>
      </c>
      <c r="F3" s="209" t="s">
        <v>10</v>
      </c>
      <c r="G3" s="209" t="s">
        <v>11</v>
      </c>
      <c r="H3" s="209" t="s">
        <v>12</v>
      </c>
      <c r="I3" s="209" t="s">
        <v>13</v>
      </c>
      <c r="J3" s="209" t="s">
        <v>14</v>
      </c>
    </row>
    <row r="4" spans="1:11" ht="38.25">
      <c r="A4" s="675">
        <v>1</v>
      </c>
      <c r="B4" s="676" t="s">
        <v>4140</v>
      </c>
      <c r="C4" s="677" t="s">
        <v>651</v>
      </c>
      <c r="D4" s="678" t="s">
        <v>4879</v>
      </c>
      <c r="E4" s="679">
        <v>200</v>
      </c>
      <c r="F4" s="679">
        <v>200</v>
      </c>
      <c r="G4" s="679">
        <v>100</v>
      </c>
      <c r="H4" s="679">
        <v>100</v>
      </c>
      <c r="I4" s="680" t="s">
        <v>4140</v>
      </c>
      <c r="J4" s="681" t="s">
        <v>4880</v>
      </c>
      <c r="K4" s="685" t="s">
        <v>4881</v>
      </c>
    </row>
    <row r="5" spans="1:11" ht="38.25">
      <c r="A5" s="686">
        <v>2</v>
      </c>
      <c r="B5" s="687" t="s">
        <v>62</v>
      </c>
      <c r="C5" s="673" t="s">
        <v>651</v>
      </c>
      <c r="D5" s="687" t="s">
        <v>4882</v>
      </c>
      <c r="E5" s="679">
        <v>200</v>
      </c>
      <c r="F5" s="679">
        <v>400</v>
      </c>
      <c r="G5" s="679">
        <v>100</v>
      </c>
      <c r="H5" s="679">
        <v>200</v>
      </c>
      <c r="I5" s="674" t="s">
        <v>62</v>
      </c>
      <c r="J5" s="674" t="s">
        <v>4883</v>
      </c>
      <c r="K5" s="685" t="s">
        <v>4881</v>
      </c>
    </row>
    <row r="6" spans="1:11" ht="38.25">
      <c r="A6" s="686">
        <v>3</v>
      </c>
      <c r="B6" s="682" t="s">
        <v>654</v>
      </c>
      <c r="C6" s="682" t="s">
        <v>662</v>
      </c>
      <c r="D6" s="683" t="s">
        <v>663</v>
      </c>
      <c r="E6" s="679">
        <v>50</v>
      </c>
      <c r="F6" s="679">
        <v>450</v>
      </c>
      <c r="G6" s="679">
        <v>15.5</v>
      </c>
      <c r="H6" s="679">
        <v>215.5</v>
      </c>
      <c r="I6" s="684" t="s">
        <v>654</v>
      </c>
      <c r="J6" s="684" t="s">
        <v>657</v>
      </c>
      <c r="K6" s="682" t="s">
        <v>4884</v>
      </c>
    </row>
    <row r="7" spans="1:11" ht="38.25">
      <c r="A7" s="684">
        <v>4</v>
      </c>
      <c r="B7" s="682" t="s">
        <v>654</v>
      </c>
      <c r="C7" s="682" t="s">
        <v>655</v>
      </c>
      <c r="D7" s="683" t="s">
        <v>656</v>
      </c>
      <c r="E7" s="679">
        <v>400</v>
      </c>
      <c r="F7" s="679">
        <v>850</v>
      </c>
      <c r="G7" s="679">
        <v>100</v>
      </c>
      <c r="H7" s="679">
        <v>315.5</v>
      </c>
      <c r="I7" s="684" t="s">
        <v>654</v>
      </c>
      <c r="J7" s="684" t="s">
        <v>657</v>
      </c>
      <c r="K7" s="682" t="s">
        <v>4885</v>
      </c>
    </row>
    <row r="8" spans="1:11" ht="38.25">
      <c r="A8" s="684">
        <v>5</v>
      </c>
      <c r="B8" s="682" t="s">
        <v>658</v>
      </c>
      <c r="C8" s="682" t="s">
        <v>659</v>
      </c>
      <c r="D8" s="683" t="s">
        <v>660</v>
      </c>
      <c r="E8" s="679">
        <v>450</v>
      </c>
      <c r="F8" s="679">
        <v>1300</v>
      </c>
      <c r="G8" s="679">
        <v>225</v>
      </c>
      <c r="H8" s="679">
        <v>540.5</v>
      </c>
      <c r="I8" s="684" t="s">
        <v>44</v>
      </c>
      <c r="J8" s="684" t="s">
        <v>661</v>
      </c>
      <c r="K8" s="682" t="s">
        <v>4881</v>
      </c>
    </row>
    <row r="9" spans="1:11" ht="51">
      <c r="A9" s="684">
        <v>6</v>
      </c>
      <c r="B9" s="682" t="s">
        <v>654</v>
      </c>
      <c r="C9" s="682" t="s">
        <v>664</v>
      </c>
      <c r="D9" s="683" t="s">
        <v>665</v>
      </c>
      <c r="E9" s="679">
        <v>400</v>
      </c>
      <c r="F9" s="679">
        <v>1700</v>
      </c>
      <c r="G9" s="679">
        <v>100</v>
      </c>
      <c r="H9" s="679">
        <v>640.5</v>
      </c>
      <c r="I9" s="684" t="s">
        <v>654</v>
      </c>
      <c r="J9" s="684" t="s">
        <v>657</v>
      </c>
      <c r="K9" s="682" t="s">
        <v>4885</v>
      </c>
    </row>
    <row r="10" spans="1:11" ht="51">
      <c r="A10" s="652">
        <v>1</v>
      </c>
      <c r="B10" s="688"/>
      <c r="C10" s="689" t="s">
        <v>4886</v>
      </c>
      <c r="D10" s="690" t="s">
        <v>4887</v>
      </c>
      <c r="E10" s="694">
        <v>600</v>
      </c>
      <c r="F10" s="694">
        <f>E10</f>
        <v>600</v>
      </c>
      <c r="G10" s="691"/>
      <c r="H10" s="691"/>
      <c r="I10" s="692" t="s">
        <v>681</v>
      </c>
      <c r="J10" s="693">
        <v>32</v>
      </c>
      <c r="K10" s="651" t="s">
        <v>4888</v>
      </c>
    </row>
    <row r="11" spans="1:11" ht="30">
      <c r="A11" s="650">
        <v>2</v>
      </c>
      <c r="B11" s="649"/>
      <c r="C11" s="648" t="s">
        <v>4889</v>
      </c>
      <c r="D11" s="647" t="s">
        <v>4890</v>
      </c>
      <c r="E11" s="694">
        <v>750</v>
      </c>
      <c r="F11" s="694">
        <f>F10+E11</f>
        <v>1350</v>
      </c>
      <c r="G11" s="691"/>
      <c r="H11" s="691"/>
      <c r="I11" s="650" t="s">
        <v>681</v>
      </c>
      <c r="J11" s="693">
        <v>32</v>
      </c>
      <c r="K11" s="646" t="s">
        <v>4888</v>
      </c>
    </row>
    <row r="12" spans="1:11" ht="38.25">
      <c r="A12" s="650">
        <v>3</v>
      </c>
      <c r="B12" s="649"/>
      <c r="C12" s="647" t="s">
        <v>4891</v>
      </c>
      <c r="D12" s="647" t="s">
        <v>4892</v>
      </c>
      <c r="E12" s="694">
        <v>300</v>
      </c>
      <c r="F12" s="694">
        <f>F11+E12</f>
        <v>1650</v>
      </c>
      <c r="G12" s="691"/>
      <c r="H12" s="691"/>
      <c r="I12" s="650" t="s">
        <v>681</v>
      </c>
      <c r="J12" s="693">
        <v>32</v>
      </c>
      <c r="K12" s="646" t="s">
        <v>4888</v>
      </c>
    </row>
    <row r="13" spans="1:11" ht="178.5">
      <c r="A13" s="645">
        <v>4</v>
      </c>
      <c r="B13" s="538"/>
      <c r="C13" s="644" t="s">
        <v>4893</v>
      </c>
      <c r="D13" s="643" t="s">
        <v>4894</v>
      </c>
      <c r="E13" s="694">
        <v>550</v>
      </c>
      <c r="F13" s="694">
        <f>F12+E13</f>
        <v>2200</v>
      </c>
      <c r="G13" s="691"/>
      <c r="H13" s="691"/>
      <c r="I13" s="645" t="s">
        <v>681</v>
      </c>
      <c r="J13" s="693">
        <v>32</v>
      </c>
      <c r="K13" s="651" t="s">
        <v>4895</v>
      </c>
    </row>
    <row r="14" spans="1:11">
      <c r="D14" s="69" t="s">
        <v>2745</v>
      </c>
      <c r="E14" s="39">
        <f>SUM(E4:E13)</f>
        <v>3900</v>
      </c>
    </row>
  </sheetData>
  <pageMargins left="0.25" right="0.25" top="0.75" bottom="0.75" header="0.3" footer="0.3"/>
  <pageSetup scale="73" fitToHeight="0" orientation="landscape" verticalDpi="1200" r:id="rId1"/>
  <headerFooter>
    <oddHeader>&amp;F</oddHeader>
    <oddFooter>&amp;C&amp;A&amp;R&amp;P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649"/>
  <sheetViews>
    <sheetView workbookViewId="0">
      <pane ySplit="3" topLeftCell="A645" activePane="bottomLeft" state="frozen"/>
      <selection pane="bottomLeft" activeCell="E663" sqref="E663"/>
    </sheetView>
  </sheetViews>
  <sheetFormatPr defaultColWidth="8.7109375" defaultRowHeight="12"/>
  <cols>
    <col min="1" max="1" width="11.5703125" style="41" bestFit="1" customWidth="1"/>
    <col min="2" max="2" width="23.85546875" style="483" bestFit="1" customWidth="1"/>
    <col min="3" max="3" width="23.85546875" style="483" customWidth="1"/>
    <col min="4" max="4" width="46.5703125" style="483" customWidth="1"/>
    <col min="5" max="5" width="13.140625" style="41" bestFit="1" customWidth="1"/>
    <col min="6" max="6" width="12.7109375" style="41" bestFit="1" customWidth="1"/>
    <col min="7" max="7" width="10.5703125" style="41" bestFit="1" customWidth="1"/>
    <col min="8" max="8" width="15" style="41" bestFit="1" customWidth="1"/>
    <col min="9" max="9" width="12.5703125" style="41" bestFit="1" customWidth="1"/>
    <col min="10" max="10" width="12.42578125" style="41" bestFit="1" customWidth="1"/>
    <col min="11" max="16384" width="8.7109375" style="41"/>
  </cols>
  <sheetData>
    <row r="1" spans="1:10">
      <c r="A1" s="433" t="s">
        <v>1374</v>
      </c>
      <c r="B1" s="433"/>
      <c r="C1" s="433"/>
      <c r="D1" s="433"/>
    </row>
    <row r="3" spans="1:10" s="67" customFormat="1">
      <c r="A3" s="67" t="s">
        <v>6</v>
      </c>
      <c r="B3" s="67" t="s">
        <v>4556</v>
      </c>
      <c r="C3" s="67" t="s">
        <v>7</v>
      </c>
      <c r="D3" s="67" t="s">
        <v>8</v>
      </c>
      <c r="E3" s="67" t="s">
        <v>9</v>
      </c>
      <c r="F3" s="67" t="s">
        <v>10</v>
      </c>
      <c r="G3" s="67" t="s">
        <v>11</v>
      </c>
      <c r="H3" s="67" t="s">
        <v>12</v>
      </c>
      <c r="I3" s="67" t="s">
        <v>13</v>
      </c>
      <c r="J3" s="67" t="s">
        <v>14</v>
      </c>
    </row>
    <row r="4" spans="1:10" ht="72">
      <c r="A4" s="434">
        <v>1</v>
      </c>
      <c r="B4" s="435" t="s">
        <v>669</v>
      </c>
      <c r="C4" s="435" t="s">
        <v>4975</v>
      </c>
      <c r="D4" s="435" t="s">
        <v>4976</v>
      </c>
      <c r="E4" s="624">
        <v>45000</v>
      </c>
      <c r="F4" s="436">
        <v>45000</v>
      </c>
      <c r="G4" s="624">
        <v>45000</v>
      </c>
      <c r="H4" s="436">
        <v>45000</v>
      </c>
      <c r="I4" s="437" t="s">
        <v>91</v>
      </c>
      <c r="J4" s="437" t="s">
        <v>670</v>
      </c>
    </row>
    <row r="5" spans="1:10" ht="108">
      <c r="A5" s="434">
        <v>2</v>
      </c>
      <c r="B5" s="435" t="s">
        <v>669</v>
      </c>
      <c r="C5" s="435" t="s">
        <v>4977</v>
      </c>
      <c r="D5" s="435" t="s">
        <v>4978</v>
      </c>
      <c r="E5" s="624">
        <v>40000</v>
      </c>
      <c r="F5" s="436">
        <v>85000</v>
      </c>
      <c r="G5" s="624">
        <v>40000</v>
      </c>
      <c r="H5" s="436">
        <v>85000</v>
      </c>
      <c r="I5" s="437" t="s">
        <v>91</v>
      </c>
      <c r="J5" s="437" t="s">
        <v>670</v>
      </c>
    </row>
    <row r="6" spans="1:10" ht="120">
      <c r="A6" s="434">
        <v>3</v>
      </c>
      <c r="B6" s="435" t="s">
        <v>669</v>
      </c>
      <c r="C6" s="435" t="s">
        <v>4979</v>
      </c>
      <c r="D6" s="435" t="s">
        <v>4980</v>
      </c>
      <c r="E6" s="624">
        <v>35000</v>
      </c>
      <c r="F6" s="436">
        <v>120000</v>
      </c>
      <c r="G6" s="624">
        <v>35000</v>
      </c>
      <c r="H6" s="436">
        <v>120000</v>
      </c>
      <c r="I6" s="437" t="s">
        <v>91</v>
      </c>
      <c r="J6" s="437" t="s">
        <v>670</v>
      </c>
    </row>
    <row r="7" spans="1:10" ht="132">
      <c r="A7" s="434">
        <v>4</v>
      </c>
      <c r="B7" s="435" t="s">
        <v>669</v>
      </c>
      <c r="C7" s="435" t="s">
        <v>4981</v>
      </c>
      <c r="D7" s="435" t="s">
        <v>4982</v>
      </c>
      <c r="E7" s="624">
        <v>46000</v>
      </c>
      <c r="F7" s="436">
        <v>166000</v>
      </c>
      <c r="G7" s="624">
        <v>46000</v>
      </c>
      <c r="H7" s="436">
        <v>166000</v>
      </c>
      <c r="I7" s="437" t="s">
        <v>91</v>
      </c>
      <c r="J7" s="437" t="s">
        <v>670</v>
      </c>
    </row>
    <row r="8" spans="1:10" ht="204">
      <c r="A8" s="434">
        <v>5</v>
      </c>
      <c r="B8" s="435" t="s">
        <v>669</v>
      </c>
      <c r="C8" s="435" t="s">
        <v>4983</v>
      </c>
      <c r="D8" s="435" t="s">
        <v>4984</v>
      </c>
      <c r="E8" s="624">
        <v>37000</v>
      </c>
      <c r="F8" s="436">
        <v>203000</v>
      </c>
      <c r="G8" s="624">
        <v>37000</v>
      </c>
      <c r="H8" s="436">
        <v>203000</v>
      </c>
      <c r="I8" s="437" t="s">
        <v>91</v>
      </c>
      <c r="J8" s="437" t="s">
        <v>670</v>
      </c>
    </row>
    <row r="9" spans="1:10" ht="144">
      <c r="A9" s="434">
        <v>6</v>
      </c>
      <c r="B9" s="435" t="s">
        <v>669</v>
      </c>
      <c r="C9" s="435" t="s">
        <v>4985</v>
      </c>
      <c r="D9" s="435" t="s">
        <v>4986</v>
      </c>
      <c r="E9" s="624">
        <v>65000</v>
      </c>
      <c r="F9" s="436">
        <v>268000</v>
      </c>
      <c r="G9" s="624">
        <v>65000</v>
      </c>
      <c r="H9" s="436">
        <v>268000</v>
      </c>
      <c r="I9" s="437" t="s">
        <v>91</v>
      </c>
      <c r="J9" s="437" t="s">
        <v>670</v>
      </c>
    </row>
    <row r="10" spans="1:10" ht="252">
      <c r="A10" s="434">
        <v>1</v>
      </c>
      <c r="B10" s="438" t="s">
        <v>671</v>
      </c>
      <c r="C10" s="438" t="s">
        <v>4987</v>
      </c>
      <c r="D10" s="439" t="s">
        <v>4988</v>
      </c>
      <c r="E10" s="624">
        <v>300000</v>
      </c>
      <c r="F10" s="436">
        <v>568000</v>
      </c>
      <c r="G10" s="440">
        <v>300000</v>
      </c>
      <c r="H10" s="436">
        <v>568000</v>
      </c>
      <c r="I10" s="437" t="s">
        <v>360</v>
      </c>
      <c r="J10" s="437">
        <v>37</v>
      </c>
    </row>
    <row r="11" spans="1:10" ht="144">
      <c r="A11" s="434">
        <v>2</v>
      </c>
      <c r="B11" s="438" t="s">
        <v>4989</v>
      </c>
      <c r="C11" s="438" t="s">
        <v>4990</v>
      </c>
      <c r="D11" s="439" t="s">
        <v>4991</v>
      </c>
      <c r="E11" s="624">
        <v>25000</v>
      </c>
      <c r="F11" s="436">
        <v>593000</v>
      </c>
      <c r="G11" s="440">
        <v>25000</v>
      </c>
      <c r="H11" s="436">
        <v>593000</v>
      </c>
      <c r="I11" s="437" t="s">
        <v>4992</v>
      </c>
      <c r="J11" s="437">
        <v>29</v>
      </c>
    </row>
    <row r="12" spans="1:10" ht="156">
      <c r="A12" s="434">
        <v>3</v>
      </c>
      <c r="B12" s="438" t="s">
        <v>4993</v>
      </c>
      <c r="C12" s="438" t="s">
        <v>4994</v>
      </c>
      <c r="D12" s="439" t="s">
        <v>4995</v>
      </c>
      <c r="E12" s="624">
        <v>200000</v>
      </c>
      <c r="F12" s="436">
        <v>793000</v>
      </c>
      <c r="G12" s="440">
        <v>200000</v>
      </c>
      <c r="H12" s="436">
        <v>793000</v>
      </c>
      <c r="I12" s="437" t="s">
        <v>62</v>
      </c>
      <c r="J12" s="437">
        <v>33</v>
      </c>
    </row>
    <row r="13" spans="1:10" ht="120">
      <c r="A13" s="434">
        <v>4</v>
      </c>
      <c r="B13" s="438" t="s">
        <v>4996</v>
      </c>
      <c r="C13" s="438" t="s">
        <v>4997</v>
      </c>
      <c r="D13" s="439" t="s">
        <v>4998</v>
      </c>
      <c r="E13" s="624">
        <v>25000</v>
      </c>
      <c r="F13" s="436">
        <v>818000</v>
      </c>
      <c r="G13" s="440">
        <v>25000</v>
      </c>
      <c r="H13" s="436">
        <v>818000</v>
      </c>
      <c r="I13" s="437" t="s">
        <v>1392</v>
      </c>
      <c r="J13" s="437">
        <v>10</v>
      </c>
    </row>
    <row r="14" spans="1:10" ht="168">
      <c r="A14" s="434">
        <v>5</v>
      </c>
      <c r="B14" s="438" t="s">
        <v>4993</v>
      </c>
      <c r="C14" s="438" t="s">
        <v>4999</v>
      </c>
      <c r="D14" s="439" t="s">
        <v>5000</v>
      </c>
      <c r="E14" s="624">
        <v>300000</v>
      </c>
      <c r="F14" s="436">
        <v>1118000</v>
      </c>
      <c r="G14" s="440">
        <v>300000</v>
      </c>
      <c r="H14" s="436">
        <v>1118000</v>
      </c>
      <c r="I14" s="437" t="s">
        <v>65</v>
      </c>
      <c r="J14" s="437">
        <v>36</v>
      </c>
    </row>
    <row r="15" spans="1:10" ht="96">
      <c r="A15" s="434">
        <v>6</v>
      </c>
      <c r="B15" s="438" t="s">
        <v>4996</v>
      </c>
      <c r="C15" s="438" t="s">
        <v>5001</v>
      </c>
      <c r="D15" s="439" t="s">
        <v>5002</v>
      </c>
      <c r="E15" s="624">
        <v>60000</v>
      </c>
      <c r="F15" s="436">
        <v>1178000</v>
      </c>
      <c r="G15" s="440">
        <v>60000</v>
      </c>
      <c r="H15" s="436">
        <v>1178000</v>
      </c>
      <c r="I15" s="437" t="s">
        <v>5003</v>
      </c>
      <c r="J15" s="437">
        <v>9</v>
      </c>
    </row>
    <row r="16" spans="1:10" ht="84">
      <c r="A16" s="434">
        <v>7</v>
      </c>
      <c r="B16" s="438" t="s">
        <v>4996</v>
      </c>
      <c r="C16" s="438" t="s">
        <v>5004</v>
      </c>
      <c r="D16" s="439" t="s">
        <v>5005</v>
      </c>
      <c r="E16" s="624">
        <v>300000</v>
      </c>
      <c r="F16" s="436">
        <v>1478000</v>
      </c>
      <c r="G16" s="440">
        <v>300000</v>
      </c>
      <c r="H16" s="436">
        <v>1478000</v>
      </c>
      <c r="I16" s="437" t="s">
        <v>5003</v>
      </c>
      <c r="J16" s="437">
        <v>9</v>
      </c>
    </row>
    <row r="17" spans="1:10" ht="108">
      <c r="A17" s="434">
        <v>8</v>
      </c>
      <c r="B17" s="438" t="s">
        <v>4993</v>
      </c>
      <c r="C17" s="438" t="s">
        <v>5006</v>
      </c>
      <c r="D17" s="439" t="s">
        <v>5007</v>
      </c>
      <c r="E17" s="624">
        <v>25000</v>
      </c>
      <c r="F17" s="436">
        <v>1503000</v>
      </c>
      <c r="G17" s="440">
        <v>25000</v>
      </c>
      <c r="H17" s="436">
        <v>1503000</v>
      </c>
      <c r="I17" s="437" t="s">
        <v>62</v>
      </c>
      <c r="J17" s="437">
        <v>33</v>
      </c>
    </row>
    <row r="18" spans="1:10" ht="84">
      <c r="A18" s="434">
        <v>9</v>
      </c>
      <c r="B18" s="438" t="s">
        <v>671</v>
      </c>
      <c r="C18" s="438" t="s">
        <v>5008</v>
      </c>
      <c r="D18" s="439" t="s">
        <v>5009</v>
      </c>
      <c r="E18" s="624">
        <v>100000</v>
      </c>
      <c r="F18" s="436">
        <v>1603000</v>
      </c>
      <c r="G18" s="440">
        <v>100000</v>
      </c>
      <c r="H18" s="436">
        <v>1603000</v>
      </c>
      <c r="I18" s="437" t="s">
        <v>5010</v>
      </c>
      <c r="J18" s="437">
        <v>28</v>
      </c>
    </row>
    <row r="19" spans="1:10" ht="120">
      <c r="A19" s="434">
        <v>10</v>
      </c>
      <c r="B19" s="438" t="s">
        <v>5011</v>
      </c>
      <c r="C19" s="438" t="s">
        <v>5012</v>
      </c>
      <c r="D19" s="439" t="s">
        <v>5013</v>
      </c>
      <c r="E19" s="624">
        <v>50000</v>
      </c>
      <c r="F19" s="436">
        <v>1653000</v>
      </c>
      <c r="G19" s="440">
        <v>50000</v>
      </c>
      <c r="H19" s="436">
        <v>1653000</v>
      </c>
      <c r="I19" s="437" t="s">
        <v>681</v>
      </c>
      <c r="J19" s="437">
        <v>32</v>
      </c>
    </row>
    <row r="20" spans="1:10" ht="72">
      <c r="A20" s="434">
        <v>11</v>
      </c>
      <c r="B20" s="438" t="s">
        <v>5011</v>
      </c>
      <c r="C20" s="438" t="s">
        <v>5014</v>
      </c>
      <c r="D20" s="439" t="s">
        <v>5015</v>
      </c>
      <c r="E20" s="624">
        <v>40000</v>
      </c>
      <c r="F20" s="436">
        <v>1693000</v>
      </c>
      <c r="G20" s="440">
        <v>40000</v>
      </c>
      <c r="H20" s="436">
        <v>1693000</v>
      </c>
      <c r="I20" s="437" t="s">
        <v>647</v>
      </c>
      <c r="J20" s="437">
        <v>32</v>
      </c>
    </row>
    <row r="21" spans="1:10" ht="84">
      <c r="A21" s="434">
        <v>12</v>
      </c>
      <c r="B21" s="438" t="s">
        <v>4989</v>
      </c>
      <c r="C21" s="438" t="s">
        <v>5016</v>
      </c>
      <c r="D21" s="439" t="s">
        <v>5017</v>
      </c>
      <c r="E21" s="624">
        <v>75000</v>
      </c>
      <c r="F21" s="436">
        <v>1768000</v>
      </c>
      <c r="G21" s="440">
        <v>75000</v>
      </c>
      <c r="H21" s="436">
        <v>1768000</v>
      </c>
      <c r="I21" s="437" t="s">
        <v>5018</v>
      </c>
      <c r="J21" s="437">
        <v>29</v>
      </c>
    </row>
    <row r="22" spans="1:10" ht="108">
      <c r="A22" s="434">
        <v>13</v>
      </c>
      <c r="B22" s="438" t="s">
        <v>5019</v>
      </c>
      <c r="C22" s="438" t="s">
        <v>5020</v>
      </c>
      <c r="D22" s="439" t="s">
        <v>5021</v>
      </c>
      <c r="E22" s="624">
        <v>200000</v>
      </c>
      <c r="F22" s="436">
        <v>1968000</v>
      </c>
      <c r="G22" s="440">
        <v>200000</v>
      </c>
      <c r="H22" s="436">
        <v>1968000</v>
      </c>
      <c r="I22" s="437" t="s">
        <v>58</v>
      </c>
      <c r="J22" s="437">
        <v>6</v>
      </c>
    </row>
    <row r="23" spans="1:10" ht="108">
      <c r="A23" s="434">
        <v>14</v>
      </c>
      <c r="B23" s="438" t="s">
        <v>4989</v>
      </c>
      <c r="C23" s="438" t="s">
        <v>5022</v>
      </c>
      <c r="D23" s="439" t="s">
        <v>5023</v>
      </c>
      <c r="E23" s="624">
        <v>150000</v>
      </c>
      <c r="F23" s="436">
        <v>2118000</v>
      </c>
      <c r="G23" s="440">
        <v>150000</v>
      </c>
      <c r="H23" s="436">
        <v>2118000</v>
      </c>
      <c r="I23" s="437" t="s">
        <v>2505</v>
      </c>
      <c r="J23" s="437">
        <v>31</v>
      </c>
    </row>
    <row r="24" spans="1:10" ht="108">
      <c r="A24" s="434">
        <v>15</v>
      </c>
      <c r="B24" s="438" t="s">
        <v>4989</v>
      </c>
      <c r="C24" s="438" t="s">
        <v>5024</v>
      </c>
      <c r="D24" s="439" t="s">
        <v>5025</v>
      </c>
      <c r="E24" s="624">
        <v>200000</v>
      </c>
      <c r="F24" s="436">
        <v>2318000</v>
      </c>
      <c r="G24" s="440">
        <v>200000</v>
      </c>
      <c r="H24" s="436">
        <v>2318000</v>
      </c>
      <c r="I24" s="437" t="s">
        <v>5026</v>
      </c>
      <c r="J24" s="437">
        <v>31</v>
      </c>
    </row>
    <row r="25" spans="1:10" ht="24">
      <c r="A25" s="434"/>
      <c r="B25" s="441" t="s">
        <v>671</v>
      </c>
      <c r="C25" s="441" t="s">
        <v>729</v>
      </c>
      <c r="D25" s="441" t="s">
        <v>730</v>
      </c>
      <c r="E25" s="624">
        <v>250000</v>
      </c>
      <c r="F25" s="436">
        <v>2568000</v>
      </c>
      <c r="G25" s="440">
        <v>250000</v>
      </c>
      <c r="H25" s="436">
        <v>2568000</v>
      </c>
      <c r="I25" s="442" t="s">
        <v>672</v>
      </c>
      <c r="J25" s="443">
        <v>28</v>
      </c>
    </row>
    <row r="26" spans="1:10" ht="24">
      <c r="A26" s="434"/>
      <c r="B26" s="441" t="s">
        <v>671</v>
      </c>
      <c r="C26" s="441" t="s">
        <v>729</v>
      </c>
      <c r="D26" s="441" t="s">
        <v>731</v>
      </c>
      <c r="E26" s="624">
        <v>40000</v>
      </c>
      <c r="F26" s="436">
        <v>2608000</v>
      </c>
      <c r="G26" s="440">
        <v>40000</v>
      </c>
      <c r="H26" s="436">
        <v>2608000</v>
      </c>
      <c r="I26" s="442" t="s">
        <v>672</v>
      </c>
      <c r="J26" s="443">
        <v>28</v>
      </c>
    </row>
    <row r="27" spans="1:10" ht="24">
      <c r="A27" s="434"/>
      <c r="B27" s="441" t="s">
        <v>671</v>
      </c>
      <c r="C27" s="441" t="s">
        <v>729</v>
      </c>
      <c r="D27" s="441" t="s">
        <v>732</v>
      </c>
      <c r="E27" s="624">
        <v>75000</v>
      </c>
      <c r="F27" s="436">
        <v>2683000</v>
      </c>
      <c r="G27" s="440">
        <v>75000</v>
      </c>
      <c r="H27" s="436">
        <v>2683000</v>
      </c>
      <c r="I27" s="442" t="s">
        <v>672</v>
      </c>
      <c r="J27" s="443">
        <v>28</v>
      </c>
    </row>
    <row r="28" spans="1:10" ht="24">
      <c r="A28" s="434"/>
      <c r="B28" s="441" t="s">
        <v>671</v>
      </c>
      <c r="C28" s="441" t="s">
        <v>733</v>
      </c>
      <c r="D28" s="441" t="s">
        <v>734</v>
      </c>
      <c r="E28" s="624">
        <v>25000</v>
      </c>
      <c r="F28" s="436">
        <v>2708000</v>
      </c>
      <c r="G28" s="440">
        <v>25000</v>
      </c>
      <c r="H28" s="436">
        <v>2708000</v>
      </c>
      <c r="I28" s="442" t="s">
        <v>672</v>
      </c>
      <c r="J28" s="443">
        <v>28</v>
      </c>
    </row>
    <row r="29" spans="1:10" ht="24">
      <c r="A29" s="434"/>
      <c r="B29" s="441" t="s">
        <v>671</v>
      </c>
      <c r="C29" s="441" t="s">
        <v>733</v>
      </c>
      <c r="D29" s="441" t="s">
        <v>735</v>
      </c>
      <c r="E29" s="624">
        <v>8000</v>
      </c>
      <c r="F29" s="436">
        <v>2716000</v>
      </c>
      <c r="G29" s="440">
        <v>8000</v>
      </c>
      <c r="H29" s="436">
        <v>2716000</v>
      </c>
      <c r="I29" s="442" t="s">
        <v>672</v>
      </c>
      <c r="J29" s="443">
        <v>28</v>
      </c>
    </row>
    <row r="30" spans="1:10" ht="24">
      <c r="A30" s="434"/>
      <c r="B30" s="441" t="s">
        <v>671</v>
      </c>
      <c r="C30" s="441" t="s">
        <v>736</v>
      </c>
      <c r="D30" s="441" t="s">
        <v>737</v>
      </c>
      <c r="E30" s="624">
        <v>250000</v>
      </c>
      <c r="F30" s="436">
        <v>2966000</v>
      </c>
      <c r="G30" s="440">
        <v>250000</v>
      </c>
      <c r="H30" s="436">
        <v>2966000</v>
      </c>
      <c r="I30" s="442" t="s">
        <v>672</v>
      </c>
      <c r="J30" s="443">
        <v>14</v>
      </c>
    </row>
    <row r="31" spans="1:10" ht="24">
      <c r="A31" s="434"/>
      <c r="B31" s="441" t="s">
        <v>671</v>
      </c>
      <c r="C31" s="441" t="s">
        <v>738</v>
      </c>
      <c r="D31" s="441" t="s">
        <v>739</v>
      </c>
      <c r="E31" s="624">
        <v>100000</v>
      </c>
      <c r="F31" s="436">
        <v>3066000</v>
      </c>
      <c r="G31" s="440">
        <v>100000</v>
      </c>
      <c r="H31" s="436">
        <v>3066000</v>
      </c>
      <c r="I31" s="442" t="s">
        <v>672</v>
      </c>
      <c r="J31" s="443">
        <v>14</v>
      </c>
    </row>
    <row r="32" spans="1:10" ht="24">
      <c r="A32" s="434"/>
      <c r="B32" s="441" t="s">
        <v>671</v>
      </c>
      <c r="C32" s="441" t="s">
        <v>740</v>
      </c>
      <c r="D32" s="441" t="s">
        <v>741</v>
      </c>
      <c r="E32" s="624">
        <v>450000</v>
      </c>
      <c r="F32" s="436">
        <v>3516000</v>
      </c>
      <c r="G32" s="440">
        <v>450000</v>
      </c>
      <c r="H32" s="436">
        <v>3516000</v>
      </c>
      <c r="I32" s="442" t="s">
        <v>672</v>
      </c>
      <c r="J32" s="443">
        <v>14</v>
      </c>
    </row>
    <row r="33" spans="1:10" ht="24">
      <c r="A33" s="434"/>
      <c r="B33" s="441" t="s">
        <v>671</v>
      </c>
      <c r="C33" s="441" t="s">
        <v>740</v>
      </c>
      <c r="D33" s="441" t="s">
        <v>742</v>
      </c>
      <c r="E33" s="624">
        <v>100000</v>
      </c>
      <c r="F33" s="436">
        <v>3616000</v>
      </c>
      <c r="G33" s="440">
        <v>100000</v>
      </c>
      <c r="H33" s="436">
        <v>3616000</v>
      </c>
      <c r="I33" s="442" t="s">
        <v>672</v>
      </c>
      <c r="J33" s="443">
        <v>14</v>
      </c>
    </row>
    <row r="34" spans="1:10" ht="24">
      <c r="A34" s="434"/>
      <c r="B34" s="441" t="s">
        <v>671</v>
      </c>
      <c r="C34" s="441" t="s">
        <v>740</v>
      </c>
      <c r="D34" s="441" t="s">
        <v>743</v>
      </c>
      <c r="E34" s="624">
        <v>10000</v>
      </c>
      <c r="F34" s="436">
        <v>3626000</v>
      </c>
      <c r="G34" s="440">
        <v>10000</v>
      </c>
      <c r="H34" s="436">
        <v>3626000</v>
      </c>
      <c r="I34" s="442" t="s">
        <v>672</v>
      </c>
      <c r="J34" s="443">
        <v>14</v>
      </c>
    </row>
    <row r="35" spans="1:10" ht="24">
      <c r="A35" s="434"/>
      <c r="B35" s="441" t="s">
        <v>671</v>
      </c>
      <c r="C35" s="441" t="s">
        <v>744</v>
      </c>
      <c r="D35" s="441" t="s">
        <v>745</v>
      </c>
      <c r="E35" s="624">
        <v>75000</v>
      </c>
      <c r="F35" s="436">
        <v>3701000</v>
      </c>
      <c r="G35" s="440">
        <v>75000</v>
      </c>
      <c r="H35" s="436">
        <v>3701000</v>
      </c>
      <c r="I35" s="442" t="s">
        <v>672</v>
      </c>
      <c r="J35" s="443">
        <v>14</v>
      </c>
    </row>
    <row r="36" spans="1:10" ht="24">
      <c r="A36" s="434"/>
      <c r="B36" s="441" t="s">
        <v>671</v>
      </c>
      <c r="C36" s="441" t="s">
        <v>740</v>
      </c>
      <c r="D36" s="441" t="s">
        <v>735</v>
      </c>
      <c r="E36" s="624">
        <v>10000</v>
      </c>
      <c r="F36" s="436">
        <v>3711000</v>
      </c>
      <c r="G36" s="440">
        <v>10000</v>
      </c>
      <c r="H36" s="436">
        <v>3711000</v>
      </c>
      <c r="I36" s="442" t="s">
        <v>672</v>
      </c>
      <c r="J36" s="443">
        <v>14</v>
      </c>
    </row>
    <row r="37" spans="1:10" ht="24">
      <c r="A37" s="434"/>
      <c r="B37" s="441" t="s">
        <v>671</v>
      </c>
      <c r="C37" s="441" t="s">
        <v>740</v>
      </c>
      <c r="D37" s="441" t="s">
        <v>746</v>
      </c>
      <c r="E37" s="624">
        <v>150000</v>
      </c>
      <c r="F37" s="436">
        <v>3861000</v>
      </c>
      <c r="G37" s="440">
        <v>150000</v>
      </c>
      <c r="H37" s="436">
        <v>3861000</v>
      </c>
      <c r="I37" s="442" t="s">
        <v>672</v>
      </c>
      <c r="J37" s="443">
        <v>14</v>
      </c>
    </row>
    <row r="38" spans="1:10" ht="24">
      <c r="A38" s="434"/>
      <c r="B38" s="441" t="s">
        <v>671</v>
      </c>
      <c r="C38" s="444" t="s">
        <v>747</v>
      </c>
      <c r="D38" s="444" t="s">
        <v>748</v>
      </c>
      <c r="E38" s="624">
        <v>300000</v>
      </c>
      <c r="F38" s="436">
        <v>4161000</v>
      </c>
      <c r="G38" s="440">
        <v>300000</v>
      </c>
      <c r="H38" s="436">
        <v>4161000</v>
      </c>
      <c r="I38" s="445" t="s">
        <v>672</v>
      </c>
      <c r="J38" s="446">
        <v>14</v>
      </c>
    </row>
    <row r="39" spans="1:10" ht="24">
      <c r="A39" s="434"/>
      <c r="B39" s="441" t="s">
        <v>671</v>
      </c>
      <c r="C39" s="444" t="s">
        <v>747</v>
      </c>
      <c r="D39" s="444" t="s">
        <v>735</v>
      </c>
      <c r="E39" s="624">
        <v>15000</v>
      </c>
      <c r="F39" s="436">
        <v>4176000</v>
      </c>
      <c r="G39" s="440">
        <v>15000</v>
      </c>
      <c r="H39" s="436">
        <v>4176000</v>
      </c>
      <c r="I39" s="445" t="s">
        <v>672</v>
      </c>
      <c r="J39" s="446">
        <v>14</v>
      </c>
    </row>
    <row r="40" spans="1:10" ht="24">
      <c r="A40" s="434"/>
      <c r="B40" s="441" t="s">
        <v>671</v>
      </c>
      <c r="C40" s="444" t="s">
        <v>747</v>
      </c>
      <c r="D40" s="444" t="s">
        <v>749</v>
      </c>
      <c r="E40" s="624">
        <v>20000</v>
      </c>
      <c r="F40" s="436">
        <v>4196000</v>
      </c>
      <c r="G40" s="440">
        <v>20000</v>
      </c>
      <c r="H40" s="436">
        <v>4196000</v>
      </c>
      <c r="I40" s="445" t="s">
        <v>672</v>
      </c>
      <c r="J40" s="446">
        <v>14</v>
      </c>
    </row>
    <row r="41" spans="1:10" ht="24">
      <c r="A41" s="434"/>
      <c r="B41" s="441" t="s">
        <v>671</v>
      </c>
      <c r="C41" s="444" t="s">
        <v>750</v>
      </c>
      <c r="D41" s="444" t="s">
        <v>751</v>
      </c>
      <c r="E41" s="624">
        <v>150000</v>
      </c>
      <c r="F41" s="436">
        <v>4346000</v>
      </c>
      <c r="G41" s="440">
        <v>150000</v>
      </c>
      <c r="H41" s="436">
        <v>4346000</v>
      </c>
      <c r="I41" s="445" t="s">
        <v>672</v>
      </c>
      <c r="J41" s="446">
        <v>14</v>
      </c>
    </row>
    <row r="42" spans="1:10" ht="24">
      <c r="A42" s="434"/>
      <c r="B42" s="441" t="s">
        <v>671</v>
      </c>
      <c r="C42" s="444" t="s">
        <v>750</v>
      </c>
      <c r="D42" s="444" t="s">
        <v>752</v>
      </c>
      <c r="E42" s="624">
        <v>275000</v>
      </c>
      <c r="F42" s="436">
        <v>4621000</v>
      </c>
      <c r="G42" s="440">
        <v>275000</v>
      </c>
      <c r="H42" s="436">
        <v>4621000</v>
      </c>
      <c r="I42" s="445" t="s">
        <v>672</v>
      </c>
      <c r="J42" s="446">
        <v>14</v>
      </c>
    </row>
    <row r="43" spans="1:10" ht="24">
      <c r="A43" s="434"/>
      <c r="B43" s="441" t="s">
        <v>671</v>
      </c>
      <c r="C43" s="444" t="s">
        <v>750</v>
      </c>
      <c r="D43" s="444" t="s">
        <v>753</v>
      </c>
      <c r="E43" s="624">
        <v>80000</v>
      </c>
      <c r="F43" s="436">
        <v>4701000</v>
      </c>
      <c r="G43" s="440">
        <v>80000</v>
      </c>
      <c r="H43" s="436">
        <v>4701000</v>
      </c>
      <c r="I43" s="445" t="s">
        <v>672</v>
      </c>
      <c r="J43" s="446">
        <v>14</v>
      </c>
    </row>
    <row r="44" spans="1:10" ht="24">
      <c r="A44" s="434"/>
      <c r="B44" s="441" t="s">
        <v>671</v>
      </c>
      <c r="C44" s="444" t="s">
        <v>750</v>
      </c>
      <c r="D44" s="444" t="s">
        <v>754</v>
      </c>
      <c r="E44" s="624">
        <v>735000</v>
      </c>
      <c r="F44" s="436">
        <v>5436000</v>
      </c>
      <c r="G44" s="440">
        <v>735000</v>
      </c>
      <c r="H44" s="436">
        <v>5436000</v>
      </c>
      <c r="I44" s="445" t="s">
        <v>672</v>
      </c>
      <c r="J44" s="446">
        <v>14</v>
      </c>
    </row>
    <row r="45" spans="1:10" ht="24">
      <c r="A45" s="434"/>
      <c r="B45" s="441" t="s">
        <v>671</v>
      </c>
      <c r="C45" s="444" t="s">
        <v>755</v>
      </c>
      <c r="D45" s="444" t="s">
        <v>756</v>
      </c>
      <c r="E45" s="624">
        <v>200000</v>
      </c>
      <c r="F45" s="436">
        <v>5636000</v>
      </c>
      <c r="G45" s="440">
        <v>200000</v>
      </c>
      <c r="H45" s="436">
        <v>5636000</v>
      </c>
      <c r="I45" s="445" t="s">
        <v>672</v>
      </c>
      <c r="J45" s="446">
        <v>12</v>
      </c>
    </row>
    <row r="46" spans="1:10" ht="24">
      <c r="A46" s="434"/>
      <c r="B46" s="441" t="s">
        <v>671</v>
      </c>
      <c r="C46" s="444" t="s">
        <v>755</v>
      </c>
      <c r="D46" s="444" t="s">
        <v>757</v>
      </c>
      <c r="E46" s="624">
        <v>65000</v>
      </c>
      <c r="F46" s="436">
        <v>5701000</v>
      </c>
      <c r="G46" s="440">
        <v>65000</v>
      </c>
      <c r="H46" s="436">
        <v>5701000</v>
      </c>
      <c r="I46" s="445" t="s">
        <v>672</v>
      </c>
      <c r="J46" s="446">
        <v>12</v>
      </c>
    </row>
    <row r="47" spans="1:10" ht="24">
      <c r="A47" s="434"/>
      <c r="B47" s="441" t="s">
        <v>671</v>
      </c>
      <c r="C47" s="444" t="s">
        <v>758</v>
      </c>
      <c r="D47" s="444" t="s">
        <v>759</v>
      </c>
      <c r="E47" s="624">
        <v>230000</v>
      </c>
      <c r="F47" s="436">
        <v>5931000</v>
      </c>
      <c r="G47" s="440">
        <v>230000</v>
      </c>
      <c r="H47" s="436">
        <v>5931000</v>
      </c>
      <c r="I47" s="445" t="s">
        <v>672</v>
      </c>
      <c r="J47" s="446">
        <v>12</v>
      </c>
    </row>
    <row r="48" spans="1:10" ht="24">
      <c r="A48" s="434"/>
      <c r="B48" s="441" t="s">
        <v>671</v>
      </c>
      <c r="C48" s="444" t="s">
        <v>758</v>
      </c>
      <c r="D48" s="444" t="s">
        <v>760</v>
      </c>
      <c r="E48" s="624">
        <v>40000</v>
      </c>
      <c r="F48" s="436">
        <v>5971000</v>
      </c>
      <c r="G48" s="440">
        <v>40000</v>
      </c>
      <c r="H48" s="436">
        <v>5971000</v>
      </c>
      <c r="I48" s="445" t="s">
        <v>672</v>
      </c>
      <c r="J48" s="446">
        <v>12</v>
      </c>
    </row>
    <row r="49" spans="1:10" ht="24">
      <c r="A49" s="434"/>
      <c r="B49" s="441" t="s">
        <v>671</v>
      </c>
      <c r="C49" s="444" t="s">
        <v>758</v>
      </c>
      <c r="D49" s="444" t="s">
        <v>761</v>
      </c>
      <c r="E49" s="624">
        <v>70000</v>
      </c>
      <c r="F49" s="436">
        <v>6041000</v>
      </c>
      <c r="G49" s="440">
        <v>70000</v>
      </c>
      <c r="H49" s="436">
        <v>6041000</v>
      </c>
      <c r="I49" s="445" t="s">
        <v>672</v>
      </c>
      <c r="J49" s="446">
        <v>12</v>
      </c>
    </row>
    <row r="50" spans="1:10" ht="24">
      <c r="A50" s="434"/>
      <c r="B50" s="441" t="s">
        <v>671</v>
      </c>
      <c r="C50" s="444" t="s">
        <v>758</v>
      </c>
      <c r="D50" s="444" t="s">
        <v>762</v>
      </c>
      <c r="E50" s="624">
        <v>320000</v>
      </c>
      <c r="F50" s="436">
        <v>6361000</v>
      </c>
      <c r="G50" s="440">
        <v>320000</v>
      </c>
      <c r="H50" s="436">
        <v>6361000</v>
      </c>
      <c r="I50" s="445" t="s">
        <v>672</v>
      </c>
      <c r="J50" s="446">
        <v>12</v>
      </c>
    </row>
    <row r="51" spans="1:10" ht="24">
      <c r="A51" s="434"/>
      <c r="B51" s="441" t="s">
        <v>671</v>
      </c>
      <c r="C51" s="444" t="s">
        <v>758</v>
      </c>
      <c r="D51" s="444" t="s">
        <v>763</v>
      </c>
      <c r="E51" s="624">
        <v>250000</v>
      </c>
      <c r="F51" s="436">
        <v>6611000</v>
      </c>
      <c r="G51" s="440">
        <v>250000</v>
      </c>
      <c r="H51" s="436">
        <v>6611000</v>
      </c>
      <c r="I51" s="445" t="s">
        <v>672</v>
      </c>
      <c r="J51" s="446">
        <v>12</v>
      </c>
    </row>
    <row r="52" spans="1:10" ht="24">
      <c r="A52" s="434"/>
      <c r="B52" s="441" t="s">
        <v>671</v>
      </c>
      <c r="C52" s="447" t="s">
        <v>758</v>
      </c>
      <c r="D52" s="447" t="s">
        <v>764</v>
      </c>
      <c r="E52" s="624">
        <v>175000</v>
      </c>
      <c r="F52" s="436">
        <v>6786000</v>
      </c>
      <c r="G52" s="440">
        <v>175000</v>
      </c>
      <c r="H52" s="436">
        <v>6786000</v>
      </c>
      <c r="I52" s="445" t="s">
        <v>672</v>
      </c>
      <c r="J52" s="448">
        <v>12</v>
      </c>
    </row>
    <row r="53" spans="1:10" ht="24">
      <c r="A53" s="434"/>
      <c r="B53" s="441" t="s">
        <v>671</v>
      </c>
      <c r="C53" s="447" t="s">
        <v>758</v>
      </c>
      <c r="D53" s="447" t="s">
        <v>765</v>
      </c>
      <c r="E53" s="624">
        <v>75000</v>
      </c>
      <c r="F53" s="436">
        <v>6861000</v>
      </c>
      <c r="G53" s="440">
        <v>75000</v>
      </c>
      <c r="H53" s="436">
        <v>6861000</v>
      </c>
      <c r="I53" s="445" t="s">
        <v>672</v>
      </c>
      <c r="J53" s="448">
        <v>12</v>
      </c>
    </row>
    <row r="54" spans="1:10" ht="24">
      <c r="A54" s="434"/>
      <c r="B54" s="441" t="s">
        <v>671</v>
      </c>
      <c r="C54" s="447" t="s">
        <v>766</v>
      </c>
      <c r="D54" s="447" t="s">
        <v>767</v>
      </c>
      <c r="E54" s="624">
        <v>150000</v>
      </c>
      <c r="F54" s="436">
        <v>7011000</v>
      </c>
      <c r="G54" s="440">
        <v>150000</v>
      </c>
      <c r="H54" s="436">
        <v>7011000</v>
      </c>
      <c r="I54" s="445" t="s">
        <v>672</v>
      </c>
      <c r="J54" s="448">
        <v>28</v>
      </c>
    </row>
    <row r="55" spans="1:10" ht="24">
      <c r="A55" s="434"/>
      <c r="B55" s="441" t="s">
        <v>671</v>
      </c>
      <c r="C55" s="447" t="s">
        <v>768</v>
      </c>
      <c r="D55" s="447" t="s">
        <v>769</v>
      </c>
      <c r="E55" s="624">
        <v>150000</v>
      </c>
      <c r="F55" s="436">
        <v>7161000</v>
      </c>
      <c r="G55" s="440">
        <v>150000</v>
      </c>
      <c r="H55" s="436">
        <v>7161000</v>
      </c>
      <c r="I55" s="445" t="s">
        <v>672</v>
      </c>
      <c r="J55" s="448">
        <v>28</v>
      </c>
    </row>
    <row r="56" spans="1:10" ht="24">
      <c r="A56" s="434"/>
      <c r="B56" s="441" t="s">
        <v>671</v>
      </c>
      <c r="C56" s="449" t="s">
        <v>688</v>
      </c>
      <c r="D56" s="449" t="s">
        <v>770</v>
      </c>
      <c r="E56" s="624">
        <v>10000</v>
      </c>
      <c r="F56" s="436">
        <v>7171000</v>
      </c>
      <c r="G56" s="440">
        <v>10000</v>
      </c>
      <c r="H56" s="436">
        <v>7171000</v>
      </c>
      <c r="I56" s="445" t="s">
        <v>672</v>
      </c>
      <c r="J56" s="450">
        <v>37</v>
      </c>
    </row>
    <row r="57" spans="1:10" ht="24">
      <c r="A57" s="434"/>
      <c r="B57" s="441" t="s">
        <v>671</v>
      </c>
      <c r="C57" s="449" t="s">
        <v>688</v>
      </c>
      <c r="D57" s="449" t="s">
        <v>771</v>
      </c>
      <c r="E57" s="624">
        <v>150000</v>
      </c>
      <c r="F57" s="436">
        <v>7321000</v>
      </c>
      <c r="G57" s="440">
        <v>150000</v>
      </c>
      <c r="H57" s="436">
        <v>7321000</v>
      </c>
      <c r="I57" s="445" t="s">
        <v>672</v>
      </c>
      <c r="J57" s="450">
        <v>37</v>
      </c>
    </row>
    <row r="58" spans="1:10" ht="24">
      <c r="A58" s="434"/>
      <c r="B58" s="441" t="s">
        <v>671</v>
      </c>
      <c r="C58" s="449" t="s">
        <v>688</v>
      </c>
      <c r="D58" s="449" t="s">
        <v>772</v>
      </c>
      <c r="E58" s="624">
        <v>90000</v>
      </c>
      <c r="F58" s="436">
        <v>7411000</v>
      </c>
      <c r="G58" s="440">
        <v>90000</v>
      </c>
      <c r="H58" s="436">
        <v>7411000</v>
      </c>
      <c r="I58" s="445" t="s">
        <v>672</v>
      </c>
      <c r="J58" s="450">
        <v>37</v>
      </c>
    </row>
    <row r="59" spans="1:10" ht="24">
      <c r="A59" s="434"/>
      <c r="B59" s="441" t="s">
        <v>671</v>
      </c>
      <c r="C59" s="449" t="s">
        <v>688</v>
      </c>
      <c r="D59" s="449" t="s">
        <v>773</v>
      </c>
      <c r="E59" s="624">
        <v>10000</v>
      </c>
      <c r="F59" s="436">
        <v>7421000</v>
      </c>
      <c r="G59" s="440">
        <v>10000</v>
      </c>
      <c r="H59" s="436">
        <v>7421000</v>
      </c>
      <c r="I59" s="445" t="s">
        <v>672</v>
      </c>
      <c r="J59" s="450">
        <v>37</v>
      </c>
    </row>
    <row r="60" spans="1:10" ht="24">
      <c r="A60" s="434"/>
      <c r="B60" s="441" t="s">
        <v>671</v>
      </c>
      <c r="C60" s="447" t="s">
        <v>774</v>
      </c>
      <c r="D60" s="447" t="s">
        <v>775</v>
      </c>
      <c r="E60" s="624">
        <v>125000</v>
      </c>
      <c r="F60" s="436">
        <v>7546000</v>
      </c>
      <c r="G60" s="440">
        <v>125000</v>
      </c>
      <c r="H60" s="436">
        <v>7546000</v>
      </c>
      <c r="I60" s="451" t="s">
        <v>672</v>
      </c>
      <c r="J60" s="448">
        <v>28</v>
      </c>
    </row>
    <row r="61" spans="1:10" ht="24">
      <c r="A61" s="434"/>
      <c r="B61" s="441" t="s">
        <v>671</v>
      </c>
      <c r="C61" s="447" t="s">
        <v>776</v>
      </c>
      <c r="D61" s="447" t="s">
        <v>777</v>
      </c>
      <c r="E61" s="624">
        <v>225000</v>
      </c>
      <c r="F61" s="436">
        <v>7771000</v>
      </c>
      <c r="G61" s="440">
        <v>225000</v>
      </c>
      <c r="H61" s="436">
        <v>7771000</v>
      </c>
      <c r="I61" s="451" t="s">
        <v>672</v>
      </c>
      <c r="J61" s="448">
        <v>14</v>
      </c>
    </row>
    <row r="62" spans="1:10" ht="24">
      <c r="A62" s="434"/>
      <c r="B62" s="441" t="s">
        <v>671</v>
      </c>
      <c r="C62" s="447" t="s">
        <v>776</v>
      </c>
      <c r="D62" s="447" t="s">
        <v>778</v>
      </c>
      <c r="E62" s="624">
        <v>100000</v>
      </c>
      <c r="F62" s="436">
        <v>7871000</v>
      </c>
      <c r="G62" s="440">
        <v>100000</v>
      </c>
      <c r="H62" s="436">
        <v>7871000</v>
      </c>
      <c r="I62" s="451" t="s">
        <v>672</v>
      </c>
      <c r="J62" s="448">
        <v>14</v>
      </c>
    </row>
    <row r="63" spans="1:10" ht="24">
      <c r="A63" s="434"/>
      <c r="B63" s="441" t="s">
        <v>671</v>
      </c>
      <c r="C63" s="447" t="s">
        <v>776</v>
      </c>
      <c r="D63" s="447" t="s">
        <v>779</v>
      </c>
      <c r="E63" s="624">
        <v>25000</v>
      </c>
      <c r="F63" s="436">
        <v>7896000</v>
      </c>
      <c r="G63" s="440">
        <v>25000</v>
      </c>
      <c r="H63" s="436">
        <v>7896000</v>
      </c>
      <c r="I63" s="451" t="s">
        <v>672</v>
      </c>
      <c r="J63" s="448">
        <v>14</v>
      </c>
    </row>
    <row r="64" spans="1:10" ht="24">
      <c r="A64" s="434"/>
      <c r="B64" s="441" t="s">
        <v>671</v>
      </c>
      <c r="C64" s="447" t="s">
        <v>780</v>
      </c>
      <c r="D64" s="447" t="s">
        <v>781</v>
      </c>
      <c r="E64" s="624">
        <v>250000</v>
      </c>
      <c r="F64" s="436">
        <v>8146000</v>
      </c>
      <c r="G64" s="440">
        <v>250000</v>
      </c>
      <c r="H64" s="436">
        <v>8146000</v>
      </c>
      <c r="I64" s="451" t="s">
        <v>672</v>
      </c>
      <c r="J64" s="448">
        <v>28</v>
      </c>
    </row>
    <row r="65" spans="1:10" ht="24">
      <c r="A65" s="434"/>
      <c r="B65" s="441" t="s">
        <v>671</v>
      </c>
      <c r="C65" s="447" t="s">
        <v>782</v>
      </c>
      <c r="D65" s="447" t="s">
        <v>783</v>
      </c>
      <c r="E65" s="624">
        <v>250000</v>
      </c>
      <c r="F65" s="436">
        <v>8396000</v>
      </c>
      <c r="G65" s="440">
        <v>250000</v>
      </c>
      <c r="H65" s="436">
        <v>8396000</v>
      </c>
      <c r="I65" s="451" t="s">
        <v>672</v>
      </c>
      <c r="J65" s="448">
        <v>28</v>
      </c>
    </row>
    <row r="66" spans="1:10" ht="24">
      <c r="A66" s="434"/>
      <c r="B66" s="441" t="s">
        <v>671</v>
      </c>
      <c r="C66" s="449" t="s">
        <v>782</v>
      </c>
      <c r="D66" s="449" t="s">
        <v>784</v>
      </c>
      <c r="E66" s="624">
        <v>25000</v>
      </c>
      <c r="F66" s="436">
        <v>8421000</v>
      </c>
      <c r="G66" s="440">
        <v>25000</v>
      </c>
      <c r="H66" s="436">
        <v>8421000</v>
      </c>
      <c r="I66" s="452" t="s">
        <v>672</v>
      </c>
      <c r="J66" s="450">
        <v>28</v>
      </c>
    </row>
    <row r="67" spans="1:10" ht="24">
      <c r="A67" s="434"/>
      <c r="B67" s="441" t="s">
        <v>671</v>
      </c>
      <c r="C67" s="449" t="s">
        <v>785</v>
      </c>
      <c r="D67" s="449" t="s">
        <v>781</v>
      </c>
      <c r="E67" s="624">
        <v>300000</v>
      </c>
      <c r="F67" s="436">
        <v>8721000</v>
      </c>
      <c r="G67" s="440">
        <v>300000</v>
      </c>
      <c r="H67" s="436">
        <v>8721000</v>
      </c>
      <c r="I67" s="452" t="s">
        <v>672</v>
      </c>
      <c r="J67" s="450">
        <v>28</v>
      </c>
    </row>
    <row r="68" spans="1:10" ht="36">
      <c r="A68" s="434"/>
      <c r="B68" s="453" t="s">
        <v>683</v>
      </c>
      <c r="C68" s="453" t="s">
        <v>786</v>
      </c>
      <c r="D68" s="453" t="s">
        <v>787</v>
      </c>
      <c r="E68" s="624">
        <v>40000</v>
      </c>
      <c r="F68" s="436">
        <v>8761000</v>
      </c>
      <c r="G68" s="440">
        <v>40000</v>
      </c>
      <c r="H68" s="436">
        <v>8761000</v>
      </c>
      <c r="I68" s="454" t="s">
        <v>5027</v>
      </c>
      <c r="J68" s="455">
        <v>31</v>
      </c>
    </row>
    <row r="69" spans="1:10" ht="24">
      <c r="A69" s="434"/>
      <c r="B69" s="453" t="s">
        <v>683</v>
      </c>
      <c r="C69" s="453" t="s">
        <v>786</v>
      </c>
      <c r="D69" s="453" t="s">
        <v>735</v>
      </c>
      <c r="E69" s="624">
        <v>25000</v>
      </c>
      <c r="F69" s="436">
        <v>8786000</v>
      </c>
      <c r="G69" s="440">
        <v>25000</v>
      </c>
      <c r="H69" s="436">
        <v>8786000</v>
      </c>
      <c r="I69" s="454" t="s">
        <v>5027</v>
      </c>
      <c r="J69" s="455">
        <v>31</v>
      </c>
    </row>
    <row r="70" spans="1:10" ht="24">
      <c r="A70" s="434"/>
      <c r="B70" s="453" t="s">
        <v>683</v>
      </c>
      <c r="C70" s="453" t="s">
        <v>790</v>
      </c>
      <c r="D70" s="453" t="s">
        <v>781</v>
      </c>
      <c r="E70" s="624">
        <v>350000</v>
      </c>
      <c r="F70" s="436">
        <v>9686000</v>
      </c>
      <c r="G70" s="440">
        <v>350000</v>
      </c>
      <c r="H70" s="436">
        <v>9686000</v>
      </c>
      <c r="I70" s="454" t="s">
        <v>5027</v>
      </c>
      <c r="J70" s="455">
        <v>31</v>
      </c>
    </row>
    <row r="71" spans="1:10" ht="24">
      <c r="A71" s="434"/>
      <c r="B71" s="453" t="s">
        <v>788</v>
      </c>
      <c r="C71" s="453" t="s">
        <v>789</v>
      </c>
      <c r="D71" s="453" t="s">
        <v>791</v>
      </c>
      <c r="E71" s="624">
        <v>200000</v>
      </c>
      <c r="F71" s="436">
        <v>9886000</v>
      </c>
      <c r="G71" s="440">
        <v>200000</v>
      </c>
      <c r="H71" s="436">
        <v>9886000</v>
      </c>
      <c r="I71" s="454" t="s">
        <v>5027</v>
      </c>
      <c r="J71" s="455">
        <v>31</v>
      </c>
    </row>
    <row r="72" spans="1:10" ht="24">
      <c r="A72" s="434"/>
      <c r="B72" s="453" t="s">
        <v>683</v>
      </c>
      <c r="C72" s="453" t="s">
        <v>792</v>
      </c>
      <c r="D72" s="453" t="s">
        <v>793</v>
      </c>
      <c r="E72" s="624">
        <v>25000</v>
      </c>
      <c r="F72" s="436">
        <v>9911000</v>
      </c>
      <c r="G72" s="440">
        <v>25000</v>
      </c>
      <c r="H72" s="436">
        <v>9911000</v>
      </c>
      <c r="I72" s="454" t="s">
        <v>5027</v>
      </c>
      <c r="J72" s="455">
        <v>31</v>
      </c>
    </row>
    <row r="73" spans="1:10" ht="24">
      <c r="A73" s="434"/>
      <c r="B73" s="453" t="s">
        <v>683</v>
      </c>
      <c r="C73" s="453" t="s">
        <v>792</v>
      </c>
      <c r="D73" s="453" t="s">
        <v>794</v>
      </c>
      <c r="E73" s="624">
        <v>25000</v>
      </c>
      <c r="F73" s="436">
        <v>9936000</v>
      </c>
      <c r="G73" s="440">
        <v>25000</v>
      </c>
      <c r="H73" s="436">
        <v>9936000</v>
      </c>
      <c r="I73" s="454" t="s">
        <v>5027</v>
      </c>
      <c r="J73" s="455">
        <v>31</v>
      </c>
    </row>
    <row r="74" spans="1:10" ht="24">
      <c r="A74" s="434"/>
      <c r="B74" s="453" t="s">
        <v>683</v>
      </c>
      <c r="C74" s="453" t="s">
        <v>792</v>
      </c>
      <c r="D74" s="453" t="s">
        <v>781</v>
      </c>
      <c r="E74" s="624">
        <v>200000</v>
      </c>
      <c r="F74" s="436">
        <v>10136000</v>
      </c>
      <c r="G74" s="440">
        <v>200000</v>
      </c>
      <c r="H74" s="436">
        <v>10136000</v>
      </c>
      <c r="I74" s="454" t="s">
        <v>5027</v>
      </c>
      <c r="J74" s="455">
        <v>31</v>
      </c>
    </row>
    <row r="75" spans="1:10" ht="24">
      <c r="A75" s="434"/>
      <c r="B75" s="453" t="s">
        <v>683</v>
      </c>
      <c r="C75" s="453" t="s">
        <v>792</v>
      </c>
      <c r="D75" s="453" t="s">
        <v>735</v>
      </c>
      <c r="E75" s="624">
        <v>20000</v>
      </c>
      <c r="F75" s="436">
        <v>10156000</v>
      </c>
      <c r="G75" s="440">
        <v>20000</v>
      </c>
      <c r="H75" s="436">
        <v>10156000</v>
      </c>
      <c r="I75" s="454" t="s">
        <v>5027</v>
      </c>
      <c r="J75" s="455">
        <v>31</v>
      </c>
    </row>
    <row r="76" spans="1:10" ht="24">
      <c r="A76" s="434"/>
      <c r="B76" s="453" t="s">
        <v>683</v>
      </c>
      <c r="C76" s="453" t="s">
        <v>792</v>
      </c>
      <c r="D76" s="453" t="s">
        <v>795</v>
      </c>
      <c r="E76" s="624">
        <v>100000</v>
      </c>
      <c r="F76" s="436">
        <v>10256000</v>
      </c>
      <c r="G76" s="440">
        <v>100000</v>
      </c>
      <c r="H76" s="436">
        <v>10256000</v>
      </c>
      <c r="I76" s="454" t="s">
        <v>5027</v>
      </c>
      <c r="J76" s="455">
        <v>31</v>
      </c>
    </row>
    <row r="77" spans="1:10" ht="48">
      <c r="A77" s="434"/>
      <c r="B77" s="453" t="s">
        <v>683</v>
      </c>
      <c r="C77" s="453" t="s">
        <v>792</v>
      </c>
      <c r="D77" s="453" t="s">
        <v>5028</v>
      </c>
      <c r="E77" s="624">
        <v>300000</v>
      </c>
      <c r="F77" s="436">
        <v>10556000</v>
      </c>
      <c r="G77" s="440">
        <v>300000</v>
      </c>
      <c r="H77" s="436">
        <v>10556000</v>
      </c>
      <c r="I77" s="454" t="s">
        <v>5027</v>
      </c>
      <c r="J77" s="455">
        <v>31</v>
      </c>
    </row>
    <row r="78" spans="1:10" ht="24">
      <c r="A78" s="434"/>
      <c r="B78" s="453" t="s">
        <v>683</v>
      </c>
      <c r="C78" s="453" t="s">
        <v>796</v>
      </c>
      <c r="D78" s="453" t="s">
        <v>797</v>
      </c>
      <c r="E78" s="624">
        <v>200000</v>
      </c>
      <c r="F78" s="436">
        <v>10756000</v>
      </c>
      <c r="G78" s="440">
        <v>200000</v>
      </c>
      <c r="H78" s="436">
        <v>10756000</v>
      </c>
      <c r="I78" s="454" t="s">
        <v>5027</v>
      </c>
      <c r="J78" s="455">
        <v>31</v>
      </c>
    </row>
    <row r="79" spans="1:10" ht="24">
      <c r="A79" s="434"/>
      <c r="B79" s="453" t="s">
        <v>683</v>
      </c>
      <c r="C79" s="453" t="s">
        <v>796</v>
      </c>
      <c r="D79" s="453" t="s">
        <v>798</v>
      </c>
      <c r="E79" s="624">
        <v>50000</v>
      </c>
      <c r="F79" s="436">
        <v>10806000</v>
      </c>
      <c r="G79" s="440">
        <v>50000</v>
      </c>
      <c r="H79" s="436">
        <v>10806000</v>
      </c>
      <c r="I79" s="454" t="s">
        <v>5027</v>
      </c>
      <c r="J79" s="455">
        <v>31</v>
      </c>
    </row>
    <row r="80" spans="1:10" ht="24">
      <c r="A80" s="434"/>
      <c r="B80" s="453" t="s">
        <v>683</v>
      </c>
      <c r="C80" s="453" t="s">
        <v>799</v>
      </c>
      <c r="D80" s="453" t="s">
        <v>800</v>
      </c>
      <c r="E80" s="624">
        <v>300000</v>
      </c>
      <c r="F80" s="436">
        <v>11106000</v>
      </c>
      <c r="G80" s="440">
        <v>300000</v>
      </c>
      <c r="H80" s="436">
        <v>11106000</v>
      </c>
      <c r="I80" s="454" t="s">
        <v>5027</v>
      </c>
      <c r="J80" s="455">
        <v>31</v>
      </c>
    </row>
    <row r="81" spans="1:10" ht="24">
      <c r="A81" s="434"/>
      <c r="B81" s="453" t="s">
        <v>683</v>
      </c>
      <c r="C81" s="453" t="s">
        <v>799</v>
      </c>
      <c r="D81" s="453" t="s">
        <v>5029</v>
      </c>
      <c r="E81" s="624">
        <v>750000</v>
      </c>
      <c r="F81" s="436">
        <v>11856000</v>
      </c>
      <c r="G81" s="440">
        <v>750000</v>
      </c>
      <c r="H81" s="436">
        <v>11856000</v>
      </c>
      <c r="I81" s="454" t="s">
        <v>5027</v>
      </c>
      <c r="J81" s="455">
        <v>31</v>
      </c>
    </row>
    <row r="82" spans="1:10" ht="24">
      <c r="A82" s="434"/>
      <c r="B82" s="453" t="s">
        <v>683</v>
      </c>
      <c r="C82" s="453" t="s">
        <v>799</v>
      </c>
      <c r="D82" s="453" t="s">
        <v>801</v>
      </c>
      <c r="E82" s="624">
        <v>25000</v>
      </c>
      <c r="F82" s="436">
        <v>11881000</v>
      </c>
      <c r="G82" s="440">
        <v>25000</v>
      </c>
      <c r="H82" s="436">
        <v>11881000</v>
      </c>
      <c r="I82" s="454" t="s">
        <v>5027</v>
      </c>
      <c r="J82" s="455">
        <v>31</v>
      </c>
    </row>
    <row r="83" spans="1:10" ht="24">
      <c r="A83" s="434"/>
      <c r="B83" s="453" t="s">
        <v>683</v>
      </c>
      <c r="C83" s="453" t="s">
        <v>799</v>
      </c>
      <c r="D83" s="453" t="s">
        <v>802</v>
      </c>
      <c r="E83" s="624">
        <v>30000</v>
      </c>
      <c r="F83" s="436">
        <v>11911000</v>
      </c>
      <c r="G83" s="440">
        <v>30000</v>
      </c>
      <c r="H83" s="436">
        <v>11911000</v>
      </c>
      <c r="I83" s="454" t="s">
        <v>5027</v>
      </c>
      <c r="J83" s="455">
        <v>31</v>
      </c>
    </row>
    <row r="84" spans="1:10" ht="24">
      <c r="A84" s="434"/>
      <c r="B84" s="453" t="s">
        <v>683</v>
      </c>
      <c r="C84" s="453" t="s">
        <v>799</v>
      </c>
      <c r="D84" s="453" t="s">
        <v>735</v>
      </c>
      <c r="E84" s="624">
        <v>20000</v>
      </c>
      <c r="F84" s="436">
        <v>11931000</v>
      </c>
      <c r="G84" s="440">
        <v>20000</v>
      </c>
      <c r="H84" s="436">
        <v>11931000</v>
      </c>
      <c r="I84" s="454" t="s">
        <v>5027</v>
      </c>
      <c r="J84" s="455">
        <v>31</v>
      </c>
    </row>
    <row r="85" spans="1:10" ht="24">
      <c r="A85" s="434"/>
      <c r="B85" s="453" t="s">
        <v>683</v>
      </c>
      <c r="C85" s="453" t="s">
        <v>803</v>
      </c>
      <c r="D85" s="453" t="s">
        <v>804</v>
      </c>
      <c r="E85" s="624">
        <v>100000</v>
      </c>
      <c r="F85" s="436">
        <v>12031000</v>
      </c>
      <c r="G85" s="440">
        <v>100000</v>
      </c>
      <c r="H85" s="436">
        <v>12031000</v>
      </c>
      <c r="I85" s="454" t="s">
        <v>5027</v>
      </c>
      <c r="J85" s="455">
        <v>31</v>
      </c>
    </row>
    <row r="86" spans="1:10" ht="24">
      <c r="A86" s="434"/>
      <c r="B86" s="453" t="s">
        <v>683</v>
      </c>
      <c r="C86" s="453" t="s">
        <v>805</v>
      </c>
      <c r="D86" s="453" t="s">
        <v>806</v>
      </c>
      <c r="E86" s="624">
        <v>30000</v>
      </c>
      <c r="F86" s="436">
        <v>12061000</v>
      </c>
      <c r="G86" s="440">
        <v>30000</v>
      </c>
      <c r="H86" s="436">
        <v>12061000</v>
      </c>
      <c r="I86" s="454" t="s">
        <v>5027</v>
      </c>
      <c r="J86" s="455">
        <v>9</v>
      </c>
    </row>
    <row r="87" spans="1:10" ht="24">
      <c r="A87" s="434"/>
      <c r="B87" s="453" t="s">
        <v>683</v>
      </c>
      <c r="C87" s="453" t="s">
        <v>805</v>
      </c>
      <c r="D87" s="453" t="s">
        <v>807</v>
      </c>
      <c r="E87" s="624">
        <v>175000</v>
      </c>
      <c r="F87" s="436">
        <v>12236000</v>
      </c>
      <c r="G87" s="440">
        <v>175000</v>
      </c>
      <c r="H87" s="436">
        <v>12236000</v>
      </c>
      <c r="I87" s="454" t="s">
        <v>5027</v>
      </c>
      <c r="J87" s="455">
        <v>9</v>
      </c>
    </row>
    <row r="88" spans="1:10" ht="24">
      <c r="A88" s="434"/>
      <c r="B88" s="453" t="s">
        <v>683</v>
      </c>
      <c r="C88" s="453" t="s">
        <v>808</v>
      </c>
      <c r="D88" s="453" t="s">
        <v>809</v>
      </c>
      <c r="E88" s="624">
        <v>40000</v>
      </c>
      <c r="F88" s="436">
        <v>12276000</v>
      </c>
      <c r="G88" s="440">
        <v>40000</v>
      </c>
      <c r="H88" s="436">
        <v>12276000</v>
      </c>
      <c r="I88" s="454" t="s">
        <v>5027</v>
      </c>
      <c r="J88" s="455">
        <v>29</v>
      </c>
    </row>
    <row r="89" spans="1:10" ht="24">
      <c r="A89" s="434"/>
      <c r="B89" s="453" t="s">
        <v>683</v>
      </c>
      <c r="C89" s="453" t="s">
        <v>808</v>
      </c>
      <c r="D89" s="453" t="s">
        <v>810</v>
      </c>
      <c r="E89" s="624">
        <v>100000</v>
      </c>
      <c r="F89" s="436">
        <v>12376000</v>
      </c>
      <c r="G89" s="440">
        <v>100000</v>
      </c>
      <c r="H89" s="436">
        <v>12376000</v>
      </c>
      <c r="I89" s="454" t="s">
        <v>5027</v>
      </c>
      <c r="J89" s="455">
        <v>29</v>
      </c>
    </row>
    <row r="90" spans="1:10" ht="24">
      <c r="A90" s="434"/>
      <c r="B90" s="453" t="s">
        <v>683</v>
      </c>
      <c r="C90" s="453" t="s">
        <v>808</v>
      </c>
      <c r="D90" s="453" t="s">
        <v>811</v>
      </c>
      <c r="E90" s="624">
        <v>150000</v>
      </c>
      <c r="F90" s="436">
        <v>12526000</v>
      </c>
      <c r="G90" s="440">
        <v>150000</v>
      </c>
      <c r="H90" s="436">
        <v>12526000</v>
      </c>
      <c r="I90" s="454" t="s">
        <v>5027</v>
      </c>
      <c r="J90" s="455">
        <v>29</v>
      </c>
    </row>
    <row r="91" spans="1:10" ht="24">
      <c r="A91" s="434"/>
      <c r="B91" s="453" t="s">
        <v>683</v>
      </c>
      <c r="C91" s="453" t="s">
        <v>808</v>
      </c>
      <c r="D91" s="453" t="s">
        <v>812</v>
      </c>
      <c r="E91" s="624">
        <v>25000</v>
      </c>
      <c r="F91" s="436">
        <v>12551000</v>
      </c>
      <c r="G91" s="440">
        <v>25000</v>
      </c>
      <c r="H91" s="436">
        <v>12551000</v>
      </c>
      <c r="I91" s="454" t="s">
        <v>5027</v>
      </c>
      <c r="J91" s="455">
        <v>29</v>
      </c>
    </row>
    <row r="92" spans="1:10" ht="24">
      <c r="A92" s="434"/>
      <c r="B92" s="453" t="s">
        <v>683</v>
      </c>
      <c r="C92" s="453" t="s">
        <v>808</v>
      </c>
      <c r="D92" s="453" t="s">
        <v>5030</v>
      </c>
      <c r="E92" s="624">
        <v>15000</v>
      </c>
      <c r="F92" s="436">
        <v>12566000</v>
      </c>
      <c r="G92" s="440">
        <v>15000</v>
      </c>
      <c r="H92" s="436">
        <v>12566000</v>
      </c>
      <c r="I92" s="454" t="s">
        <v>5027</v>
      </c>
      <c r="J92" s="455">
        <v>29</v>
      </c>
    </row>
    <row r="93" spans="1:10" ht="24">
      <c r="A93" s="434"/>
      <c r="B93" s="453" t="s">
        <v>683</v>
      </c>
      <c r="C93" s="453" t="s">
        <v>808</v>
      </c>
      <c r="D93" s="453" t="s">
        <v>813</v>
      </c>
      <c r="E93" s="624">
        <v>85000</v>
      </c>
      <c r="F93" s="436">
        <v>12651000</v>
      </c>
      <c r="G93" s="440">
        <v>85000</v>
      </c>
      <c r="H93" s="436">
        <v>12651000</v>
      </c>
      <c r="I93" s="454" t="s">
        <v>5027</v>
      </c>
      <c r="J93" s="455">
        <v>29</v>
      </c>
    </row>
    <row r="94" spans="1:10" ht="24">
      <c r="A94" s="434"/>
      <c r="B94" s="453" t="s">
        <v>683</v>
      </c>
      <c r="C94" s="453" t="s">
        <v>808</v>
      </c>
      <c r="D94" s="453" t="s">
        <v>814</v>
      </c>
      <c r="E94" s="624">
        <v>30000</v>
      </c>
      <c r="F94" s="436">
        <v>12681000</v>
      </c>
      <c r="G94" s="440">
        <v>30000</v>
      </c>
      <c r="H94" s="436">
        <v>12681000</v>
      </c>
      <c r="I94" s="454" t="s">
        <v>5027</v>
      </c>
      <c r="J94" s="455">
        <v>29</v>
      </c>
    </row>
    <row r="95" spans="1:10" ht="24">
      <c r="A95" s="434"/>
      <c r="B95" s="453" t="s">
        <v>683</v>
      </c>
      <c r="C95" s="453" t="s">
        <v>808</v>
      </c>
      <c r="D95" s="453" t="s">
        <v>815</v>
      </c>
      <c r="E95" s="624">
        <v>100000</v>
      </c>
      <c r="F95" s="436">
        <v>12781000</v>
      </c>
      <c r="G95" s="440">
        <v>100000</v>
      </c>
      <c r="H95" s="436">
        <v>12781000</v>
      </c>
      <c r="I95" s="454" t="s">
        <v>5027</v>
      </c>
      <c r="J95" s="455">
        <v>29</v>
      </c>
    </row>
    <row r="96" spans="1:10" ht="24">
      <c r="A96" s="434"/>
      <c r="B96" s="453" t="s">
        <v>683</v>
      </c>
      <c r="C96" s="453" t="s">
        <v>808</v>
      </c>
      <c r="D96" s="453" t="s">
        <v>5031</v>
      </c>
      <c r="E96" s="624">
        <v>900000</v>
      </c>
      <c r="F96" s="436">
        <v>13681000</v>
      </c>
      <c r="G96" s="440">
        <v>900000</v>
      </c>
      <c r="H96" s="436">
        <v>13681000</v>
      </c>
      <c r="I96" s="454" t="s">
        <v>5027</v>
      </c>
      <c r="J96" s="455">
        <v>29</v>
      </c>
    </row>
    <row r="97" spans="1:10" ht="24">
      <c r="A97" s="434"/>
      <c r="B97" s="453" t="s">
        <v>683</v>
      </c>
      <c r="C97" s="453" t="s">
        <v>808</v>
      </c>
      <c r="D97" s="453" t="s">
        <v>5032</v>
      </c>
      <c r="E97" s="624">
        <v>100000</v>
      </c>
      <c r="F97" s="436">
        <v>13781000</v>
      </c>
      <c r="G97" s="440">
        <v>100000</v>
      </c>
      <c r="H97" s="436">
        <v>13781000</v>
      </c>
      <c r="I97" s="454" t="s">
        <v>5027</v>
      </c>
      <c r="J97" s="455">
        <v>29</v>
      </c>
    </row>
    <row r="98" spans="1:10" ht="24">
      <c r="A98" s="434"/>
      <c r="B98" s="453" t="s">
        <v>683</v>
      </c>
      <c r="C98" s="453" t="s">
        <v>808</v>
      </c>
      <c r="D98" s="453" t="s">
        <v>816</v>
      </c>
      <c r="E98" s="624">
        <v>50000</v>
      </c>
      <c r="F98" s="436">
        <v>13831000</v>
      </c>
      <c r="G98" s="440">
        <v>50000</v>
      </c>
      <c r="H98" s="436">
        <v>13831000</v>
      </c>
      <c r="I98" s="454" t="s">
        <v>5027</v>
      </c>
      <c r="J98" s="455">
        <v>29</v>
      </c>
    </row>
    <row r="99" spans="1:10" ht="24">
      <c r="A99" s="434"/>
      <c r="B99" s="453" t="s">
        <v>683</v>
      </c>
      <c r="C99" s="453" t="s">
        <v>808</v>
      </c>
      <c r="D99" s="453" t="s">
        <v>817</v>
      </c>
      <c r="E99" s="624">
        <v>30000</v>
      </c>
      <c r="F99" s="436">
        <v>13861000</v>
      </c>
      <c r="G99" s="440">
        <v>30000</v>
      </c>
      <c r="H99" s="436">
        <v>13861000</v>
      </c>
      <c r="I99" s="454" t="s">
        <v>5027</v>
      </c>
      <c r="J99" s="455">
        <v>29</v>
      </c>
    </row>
    <row r="100" spans="1:10" ht="24">
      <c r="A100" s="434"/>
      <c r="B100" s="453" t="s">
        <v>683</v>
      </c>
      <c r="C100" s="453" t="s">
        <v>808</v>
      </c>
      <c r="D100" s="453" t="s">
        <v>5033</v>
      </c>
      <c r="E100" s="624">
        <v>20000</v>
      </c>
      <c r="F100" s="436">
        <v>13881000</v>
      </c>
      <c r="G100" s="440">
        <v>20000</v>
      </c>
      <c r="H100" s="436">
        <v>13881000</v>
      </c>
      <c r="I100" s="454" t="s">
        <v>5027</v>
      </c>
      <c r="J100" s="455">
        <v>29</v>
      </c>
    </row>
    <row r="101" spans="1:10" ht="24">
      <c r="A101" s="434"/>
      <c r="B101" s="453" t="s">
        <v>683</v>
      </c>
      <c r="C101" s="453" t="s">
        <v>808</v>
      </c>
      <c r="D101" s="453" t="s">
        <v>818</v>
      </c>
      <c r="E101" s="624">
        <v>20000</v>
      </c>
      <c r="F101" s="436">
        <v>13901000</v>
      </c>
      <c r="G101" s="440">
        <v>20000</v>
      </c>
      <c r="H101" s="436">
        <v>13901000</v>
      </c>
      <c r="I101" s="454" t="s">
        <v>5027</v>
      </c>
      <c r="J101" s="455">
        <v>29</v>
      </c>
    </row>
    <row r="102" spans="1:10" ht="24">
      <c r="A102" s="434"/>
      <c r="B102" s="453" t="s">
        <v>683</v>
      </c>
      <c r="C102" s="453" t="s">
        <v>819</v>
      </c>
      <c r="D102" s="453" t="s">
        <v>820</v>
      </c>
      <c r="E102" s="624">
        <v>25000</v>
      </c>
      <c r="F102" s="436">
        <v>13926000</v>
      </c>
      <c r="G102" s="440">
        <v>25000</v>
      </c>
      <c r="H102" s="436">
        <v>13926000</v>
      </c>
      <c r="I102" s="454" t="s">
        <v>5027</v>
      </c>
      <c r="J102" s="455">
        <v>32</v>
      </c>
    </row>
    <row r="103" spans="1:10" ht="24">
      <c r="A103" s="434"/>
      <c r="B103" s="453" t="s">
        <v>683</v>
      </c>
      <c r="C103" s="453" t="s">
        <v>821</v>
      </c>
      <c r="D103" s="453" t="s">
        <v>822</v>
      </c>
      <c r="E103" s="624">
        <v>50000</v>
      </c>
      <c r="F103" s="436">
        <v>13976000</v>
      </c>
      <c r="G103" s="440">
        <v>50000</v>
      </c>
      <c r="H103" s="436">
        <v>13976000</v>
      </c>
      <c r="I103" s="454" t="s">
        <v>5027</v>
      </c>
      <c r="J103" s="455">
        <v>29</v>
      </c>
    </row>
    <row r="104" spans="1:10" ht="24">
      <c r="A104" s="434"/>
      <c r="B104" s="453" t="s">
        <v>683</v>
      </c>
      <c r="C104" s="453" t="s">
        <v>821</v>
      </c>
      <c r="D104" s="453" t="s">
        <v>823</v>
      </c>
      <c r="E104" s="624">
        <v>15000</v>
      </c>
      <c r="F104" s="436">
        <v>13991000</v>
      </c>
      <c r="G104" s="440">
        <v>15000</v>
      </c>
      <c r="H104" s="436">
        <v>13991000</v>
      </c>
      <c r="I104" s="454" t="s">
        <v>5027</v>
      </c>
      <c r="J104" s="455">
        <v>29</v>
      </c>
    </row>
    <row r="105" spans="1:10" ht="24">
      <c r="A105" s="434"/>
      <c r="B105" s="453" t="s">
        <v>683</v>
      </c>
      <c r="C105" s="453" t="s">
        <v>821</v>
      </c>
      <c r="D105" s="453" t="s">
        <v>824</v>
      </c>
      <c r="E105" s="624">
        <v>10000</v>
      </c>
      <c r="F105" s="436">
        <v>14001000</v>
      </c>
      <c r="G105" s="440">
        <v>10000</v>
      </c>
      <c r="H105" s="436">
        <v>14001000</v>
      </c>
      <c r="I105" s="454" t="s">
        <v>5027</v>
      </c>
      <c r="J105" s="455">
        <v>29</v>
      </c>
    </row>
    <row r="106" spans="1:10" ht="24">
      <c r="A106" s="434"/>
      <c r="B106" s="453" t="s">
        <v>683</v>
      </c>
      <c r="C106" s="453" t="s">
        <v>821</v>
      </c>
      <c r="D106" s="453" t="s">
        <v>825</v>
      </c>
      <c r="E106" s="624">
        <v>25000</v>
      </c>
      <c r="F106" s="436">
        <v>14026000</v>
      </c>
      <c r="G106" s="440">
        <v>25000</v>
      </c>
      <c r="H106" s="436">
        <v>14026000</v>
      </c>
      <c r="I106" s="454" t="s">
        <v>5027</v>
      </c>
      <c r="J106" s="455">
        <v>29</v>
      </c>
    </row>
    <row r="107" spans="1:10" ht="24">
      <c r="A107" s="434"/>
      <c r="B107" s="453" t="s">
        <v>683</v>
      </c>
      <c r="C107" s="453" t="s">
        <v>821</v>
      </c>
      <c r="D107" s="453" t="s">
        <v>806</v>
      </c>
      <c r="E107" s="624">
        <v>50000</v>
      </c>
      <c r="F107" s="436">
        <v>14076000</v>
      </c>
      <c r="G107" s="440">
        <v>50000</v>
      </c>
      <c r="H107" s="436">
        <v>14076000</v>
      </c>
      <c r="I107" s="454" t="s">
        <v>5027</v>
      </c>
      <c r="J107" s="455">
        <v>29</v>
      </c>
    </row>
    <row r="108" spans="1:10" ht="24">
      <c r="A108" s="434"/>
      <c r="B108" s="453" t="s">
        <v>683</v>
      </c>
      <c r="C108" s="453" t="s">
        <v>826</v>
      </c>
      <c r="D108" s="453" t="s">
        <v>827</v>
      </c>
      <c r="E108" s="624">
        <v>260000</v>
      </c>
      <c r="F108" s="436">
        <v>14336000</v>
      </c>
      <c r="G108" s="440">
        <v>260000</v>
      </c>
      <c r="H108" s="436">
        <v>14336000</v>
      </c>
      <c r="I108" s="454" t="s">
        <v>5027</v>
      </c>
      <c r="J108" s="455">
        <v>29</v>
      </c>
    </row>
    <row r="109" spans="1:10" ht="24">
      <c r="A109" s="434"/>
      <c r="B109" s="453" t="s">
        <v>683</v>
      </c>
      <c r="C109" s="453" t="s">
        <v>826</v>
      </c>
      <c r="D109" s="453" t="s">
        <v>828</v>
      </c>
      <c r="E109" s="624">
        <v>25000</v>
      </c>
      <c r="F109" s="436">
        <v>14361000</v>
      </c>
      <c r="G109" s="440">
        <v>25000</v>
      </c>
      <c r="H109" s="436">
        <v>14361000</v>
      </c>
      <c r="I109" s="454" t="s">
        <v>5027</v>
      </c>
      <c r="J109" s="455">
        <v>29</v>
      </c>
    </row>
    <row r="110" spans="1:10" ht="24">
      <c r="A110" s="434"/>
      <c r="B110" s="453" t="s">
        <v>683</v>
      </c>
      <c r="C110" s="453" t="s">
        <v>826</v>
      </c>
      <c r="D110" s="453" t="s">
        <v>823</v>
      </c>
      <c r="E110" s="624">
        <v>15000</v>
      </c>
      <c r="F110" s="436">
        <v>14376000</v>
      </c>
      <c r="G110" s="440">
        <v>15000</v>
      </c>
      <c r="H110" s="436">
        <v>14376000</v>
      </c>
      <c r="I110" s="454" t="s">
        <v>5027</v>
      </c>
      <c r="J110" s="455">
        <v>29</v>
      </c>
    </row>
    <row r="111" spans="1:10" ht="24">
      <c r="A111" s="434"/>
      <c r="B111" s="453" t="s">
        <v>683</v>
      </c>
      <c r="C111" s="453" t="s">
        <v>826</v>
      </c>
      <c r="D111" s="453" t="s">
        <v>829</v>
      </c>
      <c r="E111" s="624">
        <v>20000</v>
      </c>
      <c r="F111" s="436">
        <v>14396000</v>
      </c>
      <c r="G111" s="440">
        <v>20000</v>
      </c>
      <c r="H111" s="436">
        <v>14396000</v>
      </c>
      <c r="I111" s="454" t="s">
        <v>5027</v>
      </c>
      <c r="J111" s="455">
        <v>29</v>
      </c>
    </row>
    <row r="112" spans="1:10" ht="24">
      <c r="A112" s="434"/>
      <c r="B112" s="453" t="s">
        <v>683</v>
      </c>
      <c r="C112" s="453" t="s">
        <v>830</v>
      </c>
      <c r="D112" s="453" t="s">
        <v>831</v>
      </c>
      <c r="E112" s="624">
        <v>30000</v>
      </c>
      <c r="F112" s="436">
        <v>14426000</v>
      </c>
      <c r="G112" s="440">
        <v>30000</v>
      </c>
      <c r="H112" s="436">
        <v>14426000</v>
      </c>
      <c r="I112" s="454" t="s">
        <v>5027</v>
      </c>
      <c r="J112" s="455">
        <v>29</v>
      </c>
    </row>
    <row r="113" spans="1:10" ht="24">
      <c r="A113" s="434"/>
      <c r="B113" s="453" t="s">
        <v>683</v>
      </c>
      <c r="C113" s="453" t="s">
        <v>830</v>
      </c>
      <c r="D113" s="453" t="s">
        <v>832</v>
      </c>
      <c r="E113" s="624">
        <v>50000</v>
      </c>
      <c r="F113" s="436">
        <v>14476000</v>
      </c>
      <c r="G113" s="440">
        <v>50000</v>
      </c>
      <c r="H113" s="436">
        <v>14476000</v>
      </c>
      <c r="I113" s="454" t="s">
        <v>5027</v>
      </c>
      <c r="J113" s="455">
        <v>29</v>
      </c>
    </row>
    <row r="114" spans="1:10" ht="24">
      <c r="A114" s="434"/>
      <c r="B114" s="453" t="s">
        <v>683</v>
      </c>
      <c r="C114" s="453" t="s">
        <v>830</v>
      </c>
      <c r="D114" s="453" t="s">
        <v>833</v>
      </c>
      <c r="E114" s="624">
        <v>8000</v>
      </c>
      <c r="F114" s="436">
        <v>14484000</v>
      </c>
      <c r="G114" s="440">
        <v>8000</v>
      </c>
      <c r="H114" s="436">
        <v>14484000</v>
      </c>
      <c r="I114" s="454" t="s">
        <v>5027</v>
      </c>
      <c r="J114" s="455">
        <v>29</v>
      </c>
    </row>
    <row r="115" spans="1:10" ht="24">
      <c r="A115" s="434"/>
      <c r="B115" s="453" t="s">
        <v>683</v>
      </c>
      <c r="C115" s="453" t="s">
        <v>830</v>
      </c>
      <c r="D115" s="453" t="s">
        <v>834</v>
      </c>
      <c r="E115" s="624">
        <v>150000</v>
      </c>
      <c r="F115" s="436">
        <v>14634000</v>
      </c>
      <c r="G115" s="440">
        <v>150000</v>
      </c>
      <c r="H115" s="436">
        <v>14634000</v>
      </c>
      <c r="I115" s="454" t="s">
        <v>5027</v>
      </c>
      <c r="J115" s="455">
        <v>29</v>
      </c>
    </row>
    <row r="116" spans="1:10" ht="24">
      <c r="A116" s="434"/>
      <c r="B116" s="453" t="s">
        <v>683</v>
      </c>
      <c r="C116" s="453" t="s">
        <v>830</v>
      </c>
      <c r="D116" s="453" t="s">
        <v>835</v>
      </c>
      <c r="E116" s="624">
        <v>15000</v>
      </c>
      <c r="F116" s="436">
        <v>14649000</v>
      </c>
      <c r="G116" s="440">
        <v>15000</v>
      </c>
      <c r="H116" s="436">
        <v>14649000</v>
      </c>
      <c r="I116" s="454" t="s">
        <v>5027</v>
      </c>
      <c r="J116" s="455">
        <v>29</v>
      </c>
    </row>
    <row r="117" spans="1:10" ht="24">
      <c r="A117" s="434"/>
      <c r="B117" s="453" t="s">
        <v>683</v>
      </c>
      <c r="C117" s="453" t="s">
        <v>836</v>
      </c>
      <c r="D117" s="453" t="s">
        <v>837</v>
      </c>
      <c r="E117" s="624">
        <v>75000</v>
      </c>
      <c r="F117" s="436">
        <v>14724000</v>
      </c>
      <c r="G117" s="440">
        <v>75000</v>
      </c>
      <c r="H117" s="436">
        <v>14724000</v>
      </c>
      <c r="I117" s="454" t="s">
        <v>5027</v>
      </c>
      <c r="J117" s="455">
        <v>29</v>
      </c>
    </row>
    <row r="118" spans="1:10" ht="24">
      <c r="A118" s="434"/>
      <c r="B118" s="453" t="s">
        <v>683</v>
      </c>
      <c r="C118" s="453" t="s">
        <v>836</v>
      </c>
      <c r="D118" s="453" t="s">
        <v>838</v>
      </c>
      <c r="E118" s="624">
        <v>100000</v>
      </c>
      <c r="F118" s="436">
        <v>14824000</v>
      </c>
      <c r="G118" s="440">
        <v>100000</v>
      </c>
      <c r="H118" s="436">
        <v>14824000</v>
      </c>
      <c r="I118" s="454" t="s">
        <v>5027</v>
      </c>
      <c r="J118" s="455">
        <v>29</v>
      </c>
    </row>
    <row r="119" spans="1:10" ht="24">
      <c r="A119" s="434"/>
      <c r="B119" s="453" t="s">
        <v>683</v>
      </c>
      <c r="C119" s="453" t="s">
        <v>836</v>
      </c>
      <c r="D119" s="453" t="s">
        <v>839</v>
      </c>
      <c r="E119" s="624">
        <v>75000</v>
      </c>
      <c r="F119" s="436">
        <v>14899000</v>
      </c>
      <c r="G119" s="440">
        <v>75000</v>
      </c>
      <c r="H119" s="436">
        <v>14899000</v>
      </c>
      <c r="I119" s="454" t="s">
        <v>5027</v>
      </c>
      <c r="J119" s="455">
        <v>29</v>
      </c>
    </row>
    <row r="120" spans="1:10" ht="24">
      <c r="A120" s="434"/>
      <c r="B120" s="453" t="s">
        <v>683</v>
      </c>
      <c r="C120" s="453" t="s">
        <v>836</v>
      </c>
      <c r="D120" s="453" t="s">
        <v>833</v>
      </c>
      <c r="E120" s="624">
        <v>8000</v>
      </c>
      <c r="F120" s="436">
        <v>14907000</v>
      </c>
      <c r="G120" s="440">
        <v>8000</v>
      </c>
      <c r="H120" s="436">
        <v>14907000</v>
      </c>
      <c r="I120" s="454" t="s">
        <v>5027</v>
      </c>
      <c r="J120" s="455">
        <v>29</v>
      </c>
    </row>
    <row r="121" spans="1:10" ht="24">
      <c r="A121" s="434"/>
      <c r="B121" s="453" t="s">
        <v>683</v>
      </c>
      <c r="C121" s="453" t="s">
        <v>836</v>
      </c>
      <c r="D121" s="453" t="s">
        <v>840</v>
      </c>
      <c r="E121" s="624">
        <v>100000</v>
      </c>
      <c r="F121" s="436">
        <v>15007000</v>
      </c>
      <c r="G121" s="440">
        <v>100000</v>
      </c>
      <c r="H121" s="436">
        <v>15007000</v>
      </c>
      <c r="I121" s="454" t="s">
        <v>5027</v>
      </c>
      <c r="J121" s="455">
        <v>29</v>
      </c>
    </row>
    <row r="122" spans="1:10" ht="24">
      <c r="A122" s="434"/>
      <c r="B122" s="453" t="s">
        <v>683</v>
      </c>
      <c r="C122" s="453" t="s">
        <v>836</v>
      </c>
      <c r="D122" s="453" t="s">
        <v>823</v>
      </c>
      <c r="E122" s="624">
        <v>15000</v>
      </c>
      <c r="F122" s="436">
        <v>15022000</v>
      </c>
      <c r="G122" s="440">
        <v>15000</v>
      </c>
      <c r="H122" s="436">
        <v>15022000</v>
      </c>
      <c r="I122" s="454" t="s">
        <v>5027</v>
      </c>
      <c r="J122" s="455">
        <v>29</v>
      </c>
    </row>
    <row r="123" spans="1:10" ht="24">
      <c r="A123" s="434"/>
      <c r="B123" s="453" t="s">
        <v>683</v>
      </c>
      <c r="C123" s="453" t="s">
        <v>836</v>
      </c>
      <c r="D123" s="453" t="s">
        <v>841</v>
      </c>
      <c r="E123" s="624">
        <v>40000</v>
      </c>
      <c r="F123" s="436">
        <v>15062000</v>
      </c>
      <c r="G123" s="440">
        <v>40000</v>
      </c>
      <c r="H123" s="436">
        <v>15062000</v>
      </c>
      <c r="I123" s="454" t="s">
        <v>5027</v>
      </c>
      <c r="J123" s="455">
        <v>29</v>
      </c>
    </row>
    <row r="124" spans="1:10" ht="24">
      <c r="A124" s="434"/>
      <c r="B124" s="453" t="s">
        <v>683</v>
      </c>
      <c r="C124" s="453" t="s">
        <v>836</v>
      </c>
      <c r="D124" s="453" t="s">
        <v>842</v>
      </c>
      <c r="E124" s="624">
        <v>175000</v>
      </c>
      <c r="F124" s="436">
        <v>15237000</v>
      </c>
      <c r="G124" s="440">
        <v>175000</v>
      </c>
      <c r="H124" s="436">
        <v>15237000</v>
      </c>
      <c r="I124" s="454" t="s">
        <v>5027</v>
      </c>
      <c r="J124" s="455">
        <v>29</v>
      </c>
    </row>
    <row r="125" spans="1:10" ht="24">
      <c r="A125" s="434"/>
      <c r="B125" s="453" t="s">
        <v>683</v>
      </c>
      <c r="C125" s="453" t="s">
        <v>843</v>
      </c>
      <c r="D125" s="453" t="s">
        <v>844</v>
      </c>
      <c r="E125" s="624">
        <v>30000</v>
      </c>
      <c r="F125" s="436">
        <v>15267000</v>
      </c>
      <c r="G125" s="440">
        <v>30000</v>
      </c>
      <c r="H125" s="436">
        <v>15267000</v>
      </c>
      <c r="I125" s="454" t="s">
        <v>5027</v>
      </c>
      <c r="J125" s="455">
        <v>29</v>
      </c>
    </row>
    <row r="126" spans="1:10" ht="24">
      <c r="A126" s="434"/>
      <c r="B126" s="453" t="s">
        <v>683</v>
      </c>
      <c r="C126" s="453" t="s">
        <v>843</v>
      </c>
      <c r="D126" s="453" t="s">
        <v>833</v>
      </c>
      <c r="E126" s="624">
        <v>8000</v>
      </c>
      <c r="F126" s="436">
        <v>15275000</v>
      </c>
      <c r="G126" s="440">
        <v>8000</v>
      </c>
      <c r="H126" s="436">
        <v>15275000</v>
      </c>
      <c r="I126" s="454" t="s">
        <v>5027</v>
      </c>
      <c r="J126" s="455">
        <v>29</v>
      </c>
    </row>
    <row r="127" spans="1:10" ht="24">
      <c r="A127" s="434"/>
      <c r="B127" s="453" t="s">
        <v>683</v>
      </c>
      <c r="C127" s="453" t="s">
        <v>843</v>
      </c>
      <c r="D127" s="453" t="s">
        <v>735</v>
      </c>
      <c r="E127" s="624">
        <v>45000</v>
      </c>
      <c r="F127" s="436">
        <v>15320000</v>
      </c>
      <c r="G127" s="440">
        <v>45000</v>
      </c>
      <c r="H127" s="436">
        <v>15320000</v>
      </c>
      <c r="I127" s="454" t="s">
        <v>5027</v>
      </c>
      <c r="J127" s="455">
        <v>29</v>
      </c>
    </row>
    <row r="128" spans="1:10" ht="24">
      <c r="A128" s="434"/>
      <c r="B128" s="453" t="s">
        <v>683</v>
      </c>
      <c r="C128" s="453" t="s">
        <v>843</v>
      </c>
      <c r="D128" s="453" t="s">
        <v>845</v>
      </c>
      <c r="E128" s="624">
        <v>100000</v>
      </c>
      <c r="F128" s="436">
        <v>15420000</v>
      </c>
      <c r="G128" s="440">
        <v>100000</v>
      </c>
      <c r="H128" s="436">
        <v>15420000</v>
      </c>
      <c r="I128" s="454" t="s">
        <v>5027</v>
      </c>
      <c r="J128" s="455">
        <v>29</v>
      </c>
    </row>
    <row r="129" spans="1:10" ht="24">
      <c r="A129" s="434"/>
      <c r="B129" s="453" t="s">
        <v>683</v>
      </c>
      <c r="C129" s="453" t="s">
        <v>846</v>
      </c>
      <c r="D129" s="453" t="s">
        <v>847</v>
      </c>
      <c r="E129" s="624">
        <v>30000</v>
      </c>
      <c r="F129" s="436">
        <v>15450000</v>
      </c>
      <c r="G129" s="440">
        <v>30000</v>
      </c>
      <c r="H129" s="436">
        <v>15450000</v>
      </c>
      <c r="I129" s="454" t="s">
        <v>5027</v>
      </c>
      <c r="J129" s="455">
        <v>31</v>
      </c>
    </row>
    <row r="130" spans="1:10" ht="24">
      <c r="A130" s="434"/>
      <c r="B130" s="453" t="s">
        <v>683</v>
      </c>
      <c r="C130" s="453" t="s">
        <v>846</v>
      </c>
      <c r="D130" s="453" t="s">
        <v>848</v>
      </c>
      <c r="E130" s="624">
        <v>100000</v>
      </c>
      <c r="F130" s="436">
        <v>15550000</v>
      </c>
      <c r="G130" s="440">
        <v>100000</v>
      </c>
      <c r="H130" s="436">
        <v>15550000</v>
      </c>
      <c r="I130" s="454" t="s">
        <v>5027</v>
      </c>
      <c r="J130" s="455">
        <v>31</v>
      </c>
    </row>
    <row r="131" spans="1:10" ht="24">
      <c r="A131" s="434"/>
      <c r="B131" s="453" t="s">
        <v>683</v>
      </c>
      <c r="C131" s="453" t="s">
        <v>846</v>
      </c>
      <c r="D131" s="453" t="s">
        <v>849</v>
      </c>
      <c r="E131" s="624">
        <v>275000</v>
      </c>
      <c r="F131" s="436">
        <v>15825000</v>
      </c>
      <c r="G131" s="440">
        <v>275000</v>
      </c>
      <c r="H131" s="436">
        <v>15825000</v>
      </c>
      <c r="I131" s="454" t="s">
        <v>5027</v>
      </c>
      <c r="J131" s="455">
        <v>31</v>
      </c>
    </row>
    <row r="132" spans="1:10" ht="24">
      <c r="A132" s="434"/>
      <c r="B132" s="453" t="s">
        <v>683</v>
      </c>
      <c r="C132" s="453" t="s">
        <v>846</v>
      </c>
      <c r="D132" s="453" t="s">
        <v>850</v>
      </c>
      <c r="E132" s="624">
        <v>20000</v>
      </c>
      <c r="F132" s="436">
        <v>15845000</v>
      </c>
      <c r="G132" s="440">
        <v>20000</v>
      </c>
      <c r="H132" s="436">
        <v>15845000</v>
      </c>
      <c r="I132" s="454" t="s">
        <v>5027</v>
      </c>
      <c r="J132" s="455">
        <v>31</v>
      </c>
    </row>
    <row r="133" spans="1:10" ht="24">
      <c r="A133" s="434"/>
      <c r="B133" s="453" t="s">
        <v>683</v>
      </c>
      <c r="C133" s="453" t="s">
        <v>851</v>
      </c>
      <c r="D133" s="453" t="s">
        <v>852</v>
      </c>
      <c r="E133" s="624">
        <v>250000</v>
      </c>
      <c r="F133" s="436">
        <v>16095000</v>
      </c>
      <c r="G133" s="440">
        <v>250000</v>
      </c>
      <c r="H133" s="436">
        <v>16095000</v>
      </c>
      <c r="I133" s="454" t="s">
        <v>5027</v>
      </c>
      <c r="J133" s="455">
        <v>31</v>
      </c>
    </row>
    <row r="134" spans="1:10" ht="24">
      <c r="A134" s="434"/>
      <c r="B134" s="453" t="s">
        <v>683</v>
      </c>
      <c r="C134" s="453" t="s">
        <v>851</v>
      </c>
      <c r="D134" s="453" t="s">
        <v>853</v>
      </c>
      <c r="E134" s="624">
        <v>150000</v>
      </c>
      <c r="F134" s="436">
        <v>16245000</v>
      </c>
      <c r="G134" s="440">
        <v>150000</v>
      </c>
      <c r="H134" s="436">
        <v>16245000</v>
      </c>
      <c r="I134" s="454" t="s">
        <v>5027</v>
      </c>
      <c r="J134" s="455">
        <v>31</v>
      </c>
    </row>
    <row r="135" spans="1:10" ht="24">
      <c r="A135" s="434"/>
      <c r="B135" s="453" t="s">
        <v>683</v>
      </c>
      <c r="C135" s="453" t="s">
        <v>851</v>
      </c>
      <c r="D135" s="453" t="s">
        <v>731</v>
      </c>
      <c r="E135" s="624">
        <v>20000</v>
      </c>
      <c r="F135" s="436">
        <v>16265000</v>
      </c>
      <c r="G135" s="440">
        <v>20000</v>
      </c>
      <c r="H135" s="436">
        <v>16265000</v>
      </c>
      <c r="I135" s="454" t="s">
        <v>5027</v>
      </c>
      <c r="J135" s="455">
        <v>31</v>
      </c>
    </row>
    <row r="136" spans="1:10" ht="24">
      <c r="A136" s="434"/>
      <c r="B136" s="453" t="s">
        <v>683</v>
      </c>
      <c r="C136" s="453" t="s">
        <v>851</v>
      </c>
      <c r="D136" s="453" t="s">
        <v>806</v>
      </c>
      <c r="E136" s="624">
        <v>30000</v>
      </c>
      <c r="F136" s="436">
        <v>16295000</v>
      </c>
      <c r="G136" s="440">
        <v>30000</v>
      </c>
      <c r="H136" s="436">
        <v>16295000</v>
      </c>
      <c r="I136" s="454" t="s">
        <v>5027</v>
      </c>
      <c r="J136" s="455">
        <v>31</v>
      </c>
    </row>
    <row r="137" spans="1:10" ht="24">
      <c r="A137" s="434"/>
      <c r="B137" s="453" t="s">
        <v>683</v>
      </c>
      <c r="C137" s="453" t="s">
        <v>5034</v>
      </c>
      <c r="D137" s="453" t="s">
        <v>5035</v>
      </c>
      <c r="E137" s="624">
        <v>25000</v>
      </c>
      <c r="F137" s="436">
        <v>16320000</v>
      </c>
      <c r="G137" s="440">
        <v>25000</v>
      </c>
      <c r="H137" s="436">
        <v>16320000</v>
      </c>
      <c r="I137" s="454" t="s">
        <v>5027</v>
      </c>
      <c r="J137" s="455">
        <v>9</v>
      </c>
    </row>
    <row r="138" spans="1:10" ht="24">
      <c r="A138" s="434"/>
      <c r="B138" s="453" t="s">
        <v>683</v>
      </c>
      <c r="C138" s="453" t="s">
        <v>854</v>
      </c>
      <c r="D138" s="453" t="s">
        <v>855</v>
      </c>
      <c r="E138" s="624">
        <v>35000</v>
      </c>
      <c r="F138" s="436">
        <v>16355000</v>
      </c>
      <c r="G138" s="440">
        <v>35000</v>
      </c>
      <c r="H138" s="436">
        <v>16355000</v>
      </c>
      <c r="I138" s="454" t="s">
        <v>5027</v>
      </c>
      <c r="J138" s="455">
        <v>31</v>
      </c>
    </row>
    <row r="139" spans="1:10" ht="24">
      <c r="A139" s="434"/>
      <c r="B139" s="453" t="s">
        <v>683</v>
      </c>
      <c r="C139" s="453" t="s">
        <v>854</v>
      </c>
      <c r="D139" s="453" t="s">
        <v>856</v>
      </c>
      <c r="E139" s="624">
        <v>600000</v>
      </c>
      <c r="F139" s="436">
        <v>16955000</v>
      </c>
      <c r="G139" s="440">
        <v>600000</v>
      </c>
      <c r="H139" s="436">
        <v>16955000</v>
      </c>
      <c r="I139" s="454" t="s">
        <v>5027</v>
      </c>
      <c r="J139" s="455">
        <v>31</v>
      </c>
    </row>
    <row r="140" spans="1:10" ht="24">
      <c r="A140" s="434"/>
      <c r="B140" s="453" t="s">
        <v>683</v>
      </c>
      <c r="C140" s="453" t="s">
        <v>854</v>
      </c>
      <c r="D140" s="453" t="s">
        <v>857</v>
      </c>
      <c r="E140" s="624">
        <v>500000</v>
      </c>
      <c r="F140" s="436">
        <v>17455000</v>
      </c>
      <c r="G140" s="440">
        <v>500000</v>
      </c>
      <c r="H140" s="436">
        <v>17455000</v>
      </c>
      <c r="I140" s="454" t="s">
        <v>5027</v>
      </c>
      <c r="J140" s="455">
        <v>31</v>
      </c>
    </row>
    <row r="141" spans="1:10" ht="24">
      <c r="A141" s="434"/>
      <c r="B141" s="453" t="s">
        <v>683</v>
      </c>
      <c r="C141" s="453" t="s">
        <v>854</v>
      </c>
      <c r="D141" s="453" t="s">
        <v>858</v>
      </c>
      <c r="E141" s="624">
        <v>180000</v>
      </c>
      <c r="F141" s="436">
        <v>17635000</v>
      </c>
      <c r="G141" s="440">
        <v>180000</v>
      </c>
      <c r="H141" s="436">
        <v>17635000</v>
      </c>
      <c r="I141" s="454" t="s">
        <v>5027</v>
      </c>
      <c r="J141" s="455">
        <v>31</v>
      </c>
    </row>
    <row r="142" spans="1:10" ht="60">
      <c r="A142" s="434"/>
      <c r="B142" s="453" t="s">
        <v>683</v>
      </c>
      <c r="C142" s="453" t="s">
        <v>859</v>
      </c>
      <c r="D142" s="453" t="s">
        <v>860</v>
      </c>
      <c r="E142" s="624">
        <v>350000</v>
      </c>
      <c r="F142" s="436">
        <v>17985000</v>
      </c>
      <c r="G142" s="440">
        <v>350000</v>
      </c>
      <c r="H142" s="436">
        <v>17985000</v>
      </c>
      <c r="I142" s="454" t="s">
        <v>5027</v>
      </c>
      <c r="J142" s="455">
        <v>31</v>
      </c>
    </row>
    <row r="143" spans="1:10" ht="24">
      <c r="A143" s="434"/>
      <c r="B143" s="453" t="s">
        <v>683</v>
      </c>
      <c r="C143" s="453" t="s">
        <v>861</v>
      </c>
      <c r="D143" s="453" t="s">
        <v>862</v>
      </c>
      <c r="E143" s="624">
        <v>120000</v>
      </c>
      <c r="F143" s="436">
        <v>18105000</v>
      </c>
      <c r="G143" s="440">
        <v>120000</v>
      </c>
      <c r="H143" s="436">
        <v>18105000</v>
      </c>
      <c r="I143" s="454" t="s">
        <v>5027</v>
      </c>
      <c r="J143" s="455">
        <v>32</v>
      </c>
    </row>
    <row r="144" spans="1:10" ht="24">
      <c r="A144" s="434"/>
      <c r="B144" s="453" t="s">
        <v>683</v>
      </c>
      <c r="C144" s="453" t="s">
        <v>863</v>
      </c>
      <c r="D144" s="453" t="s">
        <v>864</v>
      </c>
      <c r="E144" s="624">
        <v>10000</v>
      </c>
      <c r="F144" s="436">
        <v>18115000</v>
      </c>
      <c r="G144" s="440">
        <v>10000</v>
      </c>
      <c r="H144" s="436">
        <v>18115000</v>
      </c>
      <c r="I144" s="454" t="s">
        <v>5027</v>
      </c>
      <c r="J144" s="455">
        <v>32</v>
      </c>
    </row>
    <row r="145" spans="1:10" ht="24">
      <c r="A145" s="434"/>
      <c r="B145" s="453" t="s">
        <v>683</v>
      </c>
      <c r="C145" s="453" t="s">
        <v>863</v>
      </c>
      <c r="D145" s="453" t="s">
        <v>865</v>
      </c>
      <c r="E145" s="624">
        <v>120000</v>
      </c>
      <c r="F145" s="436">
        <v>18235000</v>
      </c>
      <c r="G145" s="440">
        <v>120000</v>
      </c>
      <c r="H145" s="436">
        <v>18235000</v>
      </c>
      <c r="I145" s="454" t="s">
        <v>5027</v>
      </c>
      <c r="J145" s="455">
        <v>32</v>
      </c>
    </row>
    <row r="146" spans="1:10" ht="48">
      <c r="A146" s="434"/>
      <c r="B146" s="453" t="s">
        <v>683</v>
      </c>
      <c r="C146" s="453" t="s">
        <v>866</v>
      </c>
      <c r="D146" s="453" t="s">
        <v>867</v>
      </c>
      <c r="E146" s="624">
        <v>225000</v>
      </c>
      <c r="F146" s="436">
        <v>18460000</v>
      </c>
      <c r="G146" s="440">
        <v>225000</v>
      </c>
      <c r="H146" s="436">
        <v>18460000</v>
      </c>
      <c r="I146" s="454" t="s">
        <v>5027</v>
      </c>
      <c r="J146" s="455">
        <v>31</v>
      </c>
    </row>
    <row r="147" spans="1:10" ht="24">
      <c r="A147" s="434"/>
      <c r="B147" s="453" t="s">
        <v>683</v>
      </c>
      <c r="C147" s="453" t="s">
        <v>868</v>
      </c>
      <c r="D147" s="453" t="s">
        <v>869</v>
      </c>
      <c r="E147" s="624">
        <v>75000</v>
      </c>
      <c r="F147" s="436">
        <v>18535000</v>
      </c>
      <c r="G147" s="440">
        <v>75000</v>
      </c>
      <c r="H147" s="436">
        <v>18535000</v>
      </c>
      <c r="I147" s="454" t="s">
        <v>5027</v>
      </c>
      <c r="J147" s="455">
        <v>31</v>
      </c>
    </row>
    <row r="148" spans="1:10" ht="24">
      <c r="A148" s="434"/>
      <c r="B148" s="453" t="s">
        <v>683</v>
      </c>
      <c r="C148" s="453" t="s">
        <v>868</v>
      </c>
      <c r="D148" s="453" t="s">
        <v>870</v>
      </c>
      <c r="E148" s="624">
        <v>15000</v>
      </c>
      <c r="F148" s="436">
        <v>18550000</v>
      </c>
      <c r="G148" s="440">
        <v>15000</v>
      </c>
      <c r="H148" s="436">
        <v>18550000</v>
      </c>
      <c r="I148" s="454" t="s">
        <v>5027</v>
      </c>
      <c r="J148" s="455">
        <v>31</v>
      </c>
    </row>
    <row r="149" spans="1:10" ht="24">
      <c r="A149" s="434"/>
      <c r="B149" s="453" t="s">
        <v>683</v>
      </c>
      <c r="C149" s="453" t="s">
        <v>868</v>
      </c>
      <c r="D149" s="453" t="s">
        <v>735</v>
      </c>
      <c r="E149" s="624">
        <v>30000</v>
      </c>
      <c r="F149" s="436">
        <v>18580000</v>
      </c>
      <c r="G149" s="440">
        <v>30000</v>
      </c>
      <c r="H149" s="436">
        <v>18580000</v>
      </c>
      <c r="I149" s="454" t="s">
        <v>5027</v>
      </c>
      <c r="J149" s="455">
        <v>31</v>
      </c>
    </row>
    <row r="150" spans="1:10" ht="24">
      <c r="A150" s="434"/>
      <c r="B150" s="453" t="s">
        <v>683</v>
      </c>
      <c r="C150" s="453" t="s">
        <v>868</v>
      </c>
      <c r="D150" s="453" t="s">
        <v>871</v>
      </c>
      <c r="E150" s="624">
        <v>200000</v>
      </c>
      <c r="F150" s="436">
        <v>18780000</v>
      </c>
      <c r="G150" s="440">
        <v>200000</v>
      </c>
      <c r="H150" s="436">
        <v>18780000</v>
      </c>
      <c r="I150" s="454" t="s">
        <v>5027</v>
      </c>
      <c r="J150" s="455">
        <v>31</v>
      </c>
    </row>
    <row r="151" spans="1:10" ht="24">
      <c r="A151" s="434"/>
      <c r="B151" s="453" t="s">
        <v>683</v>
      </c>
      <c r="C151" s="453" t="s">
        <v>872</v>
      </c>
      <c r="D151" s="453" t="s">
        <v>873</v>
      </c>
      <c r="E151" s="624">
        <v>15000</v>
      </c>
      <c r="F151" s="436">
        <v>18795000</v>
      </c>
      <c r="G151" s="440">
        <v>15000</v>
      </c>
      <c r="H151" s="436">
        <v>18795000</v>
      </c>
      <c r="I151" s="454" t="s">
        <v>5027</v>
      </c>
      <c r="J151" s="455">
        <v>31</v>
      </c>
    </row>
    <row r="152" spans="1:10" ht="24">
      <c r="A152" s="434"/>
      <c r="B152" s="453" t="s">
        <v>683</v>
      </c>
      <c r="C152" s="453" t="s">
        <v>872</v>
      </c>
      <c r="D152" s="453" t="s">
        <v>874</v>
      </c>
      <c r="E152" s="624">
        <v>150000</v>
      </c>
      <c r="F152" s="436">
        <v>18945000</v>
      </c>
      <c r="G152" s="440">
        <v>150000</v>
      </c>
      <c r="H152" s="436">
        <v>18945000</v>
      </c>
      <c r="I152" s="454" t="s">
        <v>5027</v>
      </c>
      <c r="J152" s="455">
        <v>31</v>
      </c>
    </row>
    <row r="153" spans="1:10" ht="24">
      <c r="A153" s="434"/>
      <c r="B153" s="453" t="s">
        <v>683</v>
      </c>
      <c r="C153" s="453" t="s">
        <v>872</v>
      </c>
      <c r="D153" s="453" t="s">
        <v>875</v>
      </c>
      <c r="E153" s="624">
        <v>120000</v>
      </c>
      <c r="F153" s="436">
        <v>19065000</v>
      </c>
      <c r="G153" s="440">
        <v>120000</v>
      </c>
      <c r="H153" s="436">
        <v>19065000</v>
      </c>
      <c r="I153" s="454" t="s">
        <v>5027</v>
      </c>
      <c r="J153" s="455">
        <v>31</v>
      </c>
    </row>
    <row r="154" spans="1:10" ht="24">
      <c r="A154" s="434"/>
      <c r="B154" s="453" t="s">
        <v>683</v>
      </c>
      <c r="C154" s="453" t="s">
        <v>872</v>
      </c>
      <c r="D154" s="453" t="s">
        <v>876</v>
      </c>
      <c r="E154" s="624">
        <v>165000</v>
      </c>
      <c r="F154" s="436">
        <v>19230000</v>
      </c>
      <c r="G154" s="440">
        <v>165000</v>
      </c>
      <c r="H154" s="436">
        <v>19230000</v>
      </c>
      <c r="I154" s="454" t="s">
        <v>5027</v>
      </c>
      <c r="J154" s="455">
        <v>31</v>
      </c>
    </row>
    <row r="155" spans="1:10" ht="24">
      <c r="A155" s="434"/>
      <c r="B155" s="453" t="s">
        <v>683</v>
      </c>
      <c r="C155" s="453" t="s">
        <v>872</v>
      </c>
      <c r="D155" s="453" t="s">
        <v>877</v>
      </c>
      <c r="E155" s="624">
        <v>30000</v>
      </c>
      <c r="F155" s="436">
        <v>19260000</v>
      </c>
      <c r="G155" s="440">
        <v>30000</v>
      </c>
      <c r="H155" s="436">
        <v>19260000</v>
      </c>
      <c r="I155" s="454" t="s">
        <v>5027</v>
      </c>
      <c r="J155" s="455">
        <v>31</v>
      </c>
    </row>
    <row r="156" spans="1:10" ht="48">
      <c r="A156" s="434"/>
      <c r="B156" s="453" t="s">
        <v>683</v>
      </c>
      <c r="C156" s="453" t="s">
        <v>872</v>
      </c>
      <c r="D156" s="453" t="s">
        <v>878</v>
      </c>
      <c r="E156" s="624">
        <v>275000</v>
      </c>
      <c r="F156" s="436">
        <v>19535000</v>
      </c>
      <c r="G156" s="440">
        <v>275000</v>
      </c>
      <c r="H156" s="436">
        <v>19535000</v>
      </c>
      <c r="I156" s="454" t="s">
        <v>5027</v>
      </c>
      <c r="J156" s="455">
        <v>31</v>
      </c>
    </row>
    <row r="157" spans="1:10" ht="24">
      <c r="A157" s="434"/>
      <c r="B157" s="453" t="s">
        <v>683</v>
      </c>
      <c r="C157" s="453" t="s">
        <v>872</v>
      </c>
      <c r="D157" s="453" t="s">
        <v>879</v>
      </c>
      <c r="E157" s="624">
        <v>30000</v>
      </c>
      <c r="F157" s="436">
        <v>19565000</v>
      </c>
      <c r="G157" s="440">
        <v>30000</v>
      </c>
      <c r="H157" s="436">
        <v>19565000</v>
      </c>
      <c r="I157" s="454" t="s">
        <v>5027</v>
      </c>
      <c r="J157" s="455">
        <v>31</v>
      </c>
    </row>
    <row r="158" spans="1:10" ht="24">
      <c r="A158" s="434"/>
      <c r="B158" s="453" t="s">
        <v>683</v>
      </c>
      <c r="C158" s="453" t="s">
        <v>872</v>
      </c>
      <c r="D158" s="453" t="s">
        <v>880</v>
      </c>
      <c r="E158" s="624">
        <v>40000</v>
      </c>
      <c r="F158" s="436">
        <v>19605000</v>
      </c>
      <c r="G158" s="440">
        <v>40000</v>
      </c>
      <c r="H158" s="436">
        <v>19605000</v>
      </c>
      <c r="I158" s="454" t="s">
        <v>5027</v>
      </c>
      <c r="J158" s="455">
        <v>31</v>
      </c>
    </row>
    <row r="159" spans="1:10" ht="24">
      <c r="A159" s="434"/>
      <c r="B159" s="453" t="s">
        <v>683</v>
      </c>
      <c r="C159" s="453" t="s">
        <v>872</v>
      </c>
      <c r="D159" s="453" t="s">
        <v>881</v>
      </c>
      <c r="E159" s="624">
        <v>50000</v>
      </c>
      <c r="F159" s="436">
        <v>19655000</v>
      </c>
      <c r="G159" s="440">
        <v>50000</v>
      </c>
      <c r="H159" s="436">
        <v>19655000</v>
      </c>
      <c r="I159" s="454" t="s">
        <v>5027</v>
      </c>
      <c r="J159" s="455">
        <v>31</v>
      </c>
    </row>
    <row r="160" spans="1:10" ht="24">
      <c r="A160" s="434"/>
      <c r="B160" s="453" t="s">
        <v>683</v>
      </c>
      <c r="C160" s="453" t="s">
        <v>872</v>
      </c>
      <c r="D160" s="453" t="s">
        <v>882</v>
      </c>
      <c r="E160" s="624">
        <v>50000</v>
      </c>
      <c r="F160" s="436">
        <v>19705000</v>
      </c>
      <c r="G160" s="440">
        <v>50000</v>
      </c>
      <c r="H160" s="436">
        <v>19705000</v>
      </c>
      <c r="I160" s="454" t="s">
        <v>5027</v>
      </c>
      <c r="J160" s="455">
        <v>31</v>
      </c>
    </row>
    <row r="161" spans="1:10" ht="36">
      <c r="A161" s="434"/>
      <c r="B161" s="453" t="s">
        <v>683</v>
      </c>
      <c r="C161" s="453" t="s">
        <v>872</v>
      </c>
      <c r="D161" s="453" t="s">
        <v>883</v>
      </c>
      <c r="E161" s="624">
        <v>200000</v>
      </c>
      <c r="F161" s="436">
        <v>19905000</v>
      </c>
      <c r="G161" s="440">
        <v>200000</v>
      </c>
      <c r="H161" s="436">
        <v>19905000</v>
      </c>
      <c r="I161" s="454" t="s">
        <v>5027</v>
      </c>
      <c r="J161" s="455">
        <v>31</v>
      </c>
    </row>
    <row r="162" spans="1:10" ht="24">
      <c r="A162" s="434"/>
      <c r="B162" s="453" t="s">
        <v>683</v>
      </c>
      <c r="C162" s="453" t="s">
        <v>884</v>
      </c>
      <c r="D162" s="453" t="s">
        <v>885</v>
      </c>
      <c r="E162" s="624">
        <v>300000</v>
      </c>
      <c r="F162" s="436">
        <v>20205000</v>
      </c>
      <c r="G162" s="440">
        <v>300000</v>
      </c>
      <c r="H162" s="436">
        <v>20205000</v>
      </c>
      <c r="I162" s="454" t="s">
        <v>5027</v>
      </c>
      <c r="J162" s="455">
        <v>31</v>
      </c>
    </row>
    <row r="163" spans="1:10" ht="24">
      <c r="A163" s="434"/>
      <c r="B163" s="453" t="s">
        <v>683</v>
      </c>
      <c r="C163" s="453" t="s">
        <v>727</v>
      </c>
      <c r="D163" s="453" t="s">
        <v>728</v>
      </c>
      <c r="E163" s="624">
        <v>460000</v>
      </c>
      <c r="F163" s="436">
        <v>20665000</v>
      </c>
      <c r="G163" s="440">
        <v>460000</v>
      </c>
      <c r="H163" s="436">
        <v>20665000</v>
      </c>
      <c r="I163" s="454" t="s">
        <v>5027</v>
      </c>
      <c r="J163" s="455">
        <v>30</v>
      </c>
    </row>
    <row r="164" spans="1:10" ht="24">
      <c r="A164" s="434"/>
      <c r="B164" s="453" t="s">
        <v>683</v>
      </c>
      <c r="C164" s="453" t="s">
        <v>727</v>
      </c>
      <c r="D164" s="453" t="s">
        <v>5036</v>
      </c>
      <c r="E164" s="624">
        <v>250000</v>
      </c>
      <c r="F164" s="436">
        <v>20915000</v>
      </c>
      <c r="G164" s="440">
        <v>250000</v>
      </c>
      <c r="H164" s="436">
        <v>20915000</v>
      </c>
      <c r="I164" s="454" t="s">
        <v>5027</v>
      </c>
      <c r="J164" s="455">
        <v>30</v>
      </c>
    </row>
    <row r="165" spans="1:10" ht="24">
      <c r="A165" s="434"/>
      <c r="B165" s="453" t="s">
        <v>683</v>
      </c>
      <c r="C165" s="453" t="s">
        <v>727</v>
      </c>
      <c r="D165" s="453" t="s">
        <v>886</v>
      </c>
      <c r="E165" s="624">
        <v>150000</v>
      </c>
      <c r="F165" s="436">
        <v>21065000</v>
      </c>
      <c r="G165" s="440">
        <v>150000</v>
      </c>
      <c r="H165" s="436">
        <v>21065000</v>
      </c>
      <c r="I165" s="454" t="s">
        <v>5027</v>
      </c>
      <c r="J165" s="455">
        <v>30</v>
      </c>
    </row>
    <row r="166" spans="1:10" ht="24">
      <c r="A166" s="434"/>
      <c r="B166" s="453" t="s">
        <v>683</v>
      </c>
      <c r="C166" s="453" t="s">
        <v>727</v>
      </c>
      <c r="D166" s="453" t="s">
        <v>887</v>
      </c>
      <c r="E166" s="624">
        <v>10000</v>
      </c>
      <c r="F166" s="436">
        <v>21075000</v>
      </c>
      <c r="G166" s="440">
        <v>10000</v>
      </c>
      <c r="H166" s="436">
        <v>21075000</v>
      </c>
      <c r="I166" s="454" t="s">
        <v>5027</v>
      </c>
      <c r="J166" s="455">
        <v>30</v>
      </c>
    </row>
    <row r="167" spans="1:10" ht="24">
      <c r="A167" s="434"/>
      <c r="B167" s="453" t="s">
        <v>683</v>
      </c>
      <c r="C167" s="453" t="s">
        <v>727</v>
      </c>
      <c r="D167" s="453" t="s">
        <v>888</v>
      </c>
      <c r="E167" s="624">
        <v>35000</v>
      </c>
      <c r="F167" s="436">
        <v>21110000</v>
      </c>
      <c r="G167" s="440">
        <v>35000</v>
      </c>
      <c r="H167" s="436">
        <v>21110000</v>
      </c>
      <c r="I167" s="454" t="s">
        <v>5027</v>
      </c>
      <c r="J167" s="455">
        <v>30</v>
      </c>
    </row>
    <row r="168" spans="1:10" ht="24">
      <c r="A168" s="434"/>
      <c r="B168" s="453" t="s">
        <v>683</v>
      </c>
      <c r="C168" s="453" t="s">
        <v>889</v>
      </c>
      <c r="D168" s="453" t="s">
        <v>890</v>
      </c>
      <c r="E168" s="624">
        <v>25000</v>
      </c>
      <c r="F168" s="436">
        <v>21135000</v>
      </c>
      <c r="G168" s="440">
        <v>25000</v>
      </c>
      <c r="H168" s="436">
        <v>21135000</v>
      </c>
      <c r="I168" s="454" t="s">
        <v>5027</v>
      </c>
      <c r="J168" s="455">
        <v>30</v>
      </c>
    </row>
    <row r="169" spans="1:10" ht="24">
      <c r="A169" s="434"/>
      <c r="B169" s="453" t="s">
        <v>683</v>
      </c>
      <c r="C169" s="453" t="s">
        <v>891</v>
      </c>
      <c r="D169" s="453" t="s">
        <v>781</v>
      </c>
      <c r="E169" s="624">
        <v>150000</v>
      </c>
      <c r="F169" s="436">
        <v>21435000</v>
      </c>
      <c r="G169" s="440">
        <v>150000</v>
      </c>
      <c r="H169" s="436">
        <v>21435000</v>
      </c>
      <c r="I169" s="454" t="s">
        <v>5027</v>
      </c>
      <c r="J169" s="455">
        <v>29</v>
      </c>
    </row>
    <row r="170" spans="1:10" ht="24">
      <c r="A170" s="434"/>
      <c r="B170" s="453" t="s">
        <v>683</v>
      </c>
      <c r="C170" s="453" t="s">
        <v>891</v>
      </c>
      <c r="D170" s="453" t="s">
        <v>892</v>
      </c>
      <c r="E170" s="624">
        <v>10000</v>
      </c>
      <c r="F170" s="436">
        <v>21445000</v>
      </c>
      <c r="G170" s="440">
        <v>10000</v>
      </c>
      <c r="H170" s="436">
        <v>21445000</v>
      </c>
      <c r="I170" s="454" t="s">
        <v>5027</v>
      </c>
      <c r="J170" s="455">
        <v>29</v>
      </c>
    </row>
    <row r="171" spans="1:10" ht="24">
      <c r="A171" s="434"/>
      <c r="B171" s="453" t="s">
        <v>683</v>
      </c>
      <c r="C171" s="453" t="s">
        <v>891</v>
      </c>
      <c r="D171" s="453" t="s">
        <v>893</v>
      </c>
      <c r="E171" s="624">
        <v>100000</v>
      </c>
      <c r="F171" s="436">
        <v>21545000</v>
      </c>
      <c r="G171" s="440">
        <v>100000</v>
      </c>
      <c r="H171" s="436">
        <v>21545000</v>
      </c>
      <c r="I171" s="454" t="s">
        <v>5027</v>
      </c>
      <c r="J171" s="455">
        <v>29</v>
      </c>
    </row>
    <row r="172" spans="1:10" ht="24">
      <c r="A172" s="434"/>
      <c r="B172" s="453" t="s">
        <v>683</v>
      </c>
      <c r="C172" s="453" t="s">
        <v>891</v>
      </c>
      <c r="D172" s="453" t="s">
        <v>735</v>
      </c>
      <c r="E172" s="624">
        <v>30000</v>
      </c>
      <c r="F172" s="436">
        <v>21575000</v>
      </c>
      <c r="G172" s="440">
        <v>30000</v>
      </c>
      <c r="H172" s="436">
        <v>21575000</v>
      </c>
      <c r="I172" s="454" t="s">
        <v>5027</v>
      </c>
      <c r="J172" s="455">
        <v>29</v>
      </c>
    </row>
    <row r="173" spans="1:10" ht="24">
      <c r="A173" s="434"/>
      <c r="B173" s="453" t="s">
        <v>683</v>
      </c>
      <c r="C173" s="453" t="s">
        <v>894</v>
      </c>
      <c r="D173" s="453" t="s">
        <v>728</v>
      </c>
      <c r="E173" s="624">
        <v>200000</v>
      </c>
      <c r="F173" s="436">
        <v>21775000</v>
      </c>
      <c r="G173" s="440">
        <v>200000</v>
      </c>
      <c r="H173" s="436">
        <v>21775000</v>
      </c>
      <c r="I173" s="454" t="s">
        <v>5027</v>
      </c>
      <c r="J173" s="455">
        <v>30</v>
      </c>
    </row>
    <row r="174" spans="1:10" ht="24">
      <c r="A174" s="434"/>
      <c r="B174" s="453" t="s">
        <v>683</v>
      </c>
      <c r="C174" s="453" t="s">
        <v>894</v>
      </c>
      <c r="D174" s="453" t="s">
        <v>895</v>
      </c>
      <c r="E174" s="624">
        <v>30000</v>
      </c>
      <c r="F174" s="436">
        <v>21805000</v>
      </c>
      <c r="G174" s="440">
        <v>30000</v>
      </c>
      <c r="H174" s="436">
        <v>21805000</v>
      </c>
      <c r="I174" s="454" t="s">
        <v>5027</v>
      </c>
      <c r="J174" s="455">
        <v>30</v>
      </c>
    </row>
    <row r="175" spans="1:10" ht="24">
      <c r="A175" s="434"/>
      <c r="B175" s="453" t="s">
        <v>683</v>
      </c>
      <c r="C175" s="453" t="s">
        <v>894</v>
      </c>
      <c r="D175" s="453" t="s">
        <v>887</v>
      </c>
      <c r="E175" s="624">
        <v>5000</v>
      </c>
      <c r="F175" s="436">
        <v>21810000</v>
      </c>
      <c r="G175" s="440">
        <v>5000</v>
      </c>
      <c r="H175" s="436">
        <v>21810000</v>
      </c>
      <c r="I175" s="454" t="s">
        <v>5027</v>
      </c>
      <c r="J175" s="455">
        <v>30</v>
      </c>
    </row>
    <row r="176" spans="1:10" ht="24">
      <c r="A176" s="434"/>
      <c r="B176" s="453" t="s">
        <v>683</v>
      </c>
      <c r="C176" s="453" t="s">
        <v>894</v>
      </c>
      <c r="D176" s="453" t="s">
        <v>896</v>
      </c>
      <c r="E176" s="624">
        <v>30000</v>
      </c>
      <c r="F176" s="436">
        <v>21840000</v>
      </c>
      <c r="G176" s="440">
        <v>30000</v>
      </c>
      <c r="H176" s="436">
        <v>21840000</v>
      </c>
      <c r="I176" s="454" t="s">
        <v>5027</v>
      </c>
      <c r="J176" s="455">
        <v>30</v>
      </c>
    </row>
    <row r="177" spans="1:10" ht="24">
      <c r="A177" s="434"/>
      <c r="B177" s="453" t="s">
        <v>683</v>
      </c>
      <c r="C177" s="453" t="s">
        <v>894</v>
      </c>
      <c r="D177" s="453" t="s">
        <v>897</v>
      </c>
      <c r="E177" s="624">
        <v>50000</v>
      </c>
      <c r="F177" s="436">
        <v>21890000</v>
      </c>
      <c r="G177" s="440">
        <v>50000</v>
      </c>
      <c r="H177" s="436">
        <v>21890000</v>
      </c>
      <c r="I177" s="454" t="s">
        <v>5027</v>
      </c>
      <c r="J177" s="455">
        <v>30</v>
      </c>
    </row>
    <row r="178" spans="1:10" ht="24">
      <c r="A178" s="434"/>
      <c r="B178" s="453" t="s">
        <v>683</v>
      </c>
      <c r="C178" s="453" t="s">
        <v>898</v>
      </c>
      <c r="D178" s="453" t="s">
        <v>899</v>
      </c>
      <c r="E178" s="624">
        <v>10000</v>
      </c>
      <c r="F178" s="436">
        <v>21900000</v>
      </c>
      <c r="G178" s="440">
        <v>10000</v>
      </c>
      <c r="H178" s="436">
        <v>21900000</v>
      </c>
      <c r="I178" s="454" t="s">
        <v>5027</v>
      </c>
      <c r="J178" s="455">
        <v>29</v>
      </c>
    </row>
    <row r="179" spans="1:10" ht="24">
      <c r="A179" s="434"/>
      <c r="B179" s="453" t="s">
        <v>683</v>
      </c>
      <c r="C179" s="453" t="s">
        <v>898</v>
      </c>
      <c r="D179" s="453" t="s">
        <v>900</v>
      </c>
      <c r="E179" s="624">
        <v>30000</v>
      </c>
      <c r="F179" s="436">
        <v>21930000</v>
      </c>
      <c r="G179" s="440">
        <v>30000</v>
      </c>
      <c r="H179" s="436">
        <v>21930000</v>
      </c>
      <c r="I179" s="454" t="s">
        <v>5027</v>
      </c>
      <c r="J179" s="455">
        <v>29</v>
      </c>
    </row>
    <row r="180" spans="1:10" ht="24">
      <c r="A180" s="434"/>
      <c r="B180" s="453" t="s">
        <v>683</v>
      </c>
      <c r="C180" s="453" t="s">
        <v>898</v>
      </c>
      <c r="D180" s="453" t="s">
        <v>901</v>
      </c>
      <c r="E180" s="624">
        <v>5000</v>
      </c>
      <c r="F180" s="436">
        <v>21935000</v>
      </c>
      <c r="G180" s="440">
        <v>5000</v>
      </c>
      <c r="H180" s="436">
        <v>21935000</v>
      </c>
      <c r="I180" s="454" t="s">
        <v>5027</v>
      </c>
      <c r="J180" s="455">
        <v>29</v>
      </c>
    </row>
    <row r="181" spans="1:10" ht="24">
      <c r="A181" s="434"/>
      <c r="B181" s="453" t="s">
        <v>683</v>
      </c>
      <c r="C181" s="453" t="s">
        <v>898</v>
      </c>
      <c r="D181" s="453" t="s">
        <v>887</v>
      </c>
      <c r="E181" s="624">
        <v>3000</v>
      </c>
      <c r="F181" s="436">
        <v>21938000</v>
      </c>
      <c r="G181" s="440">
        <v>3000</v>
      </c>
      <c r="H181" s="436">
        <v>21938000</v>
      </c>
      <c r="I181" s="454" t="s">
        <v>5027</v>
      </c>
      <c r="J181" s="455">
        <v>29</v>
      </c>
    </row>
    <row r="182" spans="1:10" ht="24">
      <c r="A182" s="434"/>
      <c r="B182" s="453" t="s">
        <v>683</v>
      </c>
      <c r="C182" s="453" t="s">
        <v>898</v>
      </c>
      <c r="D182" s="453" t="s">
        <v>902</v>
      </c>
      <c r="E182" s="624">
        <v>30000</v>
      </c>
      <c r="F182" s="436">
        <v>21968000</v>
      </c>
      <c r="G182" s="440">
        <v>30000</v>
      </c>
      <c r="H182" s="436">
        <v>21968000</v>
      </c>
      <c r="I182" s="454" t="s">
        <v>5027</v>
      </c>
      <c r="J182" s="455">
        <v>29</v>
      </c>
    </row>
    <row r="183" spans="1:10" ht="24">
      <c r="A183" s="434"/>
      <c r="B183" s="453" t="s">
        <v>683</v>
      </c>
      <c r="C183" s="453" t="s">
        <v>903</v>
      </c>
      <c r="D183" s="453" t="s">
        <v>904</v>
      </c>
      <c r="E183" s="624">
        <v>100000</v>
      </c>
      <c r="F183" s="436">
        <v>22068000</v>
      </c>
      <c r="G183" s="440">
        <v>100000</v>
      </c>
      <c r="H183" s="436">
        <v>22068000</v>
      </c>
      <c r="I183" s="454" t="s">
        <v>5027</v>
      </c>
      <c r="J183" s="455">
        <v>30</v>
      </c>
    </row>
    <row r="184" spans="1:10" ht="24">
      <c r="A184" s="434"/>
      <c r="B184" s="453" t="s">
        <v>683</v>
      </c>
      <c r="C184" s="453" t="s">
        <v>905</v>
      </c>
      <c r="D184" s="453" t="s">
        <v>906</v>
      </c>
      <c r="E184" s="624">
        <v>750000</v>
      </c>
      <c r="F184" s="436">
        <v>22818000</v>
      </c>
      <c r="G184" s="440">
        <v>750000</v>
      </c>
      <c r="H184" s="436">
        <v>22818000</v>
      </c>
      <c r="I184" s="454" t="s">
        <v>5027</v>
      </c>
      <c r="J184" s="455">
        <v>30</v>
      </c>
    </row>
    <row r="185" spans="1:10" ht="24">
      <c r="A185" s="434"/>
      <c r="B185" s="453" t="s">
        <v>683</v>
      </c>
      <c r="C185" s="453" t="s">
        <v>903</v>
      </c>
      <c r="D185" s="453" t="s">
        <v>907</v>
      </c>
      <c r="E185" s="624">
        <v>30000</v>
      </c>
      <c r="F185" s="436">
        <v>22848000</v>
      </c>
      <c r="G185" s="440">
        <v>30000</v>
      </c>
      <c r="H185" s="436">
        <v>22848000</v>
      </c>
      <c r="I185" s="454" t="s">
        <v>5027</v>
      </c>
      <c r="J185" s="455">
        <v>30</v>
      </c>
    </row>
    <row r="186" spans="1:10" ht="24">
      <c r="A186" s="434"/>
      <c r="B186" s="453" t="s">
        <v>683</v>
      </c>
      <c r="C186" s="453" t="s">
        <v>903</v>
      </c>
      <c r="D186" s="453" t="s">
        <v>735</v>
      </c>
      <c r="E186" s="624">
        <v>35000</v>
      </c>
      <c r="F186" s="436">
        <v>22883000</v>
      </c>
      <c r="G186" s="440">
        <v>35000</v>
      </c>
      <c r="H186" s="436">
        <v>22883000</v>
      </c>
      <c r="I186" s="454" t="s">
        <v>5027</v>
      </c>
      <c r="J186" s="455">
        <v>30</v>
      </c>
    </row>
    <row r="187" spans="1:10" ht="24">
      <c r="A187" s="434"/>
      <c r="B187" s="453" t="s">
        <v>683</v>
      </c>
      <c r="C187" s="453" t="s">
        <v>903</v>
      </c>
      <c r="D187" s="453" t="s">
        <v>781</v>
      </c>
      <c r="E187" s="624">
        <v>75000</v>
      </c>
      <c r="F187" s="436">
        <v>22958000</v>
      </c>
      <c r="G187" s="440">
        <v>75000</v>
      </c>
      <c r="H187" s="436">
        <v>22958000</v>
      </c>
      <c r="I187" s="454" t="s">
        <v>5027</v>
      </c>
      <c r="J187" s="455">
        <v>30</v>
      </c>
    </row>
    <row r="188" spans="1:10" ht="24">
      <c r="A188" s="434"/>
      <c r="B188" s="453" t="s">
        <v>683</v>
      </c>
      <c r="C188" s="453" t="s">
        <v>903</v>
      </c>
      <c r="D188" s="453" t="s">
        <v>908</v>
      </c>
      <c r="E188" s="624">
        <v>25000</v>
      </c>
      <c r="F188" s="436">
        <v>22983000</v>
      </c>
      <c r="G188" s="440">
        <v>25000</v>
      </c>
      <c r="H188" s="436">
        <v>22983000</v>
      </c>
      <c r="I188" s="454" t="s">
        <v>5027</v>
      </c>
      <c r="J188" s="455">
        <v>30</v>
      </c>
    </row>
    <row r="189" spans="1:10" ht="24">
      <c r="A189" s="434"/>
      <c r="B189" s="453" t="s">
        <v>683</v>
      </c>
      <c r="C189" s="453" t="s">
        <v>909</v>
      </c>
      <c r="D189" s="453" t="s">
        <v>4572</v>
      </c>
      <c r="E189" s="624">
        <v>25000</v>
      </c>
      <c r="F189" s="436">
        <v>23008000</v>
      </c>
      <c r="G189" s="440">
        <v>25000</v>
      </c>
      <c r="H189" s="436">
        <v>23008000</v>
      </c>
      <c r="I189" s="454" t="s">
        <v>5027</v>
      </c>
      <c r="J189" s="455">
        <v>30</v>
      </c>
    </row>
    <row r="190" spans="1:10" ht="24">
      <c r="A190" s="434"/>
      <c r="B190" s="453" t="s">
        <v>683</v>
      </c>
      <c r="C190" s="453" t="s">
        <v>910</v>
      </c>
      <c r="D190" s="453" t="s">
        <v>911</v>
      </c>
      <c r="E190" s="624">
        <v>100000</v>
      </c>
      <c r="F190" s="436">
        <v>23108000</v>
      </c>
      <c r="G190" s="440">
        <v>100000</v>
      </c>
      <c r="H190" s="436">
        <v>23108000</v>
      </c>
      <c r="I190" s="454" t="s">
        <v>5027</v>
      </c>
      <c r="J190" s="455">
        <v>29</v>
      </c>
    </row>
    <row r="191" spans="1:10" ht="24">
      <c r="A191" s="434"/>
      <c r="B191" s="453" t="s">
        <v>683</v>
      </c>
      <c r="C191" s="453" t="s">
        <v>910</v>
      </c>
      <c r="D191" s="453" t="s">
        <v>735</v>
      </c>
      <c r="E191" s="624">
        <v>30000</v>
      </c>
      <c r="F191" s="436">
        <v>23138000</v>
      </c>
      <c r="G191" s="440">
        <v>30000</v>
      </c>
      <c r="H191" s="436">
        <v>23138000</v>
      </c>
      <c r="I191" s="454" t="s">
        <v>5027</v>
      </c>
      <c r="J191" s="455">
        <v>29</v>
      </c>
    </row>
    <row r="192" spans="1:10" ht="24">
      <c r="A192" s="434"/>
      <c r="B192" s="453" t="s">
        <v>683</v>
      </c>
      <c r="C192" s="453" t="s">
        <v>910</v>
      </c>
      <c r="D192" s="453" t="s">
        <v>912</v>
      </c>
      <c r="E192" s="624">
        <v>30000</v>
      </c>
      <c r="F192" s="436">
        <v>23168000</v>
      </c>
      <c r="G192" s="440">
        <v>30000</v>
      </c>
      <c r="H192" s="436">
        <v>23168000</v>
      </c>
      <c r="I192" s="454" t="s">
        <v>5027</v>
      </c>
      <c r="J192" s="455">
        <v>29</v>
      </c>
    </row>
    <row r="193" spans="1:10" ht="36">
      <c r="A193" s="434"/>
      <c r="B193" s="453" t="s">
        <v>683</v>
      </c>
      <c r="C193" s="453" t="s">
        <v>913</v>
      </c>
      <c r="D193" s="453" t="s">
        <v>914</v>
      </c>
      <c r="E193" s="624">
        <v>300000</v>
      </c>
      <c r="F193" s="436">
        <v>23468000</v>
      </c>
      <c r="G193" s="440">
        <v>300000</v>
      </c>
      <c r="H193" s="436">
        <v>23468000</v>
      </c>
      <c r="I193" s="454" t="s">
        <v>5027</v>
      </c>
      <c r="J193" s="454">
        <v>29</v>
      </c>
    </row>
    <row r="194" spans="1:10" ht="24">
      <c r="A194" s="434"/>
      <c r="B194" s="453" t="s">
        <v>683</v>
      </c>
      <c r="C194" s="453" t="s">
        <v>913</v>
      </c>
      <c r="D194" s="453" t="s">
        <v>915</v>
      </c>
      <c r="E194" s="624">
        <v>50000</v>
      </c>
      <c r="F194" s="436">
        <v>23518000</v>
      </c>
      <c r="G194" s="440">
        <v>50000</v>
      </c>
      <c r="H194" s="436">
        <v>23518000</v>
      </c>
      <c r="I194" s="454" t="s">
        <v>5027</v>
      </c>
      <c r="J194" s="455">
        <v>29</v>
      </c>
    </row>
    <row r="195" spans="1:10" ht="24">
      <c r="A195" s="434"/>
      <c r="B195" s="453" t="s">
        <v>683</v>
      </c>
      <c r="C195" s="453" t="s">
        <v>916</v>
      </c>
      <c r="D195" s="453" t="s">
        <v>917</v>
      </c>
      <c r="E195" s="624">
        <v>60000</v>
      </c>
      <c r="F195" s="436">
        <v>23578000</v>
      </c>
      <c r="G195" s="440">
        <v>60000</v>
      </c>
      <c r="H195" s="436">
        <v>23578000</v>
      </c>
      <c r="I195" s="454" t="s">
        <v>5027</v>
      </c>
      <c r="J195" s="455">
        <v>29</v>
      </c>
    </row>
    <row r="196" spans="1:10" ht="24">
      <c r="A196" s="434"/>
      <c r="B196" s="453" t="s">
        <v>683</v>
      </c>
      <c r="C196" s="453" t="s">
        <v>916</v>
      </c>
      <c r="D196" s="453" t="s">
        <v>918</v>
      </c>
      <c r="E196" s="624">
        <v>60000</v>
      </c>
      <c r="F196" s="436">
        <v>23638000</v>
      </c>
      <c r="G196" s="440">
        <v>60000</v>
      </c>
      <c r="H196" s="436">
        <v>23638000</v>
      </c>
      <c r="I196" s="454" t="s">
        <v>5027</v>
      </c>
      <c r="J196" s="455">
        <v>29</v>
      </c>
    </row>
    <row r="197" spans="1:10" ht="24">
      <c r="A197" s="434"/>
      <c r="B197" s="453" t="s">
        <v>683</v>
      </c>
      <c r="C197" s="453" t="s">
        <v>916</v>
      </c>
      <c r="D197" s="453" t="s">
        <v>919</v>
      </c>
      <c r="E197" s="624">
        <v>60000</v>
      </c>
      <c r="F197" s="436">
        <v>23698000</v>
      </c>
      <c r="G197" s="440">
        <v>60000</v>
      </c>
      <c r="H197" s="436">
        <v>23698000</v>
      </c>
      <c r="I197" s="454" t="s">
        <v>5027</v>
      </c>
      <c r="J197" s="455">
        <v>29</v>
      </c>
    </row>
    <row r="198" spans="1:10" ht="24">
      <c r="A198" s="434"/>
      <c r="B198" s="453" t="s">
        <v>683</v>
      </c>
      <c r="C198" s="453" t="s">
        <v>920</v>
      </c>
      <c r="D198" s="453" t="s">
        <v>921</v>
      </c>
      <c r="E198" s="624">
        <v>125000</v>
      </c>
      <c r="F198" s="436">
        <v>23823000</v>
      </c>
      <c r="G198" s="440">
        <v>125000</v>
      </c>
      <c r="H198" s="436">
        <v>23823000</v>
      </c>
      <c r="I198" s="454" t="s">
        <v>5027</v>
      </c>
      <c r="J198" s="455">
        <v>29</v>
      </c>
    </row>
    <row r="199" spans="1:10" ht="24">
      <c r="A199" s="434"/>
      <c r="B199" s="453" t="s">
        <v>683</v>
      </c>
      <c r="C199" s="453" t="s">
        <v>920</v>
      </c>
      <c r="D199" s="453" t="s">
        <v>887</v>
      </c>
      <c r="E199" s="624">
        <v>10000</v>
      </c>
      <c r="F199" s="436">
        <v>23833000</v>
      </c>
      <c r="G199" s="440">
        <v>10000</v>
      </c>
      <c r="H199" s="436">
        <v>23833000</v>
      </c>
      <c r="I199" s="454" t="s">
        <v>5027</v>
      </c>
      <c r="J199" s="455">
        <v>29</v>
      </c>
    </row>
    <row r="200" spans="1:10" ht="24">
      <c r="A200" s="434"/>
      <c r="B200" s="453" t="s">
        <v>683</v>
      </c>
      <c r="C200" s="453" t="s">
        <v>920</v>
      </c>
      <c r="D200" s="453" t="s">
        <v>922</v>
      </c>
      <c r="E200" s="624">
        <v>10000</v>
      </c>
      <c r="F200" s="436">
        <v>23843000</v>
      </c>
      <c r="G200" s="440">
        <v>10000</v>
      </c>
      <c r="H200" s="436">
        <v>23843000</v>
      </c>
      <c r="I200" s="454" t="s">
        <v>5027</v>
      </c>
      <c r="J200" s="455">
        <v>29</v>
      </c>
    </row>
    <row r="201" spans="1:10" ht="24">
      <c r="A201" s="434"/>
      <c r="B201" s="453" t="s">
        <v>683</v>
      </c>
      <c r="C201" s="453" t="s">
        <v>923</v>
      </c>
      <c r="D201" s="453" t="s">
        <v>735</v>
      </c>
      <c r="E201" s="624">
        <v>30000</v>
      </c>
      <c r="F201" s="436">
        <v>23873000</v>
      </c>
      <c r="G201" s="440">
        <v>30000</v>
      </c>
      <c r="H201" s="436">
        <v>23873000</v>
      </c>
      <c r="I201" s="454" t="s">
        <v>5027</v>
      </c>
      <c r="J201" s="455">
        <v>30</v>
      </c>
    </row>
    <row r="202" spans="1:10" ht="24">
      <c r="A202" s="434"/>
      <c r="B202" s="453" t="s">
        <v>788</v>
      </c>
      <c r="C202" s="453" t="s">
        <v>924</v>
      </c>
      <c r="D202" s="453" t="s">
        <v>925</v>
      </c>
      <c r="E202" s="624">
        <v>650000</v>
      </c>
      <c r="F202" s="436">
        <v>24523000</v>
      </c>
      <c r="G202" s="440">
        <v>650000</v>
      </c>
      <c r="H202" s="436">
        <v>24523000</v>
      </c>
      <c r="I202" s="454" t="s">
        <v>5027</v>
      </c>
      <c r="J202" s="455">
        <v>30</v>
      </c>
    </row>
    <row r="203" spans="1:10" ht="24">
      <c r="A203" s="434"/>
      <c r="B203" s="453" t="s">
        <v>683</v>
      </c>
      <c r="C203" s="453" t="s">
        <v>923</v>
      </c>
      <c r="D203" s="453" t="s">
        <v>926</v>
      </c>
      <c r="E203" s="624">
        <v>50000</v>
      </c>
      <c r="F203" s="436">
        <v>24573000</v>
      </c>
      <c r="G203" s="440">
        <v>50000</v>
      </c>
      <c r="H203" s="436">
        <v>24573000</v>
      </c>
      <c r="I203" s="454" t="s">
        <v>5027</v>
      </c>
      <c r="J203" s="455">
        <v>30</v>
      </c>
    </row>
    <row r="204" spans="1:10" ht="24">
      <c r="A204" s="434"/>
      <c r="B204" s="453" t="s">
        <v>683</v>
      </c>
      <c r="C204" s="453" t="s">
        <v>685</v>
      </c>
      <c r="D204" s="453" t="s">
        <v>5037</v>
      </c>
      <c r="E204" s="624">
        <v>750000</v>
      </c>
      <c r="F204" s="436">
        <v>25323000</v>
      </c>
      <c r="G204" s="440">
        <v>750000</v>
      </c>
      <c r="H204" s="436">
        <v>25323000</v>
      </c>
      <c r="I204" s="454" t="s">
        <v>5027</v>
      </c>
      <c r="J204" s="455">
        <v>30</v>
      </c>
    </row>
    <row r="205" spans="1:10" ht="24">
      <c r="A205" s="434"/>
      <c r="B205" s="453" t="s">
        <v>683</v>
      </c>
      <c r="C205" s="453" t="s">
        <v>685</v>
      </c>
      <c r="D205" s="453" t="s">
        <v>735</v>
      </c>
      <c r="E205" s="624">
        <v>30000</v>
      </c>
      <c r="F205" s="436">
        <v>25353000</v>
      </c>
      <c r="G205" s="440">
        <v>30000</v>
      </c>
      <c r="H205" s="436">
        <v>25353000</v>
      </c>
      <c r="I205" s="454" t="s">
        <v>5027</v>
      </c>
      <c r="J205" s="455">
        <v>30</v>
      </c>
    </row>
    <row r="206" spans="1:10" ht="24">
      <c r="A206" s="434"/>
      <c r="B206" s="453" t="s">
        <v>683</v>
      </c>
      <c r="C206" s="453" t="s">
        <v>685</v>
      </c>
      <c r="D206" s="453" t="s">
        <v>927</v>
      </c>
      <c r="E206" s="624">
        <v>15000</v>
      </c>
      <c r="F206" s="436">
        <v>25368000</v>
      </c>
      <c r="G206" s="440">
        <v>15000</v>
      </c>
      <c r="H206" s="436">
        <v>25368000</v>
      </c>
      <c r="I206" s="454" t="s">
        <v>5027</v>
      </c>
      <c r="J206" s="455">
        <v>30</v>
      </c>
    </row>
    <row r="207" spans="1:10" ht="24">
      <c r="A207" s="434"/>
      <c r="B207" s="453" t="s">
        <v>683</v>
      </c>
      <c r="C207" s="453" t="s">
        <v>685</v>
      </c>
      <c r="D207" s="453" t="s">
        <v>928</v>
      </c>
      <c r="E207" s="624">
        <v>200000</v>
      </c>
      <c r="F207" s="436">
        <v>25568000</v>
      </c>
      <c r="G207" s="440">
        <v>200000</v>
      </c>
      <c r="H207" s="436">
        <v>25568000</v>
      </c>
      <c r="I207" s="454" t="s">
        <v>5027</v>
      </c>
      <c r="J207" s="455">
        <v>30</v>
      </c>
    </row>
    <row r="208" spans="1:10" ht="24">
      <c r="A208" s="434"/>
      <c r="B208" s="453" t="s">
        <v>788</v>
      </c>
      <c r="C208" s="453" t="s">
        <v>929</v>
      </c>
      <c r="D208" s="453" t="s">
        <v>930</v>
      </c>
      <c r="E208" s="624">
        <v>100000</v>
      </c>
      <c r="F208" s="436">
        <v>25668000</v>
      </c>
      <c r="G208" s="440">
        <v>100000</v>
      </c>
      <c r="H208" s="436">
        <v>25668000</v>
      </c>
      <c r="I208" s="454" t="s">
        <v>5027</v>
      </c>
      <c r="J208" s="455">
        <v>30</v>
      </c>
    </row>
    <row r="209" spans="1:10" ht="24">
      <c r="A209" s="434"/>
      <c r="B209" s="453" t="s">
        <v>683</v>
      </c>
      <c r="C209" s="453" t="s">
        <v>931</v>
      </c>
      <c r="D209" s="453" t="s">
        <v>932</v>
      </c>
      <c r="E209" s="624">
        <v>500000</v>
      </c>
      <c r="F209" s="436">
        <v>26168000</v>
      </c>
      <c r="G209" s="440">
        <v>500000</v>
      </c>
      <c r="H209" s="436">
        <v>26168000</v>
      </c>
      <c r="I209" s="454" t="s">
        <v>5027</v>
      </c>
      <c r="J209" s="455">
        <v>30</v>
      </c>
    </row>
    <row r="210" spans="1:10" ht="24">
      <c r="A210" s="434"/>
      <c r="B210" s="453" t="s">
        <v>683</v>
      </c>
      <c r="C210" s="453" t="s">
        <v>931</v>
      </c>
      <c r="D210" s="453" t="s">
        <v>735</v>
      </c>
      <c r="E210" s="624">
        <v>25000</v>
      </c>
      <c r="F210" s="436">
        <v>26193000</v>
      </c>
      <c r="G210" s="440">
        <v>25000</v>
      </c>
      <c r="H210" s="436">
        <v>26193000</v>
      </c>
      <c r="I210" s="454" t="s">
        <v>5027</v>
      </c>
      <c r="J210" s="455">
        <v>30</v>
      </c>
    </row>
    <row r="211" spans="1:10" ht="24">
      <c r="A211" s="434"/>
      <c r="B211" s="453" t="s">
        <v>683</v>
      </c>
      <c r="C211" s="453" t="s">
        <v>931</v>
      </c>
      <c r="D211" s="453" t="s">
        <v>933</v>
      </c>
      <c r="E211" s="624">
        <v>50000</v>
      </c>
      <c r="F211" s="436">
        <v>26243000</v>
      </c>
      <c r="G211" s="440">
        <v>50000</v>
      </c>
      <c r="H211" s="436">
        <v>26243000</v>
      </c>
      <c r="I211" s="454" t="s">
        <v>5027</v>
      </c>
      <c r="J211" s="455">
        <v>30</v>
      </c>
    </row>
    <row r="212" spans="1:10" ht="24">
      <c r="A212" s="434"/>
      <c r="B212" s="453" t="s">
        <v>683</v>
      </c>
      <c r="C212" s="453" t="s">
        <v>931</v>
      </c>
      <c r="D212" s="453" t="s">
        <v>934</v>
      </c>
      <c r="E212" s="624">
        <v>5000</v>
      </c>
      <c r="F212" s="436">
        <v>26248000</v>
      </c>
      <c r="G212" s="440">
        <v>5000</v>
      </c>
      <c r="H212" s="436">
        <v>26248000</v>
      </c>
      <c r="I212" s="454" t="s">
        <v>5027</v>
      </c>
      <c r="J212" s="455">
        <v>30</v>
      </c>
    </row>
    <row r="213" spans="1:10" ht="24">
      <c r="A213" s="434"/>
      <c r="B213" s="453" t="s">
        <v>788</v>
      </c>
      <c r="C213" s="453" t="s">
        <v>935</v>
      </c>
      <c r="D213" s="453" t="s">
        <v>904</v>
      </c>
      <c r="E213" s="624">
        <v>150000</v>
      </c>
      <c r="F213" s="436">
        <v>26398000</v>
      </c>
      <c r="G213" s="440">
        <v>150000</v>
      </c>
      <c r="H213" s="436">
        <v>26398000</v>
      </c>
      <c r="I213" s="454" t="s">
        <v>5027</v>
      </c>
      <c r="J213" s="455">
        <v>31</v>
      </c>
    </row>
    <row r="214" spans="1:10" ht="24">
      <c r="A214" s="434"/>
      <c r="B214" s="453" t="s">
        <v>788</v>
      </c>
      <c r="C214" s="453" t="s">
        <v>935</v>
      </c>
      <c r="D214" s="453" t="s">
        <v>936</v>
      </c>
      <c r="E214" s="624">
        <v>500000</v>
      </c>
      <c r="F214" s="436">
        <v>26898000</v>
      </c>
      <c r="G214" s="440">
        <v>500000</v>
      </c>
      <c r="H214" s="436">
        <v>26898000</v>
      </c>
      <c r="I214" s="454" t="s">
        <v>5027</v>
      </c>
      <c r="J214" s="455">
        <v>31</v>
      </c>
    </row>
    <row r="215" spans="1:10" ht="24">
      <c r="A215" s="434"/>
      <c r="B215" s="453" t="s">
        <v>683</v>
      </c>
      <c r="C215" s="453" t="s">
        <v>937</v>
      </c>
      <c r="D215" s="453" t="s">
        <v>938</v>
      </c>
      <c r="E215" s="624">
        <v>200000</v>
      </c>
      <c r="F215" s="436">
        <v>27098000</v>
      </c>
      <c r="G215" s="440">
        <v>200000</v>
      </c>
      <c r="H215" s="436">
        <v>27098000</v>
      </c>
      <c r="I215" s="454" t="s">
        <v>5027</v>
      </c>
      <c r="J215" s="455">
        <v>29</v>
      </c>
    </row>
    <row r="216" spans="1:10" ht="24">
      <c r="A216" s="434"/>
      <c r="B216" s="453" t="s">
        <v>683</v>
      </c>
      <c r="C216" s="453" t="s">
        <v>937</v>
      </c>
      <c r="D216" s="453" t="s">
        <v>939</v>
      </c>
      <c r="E216" s="624">
        <v>250000</v>
      </c>
      <c r="F216" s="436">
        <v>27348000</v>
      </c>
      <c r="G216" s="440">
        <v>250000</v>
      </c>
      <c r="H216" s="436">
        <v>27348000</v>
      </c>
      <c r="I216" s="454" t="s">
        <v>5027</v>
      </c>
      <c r="J216" s="455">
        <v>29</v>
      </c>
    </row>
    <row r="217" spans="1:10" ht="24">
      <c r="A217" s="434"/>
      <c r="B217" s="453" t="s">
        <v>683</v>
      </c>
      <c r="C217" s="453" t="s">
        <v>937</v>
      </c>
      <c r="D217" s="453" t="s">
        <v>940</v>
      </c>
      <c r="E217" s="624">
        <v>140000</v>
      </c>
      <c r="F217" s="436">
        <v>27488000</v>
      </c>
      <c r="G217" s="440">
        <v>140000</v>
      </c>
      <c r="H217" s="436">
        <v>27488000</v>
      </c>
      <c r="I217" s="454" t="s">
        <v>5027</v>
      </c>
      <c r="J217" s="455">
        <v>29</v>
      </c>
    </row>
    <row r="218" spans="1:10" ht="24">
      <c r="A218" s="434"/>
      <c r="B218" s="453" t="s">
        <v>683</v>
      </c>
      <c r="C218" s="453" t="s">
        <v>937</v>
      </c>
      <c r="D218" s="453" t="s">
        <v>887</v>
      </c>
      <c r="E218" s="624">
        <v>15000</v>
      </c>
      <c r="F218" s="436">
        <v>27503000</v>
      </c>
      <c r="G218" s="440">
        <v>15000</v>
      </c>
      <c r="H218" s="436">
        <v>27503000</v>
      </c>
      <c r="I218" s="454" t="s">
        <v>5027</v>
      </c>
      <c r="J218" s="455">
        <v>29</v>
      </c>
    </row>
    <row r="219" spans="1:10" ht="24">
      <c r="A219" s="434"/>
      <c r="B219" s="453" t="s">
        <v>683</v>
      </c>
      <c r="C219" s="453" t="s">
        <v>937</v>
      </c>
      <c r="D219" s="453" t="s">
        <v>735</v>
      </c>
      <c r="E219" s="624">
        <v>40000</v>
      </c>
      <c r="F219" s="436">
        <v>27543000</v>
      </c>
      <c r="G219" s="440">
        <v>40000</v>
      </c>
      <c r="H219" s="436">
        <v>27543000</v>
      </c>
      <c r="I219" s="454" t="s">
        <v>5027</v>
      </c>
      <c r="J219" s="455">
        <v>29</v>
      </c>
    </row>
    <row r="220" spans="1:10" ht="24">
      <c r="A220" s="434"/>
      <c r="B220" s="453" t="s">
        <v>683</v>
      </c>
      <c r="C220" s="453" t="s">
        <v>941</v>
      </c>
      <c r="D220" s="453" t="s">
        <v>895</v>
      </c>
      <c r="E220" s="624">
        <v>75000</v>
      </c>
      <c r="F220" s="436">
        <v>27618000</v>
      </c>
      <c r="G220" s="440">
        <v>75000</v>
      </c>
      <c r="H220" s="436">
        <v>27618000</v>
      </c>
      <c r="I220" s="454" t="s">
        <v>5027</v>
      </c>
      <c r="J220" s="455">
        <v>9</v>
      </c>
    </row>
    <row r="221" spans="1:10" ht="24">
      <c r="A221" s="434"/>
      <c r="B221" s="453" t="s">
        <v>683</v>
      </c>
      <c r="C221" s="453" t="s">
        <v>942</v>
      </c>
      <c r="D221" s="453" t="s">
        <v>895</v>
      </c>
      <c r="E221" s="624">
        <v>50000</v>
      </c>
      <c r="F221" s="436">
        <v>27668000</v>
      </c>
      <c r="G221" s="440">
        <v>50000</v>
      </c>
      <c r="H221" s="436">
        <v>27668000</v>
      </c>
      <c r="I221" s="454" t="s">
        <v>5027</v>
      </c>
      <c r="J221" s="455">
        <v>31</v>
      </c>
    </row>
    <row r="222" spans="1:10" ht="24">
      <c r="A222" s="434"/>
      <c r="B222" s="453" t="s">
        <v>683</v>
      </c>
      <c r="C222" s="453" t="s">
        <v>942</v>
      </c>
      <c r="D222" s="453" t="s">
        <v>5038</v>
      </c>
      <c r="E222" s="624">
        <v>35000</v>
      </c>
      <c r="F222" s="436">
        <v>27703000</v>
      </c>
      <c r="G222" s="440">
        <v>35000</v>
      </c>
      <c r="H222" s="436">
        <v>27703000</v>
      </c>
      <c r="I222" s="454" t="s">
        <v>5027</v>
      </c>
      <c r="J222" s="455">
        <v>31</v>
      </c>
    </row>
    <row r="223" spans="1:10" ht="24">
      <c r="A223" s="434"/>
      <c r="B223" s="453" t="s">
        <v>683</v>
      </c>
      <c r="C223" s="453" t="s">
        <v>943</v>
      </c>
      <c r="D223" s="453" t="s">
        <v>944</v>
      </c>
      <c r="E223" s="624">
        <v>150000</v>
      </c>
      <c r="F223" s="436">
        <v>27853000</v>
      </c>
      <c r="G223" s="440">
        <v>150000</v>
      </c>
      <c r="H223" s="436">
        <v>27853000</v>
      </c>
      <c r="I223" s="454" t="s">
        <v>5027</v>
      </c>
      <c r="J223" s="455">
        <v>31</v>
      </c>
    </row>
    <row r="224" spans="1:10" ht="24">
      <c r="A224" s="434"/>
      <c r="B224" s="453" t="s">
        <v>683</v>
      </c>
      <c r="C224" s="453" t="s">
        <v>943</v>
      </c>
      <c r="D224" s="453" t="s">
        <v>945</v>
      </c>
      <c r="E224" s="624">
        <v>15000</v>
      </c>
      <c r="F224" s="436">
        <v>27868000</v>
      </c>
      <c r="G224" s="440">
        <v>15000</v>
      </c>
      <c r="H224" s="436">
        <v>27868000</v>
      </c>
      <c r="I224" s="454" t="s">
        <v>5027</v>
      </c>
      <c r="J224" s="455">
        <v>31</v>
      </c>
    </row>
    <row r="225" spans="1:10" ht="24">
      <c r="A225" s="434"/>
      <c r="B225" s="453" t="s">
        <v>683</v>
      </c>
      <c r="C225" s="453" t="s">
        <v>943</v>
      </c>
      <c r="D225" s="453" t="s">
        <v>946</v>
      </c>
      <c r="E225" s="624">
        <v>20000</v>
      </c>
      <c r="F225" s="436">
        <v>27888000</v>
      </c>
      <c r="G225" s="440">
        <v>20000</v>
      </c>
      <c r="H225" s="436">
        <v>27888000</v>
      </c>
      <c r="I225" s="454" t="s">
        <v>5027</v>
      </c>
      <c r="J225" s="455">
        <v>31</v>
      </c>
    </row>
    <row r="226" spans="1:10" ht="36">
      <c r="A226" s="434"/>
      <c r="B226" s="453" t="s">
        <v>683</v>
      </c>
      <c r="C226" s="453" t="s">
        <v>684</v>
      </c>
      <c r="D226" s="453" t="s">
        <v>5039</v>
      </c>
      <c r="E226" s="624">
        <v>250000</v>
      </c>
      <c r="F226" s="436">
        <v>28138000</v>
      </c>
      <c r="G226" s="440">
        <v>250000</v>
      </c>
      <c r="H226" s="436">
        <v>28138000</v>
      </c>
      <c r="I226" s="454" t="s">
        <v>5027</v>
      </c>
      <c r="J226" s="455">
        <v>31</v>
      </c>
    </row>
    <row r="227" spans="1:10" ht="24">
      <c r="A227" s="434"/>
      <c r="B227" s="453" t="s">
        <v>683</v>
      </c>
      <c r="C227" s="453" t="s">
        <v>684</v>
      </c>
      <c r="D227" s="453" t="s">
        <v>947</v>
      </c>
      <c r="E227" s="624">
        <v>60000</v>
      </c>
      <c r="F227" s="436">
        <v>28198000</v>
      </c>
      <c r="G227" s="440">
        <v>60000</v>
      </c>
      <c r="H227" s="436">
        <v>28198000</v>
      </c>
      <c r="I227" s="454" t="s">
        <v>5027</v>
      </c>
      <c r="J227" s="455">
        <v>31</v>
      </c>
    </row>
    <row r="228" spans="1:10" ht="24">
      <c r="A228" s="434"/>
      <c r="B228" s="453" t="s">
        <v>683</v>
      </c>
      <c r="C228" s="453" t="s">
        <v>684</v>
      </c>
      <c r="D228" s="453" t="s">
        <v>735</v>
      </c>
      <c r="E228" s="624">
        <v>30000</v>
      </c>
      <c r="F228" s="436">
        <v>28228000</v>
      </c>
      <c r="G228" s="440">
        <v>30000</v>
      </c>
      <c r="H228" s="436">
        <v>28228000</v>
      </c>
      <c r="I228" s="454" t="s">
        <v>5027</v>
      </c>
      <c r="J228" s="455">
        <v>31</v>
      </c>
    </row>
    <row r="229" spans="1:10" ht="24">
      <c r="A229" s="434"/>
      <c r="B229" s="453" t="s">
        <v>683</v>
      </c>
      <c r="C229" s="453" t="s">
        <v>684</v>
      </c>
      <c r="D229" s="453" t="s">
        <v>948</v>
      </c>
      <c r="E229" s="624">
        <v>40000</v>
      </c>
      <c r="F229" s="436">
        <v>28268000</v>
      </c>
      <c r="G229" s="440">
        <v>40000</v>
      </c>
      <c r="H229" s="436">
        <v>28268000</v>
      </c>
      <c r="I229" s="454" t="s">
        <v>5027</v>
      </c>
      <c r="J229" s="455">
        <v>31</v>
      </c>
    </row>
    <row r="230" spans="1:10" ht="24">
      <c r="A230" s="434"/>
      <c r="B230" s="453" t="s">
        <v>683</v>
      </c>
      <c r="C230" s="453" t="s">
        <v>684</v>
      </c>
      <c r="D230" s="453" t="s">
        <v>949</v>
      </c>
      <c r="E230" s="624">
        <v>30000</v>
      </c>
      <c r="F230" s="436">
        <v>28298000</v>
      </c>
      <c r="G230" s="440">
        <v>30000</v>
      </c>
      <c r="H230" s="436">
        <v>28298000</v>
      </c>
      <c r="I230" s="454" t="s">
        <v>5027</v>
      </c>
      <c r="J230" s="455">
        <v>31</v>
      </c>
    </row>
    <row r="231" spans="1:10" ht="24">
      <c r="A231" s="434"/>
      <c r="B231" s="453" t="s">
        <v>683</v>
      </c>
      <c r="C231" s="453" t="s">
        <v>684</v>
      </c>
      <c r="D231" s="453" t="s">
        <v>950</v>
      </c>
      <c r="E231" s="624">
        <v>40000</v>
      </c>
      <c r="F231" s="436">
        <v>28338000</v>
      </c>
      <c r="G231" s="440">
        <v>40000</v>
      </c>
      <c r="H231" s="436">
        <v>28338000</v>
      </c>
      <c r="I231" s="454" t="s">
        <v>5027</v>
      </c>
      <c r="J231" s="455">
        <v>31</v>
      </c>
    </row>
    <row r="232" spans="1:10" ht="24">
      <c r="A232" s="434"/>
      <c r="B232" s="453" t="s">
        <v>683</v>
      </c>
      <c r="C232" s="453" t="s">
        <v>951</v>
      </c>
      <c r="D232" s="453" t="s">
        <v>952</v>
      </c>
      <c r="E232" s="624">
        <v>15000</v>
      </c>
      <c r="F232" s="436">
        <v>28353000</v>
      </c>
      <c r="G232" s="440">
        <v>15000</v>
      </c>
      <c r="H232" s="436">
        <v>28353000</v>
      </c>
      <c r="I232" s="454" t="s">
        <v>5027</v>
      </c>
      <c r="J232" s="455">
        <v>31</v>
      </c>
    </row>
    <row r="233" spans="1:10" ht="24">
      <c r="A233" s="434"/>
      <c r="B233" s="453" t="s">
        <v>683</v>
      </c>
      <c r="C233" s="453" t="s">
        <v>951</v>
      </c>
      <c r="D233" s="453" t="s">
        <v>953</v>
      </c>
      <c r="E233" s="624">
        <v>10000</v>
      </c>
      <c r="F233" s="436">
        <v>28363000</v>
      </c>
      <c r="G233" s="440">
        <v>10000</v>
      </c>
      <c r="H233" s="436">
        <v>28363000</v>
      </c>
      <c r="I233" s="454" t="s">
        <v>5027</v>
      </c>
      <c r="J233" s="455">
        <v>31</v>
      </c>
    </row>
    <row r="234" spans="1:10" ht="24">
      <c r="A234" s="434"/>
      <c r="B234" s="453" t="s">
        <v>683</v>
      </c>
      <c r="C234" s="453" t="s">
        <v>951</v>
      </c>
      <c r="D234" s="453" t="s">
        <v>945</v>
      </c>
      <c r="E234" s="624">
        <v>20000</v>
      </c>
      <c r="F234" s="436">
        <v>28383000</v>
      </c>
      <c r="G234" s="440">
        <v>20000</v>
      </c>
      <c r="H234" s="436">
        <v>28383000</v>
      </c>
      <c r="I234" s="454" t="s">
        <v>5027</v>
      </c>
      <c r="J234" s="455">
        <v>31</v>
      </c>
    </row>
    <row r="235" spans="1:10" ht="24">
      <c r="A235" s="434"/>
      <c r="B235" s="453" t="s">
        <v>683</v>
      </c>
      <c r="C235" s="453" t="s">
        <v>951</v>
      </c>
      <c r="D235" s="453" t="s">
        <v>735</v>
      </c>
      <c r="E235" s="624">
        <v>30000</v>
      </c>
      <c r="F235" s="436">
        <v>28413000</v>
      </c>
      <c r="G235" s="440">
        <v>30000</v>
      </c>
      <c r="H235" s="436">
        <v>28413000</v>
      </c>
      <c r="I235" s="454" t="s">
        <v>5027</v>
      </c>
      <c r="J235" s="455">
        <v>31</v>
      </c>
    </row>
    <row r="236" spans="1:10" ht="24">
      <c r="A236" s="434"/>
      <c r="B236" s="453" t="s">
        <v>683</v>
      </c>
      <c r="C236" s="453" t="s">
        <v>951</v>
      </c>
      <c r="D236" s="453" t="s">
        <v>954</v>
      </c>
      <c r="E236" s="624">
        <v>55000</v>
      </c>
      <c r="F236" s="436">
        <v>28468000</v>
      </c>
      <c r="G236" s="440">
        <v>55000</v>
      </c>
      <c r="H236" s="436">
        <v>28468000</v>
      </c>
      <c r="I236" s="454" t="s">
        <v>5027</v>
      </c>
      <c r="J236" s="455">
        <v>31</v>
      </c>
    </row>
    <row r="237" spans="1:10" ht="24">
      <c r="A237" s="434"/>
      <c r="B237" s="453" t="s">
        <v>788</v>
      </c>
      <c r="C237" s="453" t="s">
        <v>955</v>
      </c>
      <c r="D237" s="453" t="s">
        <v>956</v>
      </c>
      <c r="E237" s="624">
        <v>45000</v>
      </c>
      <c r="F237" s="436">
        <v>28513000</v>
      </c>
      <c r="G237" s="440">
        <v>45000</v>
      </c>
      <c r="H237" s="436">
        <v>28513000</v>
      </c>
      <c r="I237" s="454" t="s">
        <v>5027</v>
      </c>
      <c r="J237" s="455">
        <v>31</v>
      </c>
    </row>
    <row r="238" spans="1:10" ht="48">
      <c r="A238" s="434"/>
      <c r="B238" s="453" t="s">
        <v>683</v>
      </c>
      <c r="C238" s="453" t="s">
        <v>957</v>
      </c>
      <c r="D238" s="453" t="s">
        <v>958</v>
      </c>
      <c r="E238" s="624">
        <v>75000</v>
      </c>
      <c r="F238" s="436">
        <v>28588000</v>
      </c>
      <c r="G238" s="440">
        <v>75000</v>
      </c>
      <c r="H238" s="436">
        <v>28588000</v>
      </c>
      <c r="I238" s="454" t="s">
        <v>5027</v>
      </c>
      <c r="J238" s="456" t="s">
        <v>959</v>
      </c>
    </row>
    <row r="239" spans="1:10" ht="24">
      <c r="A239" s="434"/>
      <c r="B239" s="453" t="s">
        <v>683</v>
      </c>
      <c r="C239" s="453" t="s">
        <v>960</v>
      </c>
      <c r="D239" s="453" t="s">
        <v>961</v>
      </c>
      <c r="E239" s="624">
        <v>20000</v>
      </c>
      <c r="F239" s="436">
        <v>28608000</v>
      </c>
      <c r="G239" s="440">
        <v>20000</v>
      </c>
      <c r="H239" s="436">
        <v>28608000</v>
      </c>
      <c r="I239" s="454" t="s">
        <v>5027</v>
      </c>
      <c r="J239" s="455">
        <v>31</v>
      </c>
    </row>
    <row r="240" spans="1:10" ht="24">
      <c r="A240" s="434"/>
      <c r="B240" s="453" t="s">
        <v>683</v>
      </c>
      <c r="C240" s="453" t="s">
        <v>960</v>
      </c>
      <c r="D240" s="453" t="s">
        <v>962</v>
      </c>
      <c r="E240" s="624">
        <v>15000</v>
      </c>
      <c r="F240" s="436">
        <v>28623000</v>
      </c>
      <c r="G240" s="440">
        <v>15000</v>
      </c>
      <c r="H240" s="436">
        <v>28623000</v>
      </c>
      <c r="I240" s="454" t="s">
        <v>5027</v>
      </c>
      <c r="J240" s="455">
        <v>31</v>
      </c>
    </row>
    <row r="241" spans="1:10" ht="24">
      <c r="A241" s="434"/>
      <c r="B241" s="453" t="s">
        <v>683</v>
      </c>
      <c r="C241" s="453" t="s">
        <v>960</v>
      </c>
      <c r="D241" s="453" t="s">
        <v>963</v>
      </c>
      <c r="E241" s="624">
        <v>100000</v>
      </c>
      <c r="F241" s="436">
        <v>28723000</v>
      </c>
      <c r="G241" s="440">
        <v>100000</v>
      </c>
      <c r="H241" s="436">
        <v>28723000</v>
      </c>
      <c r="I241" s="454" t="s">
        <v>5027</v>
      </c>
      <c r="J241" s="455">
        <v>31</v>
      </c>
    </row>
    <row r="242" spans="1:10" ht="24">
      <c r="A242" s="434"/>
      <c r="B242" s="453" t="s">
        <v>683</v>
      </c>
      <c r="C242" s="453" t="s">
        <v>960</v>
      </c>
      <c r="D242" s="453" t="s">
        <v>735</v>
      </c>
      <c r="E242" s="624">
        <v>30000</v>
      </c>
      <c r="F242" s="436">
        <v>28753000</v>
      </c>
      <c r="G242" s="440">
        <v>30000</v>
      </c>
      <c r="H242" s="436">
        <v>28753000</v>
      </c>
      <c r="I242" s="454" t="s">
        <v>5027</v>
      </c>
      <c r="J242" s="455">
        <v>31</v>
      </c>
    </row>
    <row r="243" spans="1:10" ht="24">
      <c r="A243" s="434"/>
      <c r="B243" s="453" t="s">
        <v>683</v>
      </c>
      <c r="C243" s="453" t="s">
        <v>960</v>
      </c>
      <c r="D243" s="453" t="s">
        <v>964</v>
      </c>
      <c r="E243" s="624">
        <v>10000</v>
      </c>
      <c r="F243" s="436">
        <v>28763000</v>
      </c>
      <c r="G243" s="440">
        <v>10000</v>
      </c>
      <c r="H243" s="436">
        <v>28763000</v>
      </c>
      <c r="I243" s="454" t="s">
        <v>5027</v>
      </c>
      <c r="J243" s="455">
        <v>31</v>
      </c>
    </row>
    <row r="244" spans="1:10" ht="24">
      <c r="A244" s="434"/>
      <c r="B244" s="453" t="s">
        <v>965</v>
      </c>
      <c r="C244" s="453" t="s">
        <v>960</v>
      </c>
      <c r="D244" s="453" t="s">
        <v>966</v>
      </c>
      <c r="E244" s="624">
        <v>10000</v>
      </c>
      <c r="F244" s="436">
        <v>28773000</v>
      </c>
      <c r="G244" s="440">
        <v>10000</v>
      </c>
      <c r="H244" s="436">
        <v>28773000</v>
      </c>
      <c r="I244" s="454" t="s">
        <v>5027</v>
      </c>
      <c r="J244" s="455">
        <v>31</v>
      </c>
    </row>
    <row r="245" spans="1:10" ht="24">
      <c r="A245" s="434"/>
      <c r="B245" s="453" t="s">
        <v>683</v>
      </c>
      <c r="C245" s="453" t="s">
        <v>960</v>
      </c>
      <c r="D245" s="453" t="s">
        <v>967</v>
      </c>
      <c r="E245" s="624">
        <v>20000</v>
      </c>
      <c r="F245" s="436">
        <v>28793000</v>
      </c>
      <c r="G245" s="440">
        <v>20000</v>
      </c>
      <c r="H245" s="436">
        <v>28793000</v>
      </c>
      <c r="I245" s="454" t="s">
        <v>5027</v>
      </c>
      <c r="J245" s="455">
        <v>31</v>
      </c>
    </row>
    <row r="246" spans="1:10" ht="24">
      <c r="A246" s="434"/>
      <c r="B246" s="453" t="s">
        <v>683</v>
      </c>
      <c r="C246" s="453" t="s">
        <v>968</v>
      </c>
      <c r="D246" s="453" t="s">
        <v>969</v>
      </c>
      <c r="E246" s="624">
        <v>175000</v>
      </c>
      <c r="F246" s="436">
        <v>28968000</v>
      </c>
      <c r="G246" s="440">
        <v>175000</v>
      </c>
      <c r="H246" s="436">
        <v>28968000</v>
      </c>
      <c r="I246" s="454" t="s">
        <v>5027</v>
      </c>
      <c r="J246" s="455">
        <v>9</v>
      </c>
    </row>
    <row r="247" spans="1:10" ht="24">
      <c r="A247" s="434"/>
      <c r="B247" s="453" t="s">
        <v>683</v>
      </c>
      <c r="C247" s="453" t="s">
        <v>968</v>
      </c>
      <c r="D247" s="453" t="s">
        <v>970</v>
      </c>
      <c r="E247" s="624">
        <v>220000</v>
      </c>
      <c r="F247" s="436">
        <v>29188000</v>
      </c>
      <c r="G247" s="440">
        <v>220000</v>
      </c>
      <c r="H247" s="436">
        <v>29188000</v>
      </c>
      <c r="I247" s="454" t="s">
        <v>5027</v>
      </c>
      <c r="J247" s="455">
        <v>9</v>
      </c>
    </row>
    <row r="248" spans="1:10" ht="24">
      <c r="A248" s="434"/>
      <c r="B248" s="453" t="s">
        <v>683</v>
      </c>
      <c r="C248" s="453" t="s">
        <v>968</v>
      </c>
      <c r="D248" s="453" t="s">
        <v>971</v>
      </c>
      <c r="E248" s="624">
        <v>60000</v>
      </c>
      <c r="F248" s="436">
        <v>29248000</v>
      </c>
      <c r="G248" s="440">
        <v>60000</v>
      </c>
      <c r="H248" s="436">
        <v>29248000</v>
      </c>
      <c r="I248" s="454" t="s">
        <v>5027</v>
      </c>
      <c r="J248" s="455">
        <v>9</v>
      </c>
    </row>
    <row r="249" spans="1:10" ht="24">
      <c r="A249" s="434"/>
      <c r="B249" s="453" t="s">
        <v>683</v>
      </c>
      <c r="C249" s="453" t="s">
        <v>972</v>
      </c>
      <c r="D249" s="453" t="s">
        <v>973</v>
      </c>
      <c r="E249" s="624">
        <v>35000</v>
      </c>
      <c r="F249" s="436">
        <v>29283000</v>
      </c>
      <c r="G249" s="440">
        <v>35000</v>
      </c>
      <c r="H249" s="436">
        <v>29283000</v>
      </c>
      <c r="I249" s="454" t="s">
        <v>5027</v>
      </c>
      <c r="J249" s="455">
        <v>31</v>
      </c>
    </row>
    <row r="250" spans="1:10" ht="24">
      <c r="A250" s="434"/>
      <c r="B250" s="453" t="s">
        <v>683</v>
      </c>
      <c r="C250" s="453" t="s">
        <v>972</v>
      </c>
      <c r="D250" s="453" t="s">
        <v>974</v>
      </c>
      <c r="E250" s="624">
        <v>75000</v>
      </c>
      <c r="F250" s="436">
        <v>29358000</v>
      </c>
      <c r="G250" s="440">
        <v>75000</v>
      </c>
      <c r="H250" s="436">
        <v>29358000</v>
      </c>
      <c r="I250" s="454" t="s">
        <v>5027</v>
      </c>
      <c r="J250" s="455">
        <v>31</v>
      </c>
    </row>
    <row r="251" spans="1:10" ht="24">
      <c r="A251" s="434"/>
      <c r="B251" s="453" t="s">
        <v>683</v>
      </c>
      <c r="C251" s="453" t="s">
        <v>972</v>
      </c>
      <c r="D251" s="453" t="s">
        <v>735</v>
      </c>
      <c r="E251" s="624">
        <v>30000</v>
      </c>
      <c r="F251" s="436">
        <v>29388000</v>
      </c>
      <c r="G251" s="440">
        <v>30000</v>
      </c>
      <c r="H251" s="436">
        <v>29388000</v>
      </c>
      <c r="I251" s="454" t="s">
        <v>5027</v>
      </c>
      <c r="J251" s="455">
        <v>31</v>
      </c>
    </row>
    <row r="252" spans="1:10" ht="24">
      <c r="A252" s="434"/>
      <c r="B252" s="453" t="s">
        <v>683</v>
      </c>
      <c r="C252" s="453" t="s">
        <v>972</v>
      </c>
      <c r="D252" s="453" t="s">
        <v>975</v>
      </c>
      <c r="E252" s="624">
        <v>50000</v>
      </c>
      <c r="F252" s="436">
        <v>29438000</v>
      </c>
      <c r="G252" s="440">
        <v>50000</v>
      </c>
      <c r="H252" s="436">
        <v>29438000</v>
      </c>
      <c r="I252" s="454" t="s">
        <v>5027</v>
      </c>
      <c r="J252" s="455">
        <v>31</v>
      </c>
    </row>
    <row r="253" spans="1:10" ht="36">
      <c r="A253" s="434"/>
      <c r="B253" s="453" t="s">
        <v>683</v>
      </c>
      <c r="C253" s="453" t="s">
        <v>972</v>
      </c>
      <c r="D253" s="453" t="s">
        <v>976</v>
      </c>
      <c r="E253" s="624">
        <v>150000</v>
      </c>
      <c r="F253" s="436">
        <v>29588000</v>
      </c>
      <c r="G253" s="440">
        <v>150000</v>
      </c>
      <c r="H253" s="436">
        <v>29588000</v>
      </c>
      <c r="I253" s="454" t="s">
        <v>5027</v>
      </c>
      <c r="J253" s="455">
        <v>31</v>
      </c>
    </row>
    <row r="254" spans="1:10" ht="24">
      <c r="A254" s="434"/>
      <c r="B254" s="453" t="s">
        <v>683</v>
      </c>
      <c r="C254" s="453" t="s">
        <v>5040</v>
      </c>
      <c r="D254" s="453" t="s">
        <v>5041</v>
      </c>
      <c r="E254" s="624">
        <v>15000</v>
      </c>
      <c r="F254" s="436">
        <v>29603000</v>
      </c>
      <c r="G254" s="440">
        <v>15000</v>
      </c>
      <c r="H254" s="436">
        <v>29603000</v>
      </c>
      <c r="I254" s="454" t="s">
        <v>5027</v>
      </c>
      <c r="J254" s="455">
        <v>32</v>
      </c>
    </row>
    <row r="255" spans="1:10" ht="24">
      <c r="A255" s="434"/>
      <c r="B255" s="453" t="s">
        <v>683</v>
      </c>
      <c r="C255" s="453" t="s">
        <v>977</v>
      </c>
      <c r="D255" s="453" t="s">
        <v>978</v>
      </c>
      <c r="E255" s="624">
        <v>25000</v>
      </c>
      <c r="F255" s="436">
        <v>29628000</v>
      </c>
      <c r="G255" s="440">
        <v>25000</v>
      </c>
      <c r="H255" s="436">
        <v>29628000</v>
      </c>
      <c r="I255" s="454" t="s">
        <v>5027</v>
      </c>
      <c r="J255" s="455">
        <v>9</v>
      </c>
    </row>
    <row r="256" spans="1:10" ht="24">
      <c r="A256" s="434"/>
      <c r="B256" s="453" t="s">
        <v>683</v>
      </c>
      <c r="C256" s="453" t="s">
        <v>977</v>
      </c>
      <c r="D256" s="453" t="s">
        <v>5042</v>
      </c>
      <c r="E256" s="624">
        <v>15000</v>
      </c>
      <c r="F256" s="436">
        <v>29643000</v>
      </c>
      <c r="G256" s="440">
        <v>15000</v>
      </c>
      <c r="H256" s="436">
        <v>29643000</v>
      </c>
      <c r="I256" s="454" t="s">
        <v>5027</v>
      </c>
      <c r="J256" s="455">
        <v>9</v>
      </c>
    </row>
    <row r="257" spans="1:10" ht="24">
      <c r="A257" s="434"/>
      <c r="B257" s="453" t="s">
        <v>683</v>
      </c>
      <c r="C257" s="453" t="s">
        <v>977</v>
      </c>
      <c r="D257" s="453" t="s">
        <v>979</v>
      </c>
      <c r="E257" s="624">
        <v>50000</v>
      </c>
      <c r="F257" s="436">
        <v>29693000</v>
      </c>
      <c r="G257" s="440">
        <v>50000</v>
      </c>
      <c r="H257" s="436">
        <v>29693000</v>
      </c>
      <c r="I257" s="454" t="s">
        <v>5027</v>
      </c>
      <c r="J257" s="455">
        <v>9</v>
      </c>
    </row>
    <row r="258" spans="1:10" ht="36">
      <c r="A258" s="434"/>
      <c r="B258" s="457" t="s">
        <v>679</v>
      </c>
      <c r="C258" s="457" t="s">
        <v>981</v>
      </c>
      <c r="D258" s="457" t="s">
        <v>982</v>
      </c>
      <c r="E258" s="624">
        <v>50000</v>
      </c>
      <c r="F258" s="436">
        <v>29803000</v>
      </c>
      <c r="G258" s="440">
        <v>50000</v>
      </c>
      <c r="H258" s="436">
        <v>29803000</v>
      </c>
      <c r="I258" s="458" t="s">
        <v>5043</v>
      </c>
      <c r="J258" s="459">
        <v>32</v>
      </c>
    </row>
    <row r="259" spans="1:10" ht="36">
      <c r="A259" s="434"/>
      <c r="B259" s="457" t="s">
        <v>679</v>
      </c>
      <c r="C259" s="457" t="s">
        <v>981</v>
      </c>
      <c r="D259" s="457" t="s">
        <v>983</v>
      </c>
      <c r="E259" s="624">
        <v>30000</v>
      </c>
      <c r="F259" s="436">
        <v>29833000</v>
      </c>
      <c r="G259" s="440">
        <v>30000</v>
      </c>
      <c r="H259" s="436">
        <v>29833000</v>
      </c>
      <c r="I259" s="458" t="s">
        <v>5043</v>
      </c>
      <c r="J259" s="459">
        <v>32</v>
      </c>
    </row>
    <row r="260" spans="1:10" ht="36">
      <c r="A260" s="434"/>
      <c r="B260" s="457" t="s">
        <v>679</v>
      </c>
      <c r="C260" s="457" t="s">
        <v>981</v>
      </c>
      <c r="D260" s="457" t="s">
        <v>984</v>
      </c>
      <c r="E260" s="624">
        <v>20000</v>
      </c>
      <c r="F260" s="436">
        <v>29853000</v>
      </c>
      <c r="G260" s="440">
        <v>20000</v>
      </c>
      <c r="H260" s="436">
        <v>29853000</v>
      </c>
      <c r="I260" s="458" t="s">
        <v>5043</v>
      </c>
      <c r="J260" s="459">
        <v>32</v>
      </c>
    </row>
    <row r="261" spans="1:10" ht="36">
      <c r="A261" s="434"/>
      <c r="B261" s="457" t="s">
        <v>679</v>
      </c>
      <c r="C261" s="457" t="s">
        <v>985</v>
      </c>
      <c r="D261" s="457" t="s">
        <v>4573</v>
      </c>
      <c r="E261" s="624">
        <v>150000</v>
      </c>
      <c r="F261" s="436">
        <v>30003000</v>
      </c>
      <c r="G261" s="440">
        <v>150000</v>
      </c>
      <c r="H261" s="436">
        <v>30003000</v>
      </c>
      <c r="I261" s="458" t="s">
        <v>5043</v>
      </c>
      <c r="J261" s="459">
        <v>32</v>
      </c>
    </row>
    <row r="262" spans="1:10" ht="36">
      <c r="A262" s="434"/>
      <c r="B262" s="457" t="s">
        <v>679</v>
      </c>
      <c r="C262" s="457" t="s">
        <v>985</v>
      </c>
      <c r="D262" s="457" t="s">
        <v>986</v>
      </c>
      <c r="E262" s="624">
        <v>500000</v>
      </c>
      <c r="F262" s="436">
        <v>30503000</v>
      </c>
      <c r="G262" s="440">
        <v>500000</v>
      </c>
      <c r="H262" s="436">
        <v>30503000</v>
      </c>
      <c r="I262" s="458" t="s">
        <v>5043</v>
      </c>
      <c r="J262" s="459">
        <v>32</v>
      </c>
    </row>
    <row r="263" spans="1:10" ht="36">
      <c r="A263" s="434"/>
      <c r="B263" s="457" t="s">
        <v>679</v>
      </c>
      <c r="C263" s="457" t="s">
        <v>985</v>
      </c>
      <c r="D263" s="457" t="s">
        <v>987</v>
      </c>
      <c r="E263" s="624">
        <v>45000</v>
      </c>
      <c r="F263" s="436">
        <v>30548000</v>
      </c>
      <c r="G263" s="440">
        <v>45000</v>
      </c>
      <c r="H263" s="436">
        <v>30548000</v>
      </c>
      <c r="I263" s="458" t="s">
        <v>5043</v>
      </c>
      <c r="J263" s="459">
        <v>32</v>
      </c>
    </row>
    <row r="264" spans="1:10" ht="36">
      <c r="A264" s="434"/>
      <c r="B264" s="457" t="s">
        <v>679</v>
      </c>
      <c r="C264" s="457" t="s">
        <v>985</v>
      </c>
      <c r="D264" s="457" t="s">
        <v>988</v>
      </c>
      <c r="E264" s="624">
        <v>145000</v>
      </c>
      <c r="F264" s="436">
        <v>30693000</v>
      </c>
      <c r="G264" s="440">
        <v>145000</v>
      </c>
      <c r="H264" s="436">
        <v>30693000</v>
      </c>
      <c r="I264" s="458" t="s">
        <v>5043</v>
      </c>
      <c r="J264" s="459">
        <v>32</v>
      </c>
    </row>
    <row r="265" spans="1:10" ht="36">
      <c r="A265" s="434"/>
      <c r="B265" s="457" t="s">
        <v>679</v>
      </c>
      <c r="C265" s="457" t="s">
        <v>985</v>
      </c>
      <c r="D265" s="457" t="s">
        <v>735</v>
      </c>
      <c r="E265" s="624">
        <v>15000</v>
      </c>
      <c r="F265" s="436">
        <v>30708000</v>
      </c>
      <c r="G265" s="440">
        <v>15000</v>
      </c>
      <c r="H265" s="436">
        <v>30708000</v>
      </c>
      <c r="I265" s="458" t="s">
        <v>5043</v>
      </c>
      <c r="J265" s="459">
        <v>32</v>
      </c>
    </row>
    <row r="266" spans="1:10" ht="36">
      <c r="A266" s="434"/>
      <c r="B266" s="457" t="s">
        <v>679</v>
      </c>
      <c r="C266" s="457" t="s">
        <v>985</v>
      </c>
      <c r="D266" s="457" t="s">
        <v>989</v>
      </c>
      <c r="E266" s="624">
        <v>50000</v>
      </c>
      <c r="F266" s="436">
        <v>30758000</v>
      </c>
      <c r="G266" s="440">
        <v>50000</v>
      </c>
      <c r="H266" s="436">
        <v>30758000</v>
      </c>
      <c r="I266" s="458" t="s">
        <v>5043</v>
      </c>
      <c r="J266" s="459">
        <v>32</v>
      </c>
    </row>
    <row r="267" spans="1:10" ht="36">
      <c r="A267" s="434"/>
      <c r="B267" s="457" t="s">
        <v>679</v>
      </c>
      <c r="C267" s="457" t="s">
        <v>680</v>
      </c>
      <c r="D267" s="457" t="s">
        <v>990</v>
      </c>
      <c r="E267" s="624">
        <v>200000</v>
      </c>
      <c r="F267" s="436">
        <v>30958000</v>
      </c>
      <c r="G267" s="440">
        <v>200000</v>
      </c>
      <c r="H267" s="436">
        <v>30958000</v>
      </c>
      <c r="I267" s="458" t="s">
        <v>5043</v>
      </c>
      <c r="J267" s="459">
        <v>32</v>
      </c>
    </row>
    <row r="268" spans="1:10" ht="36">
      <c r="A268" s="434"/>
      <c r="B268" s="457" t="s">
        <v>679</v>
      </c>
      <c r="C268" s="457" t="s">
        <v>680</v>
      </c>
      <c r="D268" s="457" t="s">
        <v>991</v>
      </c>
      <c r="E268" s="624">
        <v>325000</v>
      </c>
      <c r="F268" s="436">
        <v>31283000</v>
      </c>
      <c r="G268" s="440">
        <v>325000</v>
      </c>
      <c r="H268" s="436">
        <v>31283000</v>
      </c>
      <c r="I268" s="458" t="s">
        <v>5043</v>
      </c>
      <c r="J268" s="459">
        <v>32</v>
      </c>
    </row>
    <row r="269" spans="1:10" ht="36">
      <c r="A269" s="434"/>
      <c r="B269" s="457" t="s">
        <v>679</v>
      </c>
      <c r="C269" s="457" t="s">
        <v>680</v>
      </c>
      <c r="D269" s="457" t="s">
        <v>992</v>
      </c>
      <c r="E269" s="624">
        <v>250000</v>
      </c>
      <c r="F269" s="436">
        <v>31533000</v>
      </c>
      <c r="G269" s="440">
        <v>250000</v>
      </c>
      <c r="H269" s="436">
        <v>31533000</v>
      </c>
      <c r="I269" s="458" t="s">
        <v>5043</v>
      </c>
      <c r="J269" s="459">
        <v>32</v>
      </c>
    </row>
    <row r="270" spans="1:10" ht="36">
      <c r="A270" s="434"/>
      <c r="B270" s="457" t="s">
        <v>679</v>
      </c>
      <c r="C270" s="457" t="s">
        <v>680</v>
      </c>
      <c r="D270" s="457" t="s">
        <v>993</v>
      </c>
      <c r="E270" s="624">
        <v>75000</v>
      </c>
      <c r="F270" s="436">
        <v>31608000</v>
      </c>
      <c r="G270" s="440">
        <v>75000</v>
      </c>
      <c r="H270" s="436">
        <v>31608000</v>
      </c>
      <c r="I270" s="458" t="s">
        <v>5043</v>
      </c>
      <c r="J270" s="459">
        <v>32</v>
      </c>
    </row>
    <row r="271" spans="1:10" ht="36">
      <c r="A271" s="434"/>
      <c r="B271" s="457" t="s">
        <v>679</v>
      </c>
      <c r="C271" s="457" t="s">
        <v>680</v>
      </c>
      <c r="D271" s="457" t="s">
        <v>994</v>
      </c>
      <c r="E271" s="624">
        <v>100000</v>
      </c>
      <c r="F271" s="436">
        <v>31708000</v>
      </c>
      <c r="G271" s="440">
        <v>100000</v>
      </c>
      <c r="H271" s="436">
        <v>31708000</v>
      </c>
      <c r="I271" s="458" t="s">
        <v>5043</v>
      </c>
      <c r="J271" s="459">
        <v>32</v>
      </c>
    </row>
    <row r="272" spans="1:10" ht="36">
      <c r="A272" s="434"/>
      <c r="B272" s="457" t="s">
        <v>679</v>
      </c>
      <c r="C272" s="457" t="s">
        <v>995</v>
      </c>
      <c r="D272" s="457" t="s">
        <v>996</v>
      </c>
      <c r="E272" s="624">
        <v>25000</v>
      </c>
      <c r="F272" s="436">
        <v>31733000</v>
      </c>
      <c r="G272" s="440">
        <v>25000</v>
      </c>
      <c r="H272" s="436">
        <v>31733000</v>
      </c>
      <c r="I272" s="458" t="s">
        <v>5043</v>
      </c>
      <c r="J272" s="459">
        <v>32</v>
      </c>
    </row>
    <row r="273" spans="1:10" ht="36">
      <c r="A273" s="434"/>
      <c r="B273" s="457" t="s">
        <v>679</v>
      </c>
      <c r="C273" s="457" t="s">
        <v>995</v>
      </c>
      <c r="D273" s="457" t="s">
        <v>997</v>
      </c>
      <c r="E273" s="624">
        <v>40000</v>
      </c>
      <c r="F273" s="436">
        <v>31773000</v>
      </c>
      <c r="G273" s="440">
        <v>40000</v>
      </c>
      <c r="H273" s="436">
        <v>31773000</v>
      </c>
      <c r="I273" s="458" t="s">
        <v>5043</v>
      </c>
      <c r="J273" s="459">
        <v>32</v>
      </c>
    </row>
    <row r="274" spans="1:10" ht="36">
      <c r="A274" s="434"/>
      <c r="B274" s="457" t="s">
        <v>679</v>
      </c>
      <c r="C274" s="457" t="s">
        <v>995</v>
      </c>
      <c r="D274" s="457" t="s">
        <v>998</v>
      </c>
      <c r="E274" s="624">
        <v>70000</v>
      </c>
      <c r="F274" s="436">
        <v>31843000</v>
      </c>
      <c r="G274" s="440">
        <v>70000</v>
      </c>
      <c r="H274" s="436">
        <v>31843000</v>
      </c>
      <c r="I274" s="458" t="s">
        <v>5043</v>
      </c>
      <c r="J274" s="459">
        <v>32</v>
      </c>
    </row>
    <row r="275" spans="1:10" ht="36">
      <c r="A275" s="434"/>
      <c r="B275" s="457" t="s">
        <v>679</v>
      </c>
      <c r="C275" s="457" t="s">
        <v>995</v>
      </c>
      <c r="D275" s="457" t="s">
        <v>999</v>
      </c>
      <c r="E275" s="624">
        <v>10000</v>
      </c>
      <c r="F275" s="436">
        <v>31853000</v>
      </c>
      <c r="G275" s="440">
        <v>10000</v>
      </c>
      <c r="H275" s="436">
        <v>31853000</v>
      </c>
      <c r="I275" s="458" t="s">
        <v>5043</v>
      </c>
      <c r="J275" s="459">
        <v>32</v>
      </c>
    </row>
    <row r="276" spans="1:10" ht="36">
      <c r="A276" s="434"/>
      <c r="B276" s="457" t="s">
        <v>679</v>
      </c>
      <c r="C276" s="457" t="s">
        <v>1000</v>
      </c>
      <c r="D276" s="457" t="s">
        <v>1001</v>
      </c>
      <c r="E276" s="624">
        <v>24000</v>
      </c>
      <c r="F276" s="436">
        <v>31877000</v>
      </c>
      <c r="G276" s="440">
        <v>24000</v>
      </c>
      <c r="H276" s="436">
        <v>31877000</v>
      </c>
      <c r="I276" s="458" t="s">
        <v>5043</v>
      </c>
      <c r="J276" s="459">
        <v>32</v>
      </c>
    </row>
    <row r="277" spans="1:10" ht="36">
      <c r="A277" s="434"/>
      <c r="B277" s="457" t="s">
        <v>679</v>
      </c>
      <c r="C277" s="457" t="s">
        <v>1000</v>
      </c>
      <c r="D277" s="457" t="s">
        <v>1002</v>
      </c>
      <c r="E277" s="624">
        <v>20000</v>
      </c>
      <c r="F277" s="436">
        <v>31897000</v>
      </c>
      <c r="G277" s="440">
        <v>20000</v>
      </c>
      <c r="H277" s="436">
        <v>31897000</v>
      </c>
      <c r="I277" s="458" t="s">
        <v>5043</v>
      </c>
      <c r="J277" s="459">
        <v>32</v>
      </c>
    </row>
    <row r="278" spans="1:10" ht="36">
      <c r="A278" s="434"/>
      <c r="B278" s="457" t="s">
        <v>679</v>
      </c>
      <c r="C278" s="457" t="s">
        <v>1000</v>
      </c>
      <c r="D278" s="457" t="s">
        <v>1003</v>
      </c>
      <c r="E278" s="624">
        <v>80000</v>
      </c>
      <c r="F278" s="436">
        <v>31977000</v>
      </c>
      <c r="G278" s="440">
        <v>80000</v>
      </c>
      <c r="H278" s="436">
        <v>31977000</v>
      </c>
      <c r="I278" s="458" t="s">
        <v>5043</v>
      </c>
      <c r="J278" s="459">
        <v>32</v>
      </c>
    </row>
    <row r="279" spans="1:10" ht="36">
      <c r="A279" s="434"/>
      <c r="B279" s="457" t="s">
        <v>679</v>
      </c>
      <c r="C279" s="457" t="s">
        <v>1000</v>
      </c>
      <c r="D279" s="457" t="s">
        <v>1004</v>
      </c>
      <c r="E279" s="624">
        <v>60000</v>
      </c>
      <c r="F279" s="436">
        <v>32037000</v>
      </c>
      <c r="G279" s="440">
        <v>60000</v>
      </c>
      <c r="H279" s="436">
        <v>32037000</v>
      </c>
      <c r="I279" s="458" t="s">
        <v>5043</v>
      </c>
      <c r="J279" s="459">
        <v>32</v>
      </c>
    </row>
    <row r="280" spans="1:10" ht="36">
      <c r="A280" s="434"/>
      <c r="B280" s="457" t="s">
        <v>679</v>
      </c>
      <c r="C280" s="457" t="s">
        <v>1000</v>
      </c>
      <c r="D280" s="439" t="s">
        <v>1005</v>
      </c>
      <c r="E280" s="622">
        <v>40000</v>
      </c>
      <c r="F280" s="436">
        <v>32077000</v>
      </c>
      <c r="G280" s="440">
        <v>40000</v>
      </c>
      <c r="H280" s="436">
        <v>32077000</v>
      </c>
      <c r="I280" s="458" t="s">
        <v>5043</v>
      </c>
      <c r="J280" s="459">
        <v>32</v>
      </c>
    </row>
    <row r="281" spans="1:10" ht="36">
      <c r="A281" s="434"/>
      <c r="B281" s="457" t="s">
        <v>679</v>
      </c>
      <c r="C281" s="439" t="s">
        <v>1000</v>
      </c>
      <c r="D281" s="439" t="s">
        <v>4574</v>
      </c>
      <c r="E281" s="622">
        <v>15000</v>
      </c>
      <c r="F281" s="436">
        <v>32092000</v>
      </c>
      <c r="G281" s="440">
        <v>15000</v>
      </c>
      <c r="H281" s="436">
        <v>32092000</v>
      </c>
      <c r="I281" s="458" t="s">
        <v>5043</v>
      </c>
      <c r="J281" s="459">
        <v>32</v>
      </c>
    </row>
    <row r="282" spans="1:10" ht="24">
      <c r="A282" s="460"/>
      <c r="B282" s="461" t="s">
        <v>677</v>
      </c>
      <c r="C282" s="461" t="s">
        <v>980</v>
      </c>
      <c r="D282" s="462" t="s">
        <v>1006</v>
      </c>
      <c r="E282" s="623">
        <v>50000</v>
      </c>
      <c r="F282" s="436">
        <v>32142000</v>
      </c>
      <c r="G282" s="463">
        <v>50000</v>
      </c>
      <c r="H282" s="436">
        <v>32142000</v>
      </c>
      <c r="I282" s="464" t="s">
        <v>5044</v>
      </c>
      <c r="J282" s="465" t="s">
        <v>1007</v>
      </c>
    </row>
    <row r="283" spans="1:10" ht="24">
      <c r="A283" s="434"/>
      <c r="B283" s="466" t="s">
        <v>677</v>
      </c>
      <c r="C283" s="466" t="s">
        <v>980</v>
      </c>
      <c r="D283" s="439" t="s">
        <v>1008</v>
      </c>
      <c r="E283" s="624">
        <v>30000</v>
      </c>
      <c r="F283" s="436">
        <v>32172000</v>
      </c>
      <c r="G283" s="440">
        <v>30000</v>
      </c>
      <c r="H283" s="436">
        <v>32172000</v>
      </c>
      <c r="I283" s="467" t="s">
        <v>5044</v>
      </c>
      <c r="J283" s="468" t="s">
        <v>1007</v>
      </c>
    </row>
    <row r="284" spans="1:10" ht="24">
      <c r="A284" s="434"/>
      <c r="B284" s="466" t="s">
        <v>677</v>
      </c>
      <c r="C284" s="466" t="s">
        <v>980</v>
      </c>
      <c r="D284" s="439" t="s">
        <v>1009</v>
      </c>
      <c r="E284" s="624">
        <v>140000</v>
      </c>
      <c r="F284" s="436">
        <v>32312000</v>
      </c>
      <c r="G284" s="440">
        <v>140000</v>
      </c>
      <c r="H284" s="436">
        <v>32312000</v>
      </c>
      <c r="I284" s="467" t="s">
        <v>5044</v>
      </c>
      <c r="J284" s="468" t="s">
        <v>1007</v>
      </c>
    </row>
    <row r="285" spans="1:10" ht="24">
      <c r="A285" s="434"/>
      <c r="B285" s="466" t="s">
        <v>677</v>
      </c>
      <c r="C285" s="466" t="s">
        <v>1010</v>
      </c>
      <c r="D285" s="466" t="s">
        <v>1011</v>
      </c>
      <c r="E285" s="624">
        <v>30000</v>
      </c>
      <c r="F285" s="436">
        <v>32342000</v>
      </c>
      <c r="G285" s="440">
        <v>30000</v>
      </c>
      <c r="H285" s="436">
        <v>32342000</v>
      </c>
      <c r="I285" s="467" t="s">
        <v>5044</v>
      </c>
      <c r="J285" s="469">
        <v>8</v>
      </c>
    </row>
    <row r="286" spans="1:10" ht="24">
      <c r="A286" s="434"/>
      <c r="B286" s="466" t="s">
        <v>677</v>
      </c>
      <c r="C286" s="466" t="s">
        <v>1010</v>
      </c>
      <c r="D286" s="466" t="s">
        <v>735</v>
      </c>
      <c r="E286" s="624">
        <v>25000</v>
      </c>
      <c r="F286" s="436">
        <v>32367000</v>
      </c>
      <c r="G286" s="440">
        <v>25000</v>
      </c>
      <c r="H286" s="436">
        <v>32367000</v>
      </c>
      <c r="I286" s="467" t="s">
        <v>5044</v>
      </c>
      <c r="J286" s="469">
        <v>8</v>
      </c>
    </row>
    <row r="287" spans="1:10" ht="24">
      <c r="A287" s="434"/>
      <c r="B287" s="466" t="s">
        <v>677</v>
      </c>
      <c r="C287" s="466" t="s">
        <v>1010</v>
      </c>
      <c r="D287" s="466" t="s">
        <v>1012</v>
      </c>
      <c r="E287" s="624">
        <v>100000</v>
      </c>
      <c r="F287" s="436">
        <v>32467000</v>
      </c>
      <c r="G287" s="440">
        <v>100000</v>
      </c>
      <c r="H287" s="436">
        <v>32467000</v>
      </c>
      <c r="I287" s="467" t="s">
        <v>5044</v>
      </c>
      <c r="J287" s="469">
        <v>8</v>
      </c>
    </row>
    <row r="288" spans="1:10" ht="24">
      <c r="A288" s="434"/>
      <c r="B288" s="466" t="s">
        <v>677</v>
      </c>
      <c r="C288" s="466" t="s">
        <v>1013</v>
      </c>
      <c r="D288" s="466" t="s">
        <v>1014</v>
      </c>
      <c r="E288" s="624">
        <v>20000</v>
      </c>
      <c r="F288" s="436">
        <v>32487000</v>
      </c>
      <c r="G288" s="440">
        <v>20000</v>
      </c>
      <c r="H288" s="436">
        <v>32487000</v>
      </c>
      <c r="I288" s="467" t="s">
        <v>5044</v>
      </c>
      <c r="J288" s="469">
        <v>8</v>
      </c>
    </row>
    <row r="289" spans="1:10" ht="24">
      <c r="A289" s="434"/>
      <c r="B289" s="466" t="s">
        <v>677</v>
      </c>
      <c r="C289" s="466" t="s">
        <v>1013</v>
      </c>
      <c r="D289" s="466" t="s">
        <v>1015</v>
      </c>
      <c r="E289" s="624">
        <v>200000</v>
      </c>
      <c r="F289" s="436">
        <v>32687000</v>
      </c>
      <c r="G289" s="440">
        <v>200000</v>
      </c>
      <c r="H289" s="436">
        <v>32687000</v>
      </c>
      <c r="I289" s="467" t="s">
        <v>5044</v>
      </c>
      <c r="J289" s="469">
        <v>8</v>
      </c>
    </row>
    <row r="290" spans="1:10" ht="24">
      <c r="A290" s="434"/>
      <c r="B290" s="466" t="s">
        <v>677</v>
      </c>
      <c r="C290" s="466" t="s">
        <v>1013</v>
      </c>
      <c r="D290" s="466" t="s">
        <v>1016</v>
      </c>
      <c r="E290" s="624">
        <v>20000</v>
      </c>
      <c r="F290" s="436">
        <v>32707000</v>
      </c>
      <c r="G290" s="440">
        <v>20000</v>
      </c>
      <c r="H290" s="436">
        <v>32707000</v>
      </c>
      <c r="I290" s="467" t="s">
        <v>5044</v>
      </c>
      <c r="J290" s="469">
        <v>8</v>
      </c>
    </row>
    <row r="291" spans="1:10" ht="24">
      <c r="A291" s="434"/>
      <c r="B291" s="466" t="s">
        <v>677</v>
      </c>
      <c r="C291" s="466" t="s">
        <v>1017</v>
      </c>
      <c r="D291" s="466" t="s">
        <v>1018</v>
      </c>
      <c r="E291" s="624">
        <v>390000</v>
      </c>
      <c r="F291" s="436">
        <v>33097000</v>
      </c>
      <c r="G291" s="440">
        <v>390000</v>
      </c>
      <c r="H291" s="436">
        <v>33097000</v>
      </c>
      <c r="I291" s="467" t="s">
        <v>5044</v>
      </c>
      <c r="J291" s="469">
        <v>10</v>
      </c>
    </row>
    <row r="292" spans="1:10" ht="24">
      <c r="A292" s="434"/>
      <c r="B292" s="466" t="s">
        <v>677</v>
      </c>
      <c r="C292" s="466" t="s">
        <v>1017</v>
      </c>
      <c r="D292" s="466" t="s">
        <v>1019</v>
      </c>
      <c r="E292" s="624">
        <v>300000</v>
      </c>
      <c r="F292" s="436">
        <v>33397000</v>
      </c>
      <c r="G292" s="440">
        <v>300000</v>
      </c>
      <c r="H292" s="436">
        <v>33397000</v>
      </c>
      <c r="I292" s="467" t="s">
        <v>5044</v>
      </c>
      <c r="J292" s="469">
        <v>10</v>
      </c>
    </row>
    <row r="293" spans="1:10" ht="24">
      <c r="A293" s="434"/>
      <c r="B293" s="466" t="s">
        <v>677</v>
      </c>
      <c r="C293" s="466" t="s">
        <v>1020</v>
      </c>
      <c r="D293" s="466" t="s">
        <v>1021</v>
      </c>
      <c r="E293" s="624">
        <v>150000</v>
      </c>
      <c r="F293" s="436">
        <v>33547000</v>
      </c>
      <c r="G293" s="440">
        <v>150000</v>
      </c>
      <c r="H293" s="436">
        <v>33547000</v>
      </c>
      <c r="I293" s="467" t="s">
        <v>5044</v>
      </c>
      <c r="J293" s="469">
        <v>10</v>
      </c>
    </row>
    <row r="294" spans="1:10" ht="24">
      <c r="A294" s="434"/>
      <c r="B294" s="466" t="s">
        <v>677</v>
      </c>
      <c r="C294" s="466" t="s">
        <v>1020</v>
      </c>
      <c r="D294" s="466" t="s">
        <v>1022</v>
      </c>
      <c r="E294" s="624">
        <v>15000</v>
      </c>
      <c r="F294" s="436">
        <v>33562000</v>
      </c>
      <c r="G294" s="440">
        <v>15000</v>
      </c>
      <c r="H294" s="436">
        <v>33562000</v>
      </c>
      <c r="I294" s="467" t="s">
        <v>5044</v>
      </c>
      <c r="J294" s="467">
        <v>10</v>
      </c>
    </row>
    <row r="295" spans="1:10" ht="24">
      <c r="A295" s="434"/>
      <c r="B295" s="466" t="s">
        <v>677</v>
      </c>
      <c r="C295" s="466" t="s">
        <v>1020</v>
      </c>
      <c r="D295" s="466" t="s">
        <v>1023</v>
      </c>
      <c r="E295" s="624">
        <v>250000</v>
      </c>
      <c r="F295" s="436">
        <v>33812000</v>
      </c>
      <c r="G295" s="440">
        <v>250000</v>
      </c>
      <c r="H295" s="436">
        <v>33812000</v>
      </c>
      <c r="I295" s="467" t="s">
        <v>5044</v>
      </c>
      <c r="J295" s="469">
        <v>10</v>
      </c>
    </row>
    <row r="296" spans="1:10" ht="24">
      <c r="A296" s="434"/>
      <c r="B296" s="466" t="s">
        <v>677</v>
      </c>
      <c r="C296" s="466" t="s">
        <v>678</v>
      </c>
      <c r="D296" s="466" t="s">
        <v>1024</v>
      </c>
      <c r="E296" s="624">
        <v>20000</v>
      </c>
      <c r="F296" s="436">
        <v>33832000</v>
      </c>
      <c r="G296" s="440">
        <v>20000</v>
      </c>
      <c r="H296" s="436">
        <v>33832000</v>
      </c>
      <c r="I296" s="467" t="s">
        <v>5044</v>
      </c>
      <c r="J296" s="469">
        <v>10</v>
      </c>
    </row>
    <row r="297" spans="1:10" ht="24">
      <c r="A297" s="434"/>
      <c r="B297" s="466" t="s">
        <v>677</v>
      </c>
      <c r="C297" s="466" t="s">
        <v>678</v>
      </c>
      <c r="D297" s="466" t="s">
        <v>1025</v>
      </c>
      <c r="E297" s="624">
        <v>25000</v>
      </c>
      <c r="F297" s="436">
        <v>33857000</v>
      </c>
      <c r="G297" s="440">
        <v>25000</v>
      </c>
      <c r="H297" s="436">
        <v>33857000</v>
      </c>
      <c r="I297" s="467" t="s">
        <v>5044</v>
      </c>
      <c r="J297" s="469">
        <v>10</v>
      </c>
    </row>
    <row r="298" spans="1:10" ht="24">
      <c r="A298" s="434"/>
      <c r="B298" s="466" t="s">
        <v>677</v>
      </c>
      <c r="C298" s="466" t="s">
        <v>678</v>
      </c>
      <c r="D298" s="466" t="s">
        <v>1026</v>
      </c>
      <c r="E298" s="624">
        <v>450000</v>
      </c>
      <c r="F298" s="436">
        <v>34307000</v>
      </c>
      <c r="G298" s="440">
        <v>450000</v>
      </c>
      <c r="H298" s="436">
        <v>34307000</v>
      </c>
      <c r="I298" s="467" t="s">
        <v>5044</v>
      </c>
      <c r="J298" s="469">
        <v>10</v>
      </c>
    </row>
    <row r="299" spans="1:10" ht="24">
      <c r="A299" s="434"/>
      <c r="B299" s="466" t="s">
        <v>677</v>
      </c>
      <c r="C299" s="466" t="s">
        <v>678</v>
      </c>
      <c r="D299" s="466" t="s">
        <v>1027</v>
      </c>
      <c r="E299" s="624">
        <v>20000</v>
      </c>
      <c r="F299" s="436">
        <v>34327000</v>
      </c>
      <c r="G299" s="440">
        <v>20000</v>
      </c>
      <c r="H299" s="436">
        <v>34327000</v>
      </c>
      <c r="I299" s="467" t="s">
        <v>5044</v>
      </c>
      <c r="J299" s="469">
        <v>10</v>
      </c>
    </row>
    <row r="300" spans="1:10" ht="24">
      <c r="A300" s="434"/>
      <c r="B300" s="466" t="s">
        <v>677</v>
      </c>
      <c r="C300" s="466" t="s">
        <v>1028</v>
      </c>
      <c r="D300" s="466" t="s">
        <v>1029</v>
      </c>
      <c r="E300" s="624">
        <v>5000</v>
      </c>
      <c r="F300" s="436">
        <v>34372000</v>
      </c>
      <c r="G300" s="440">
        <v>5000</v>
      </c>
      <c r="H300" s="436">
        <v>34372000</v>
      </c>
      <c r="I300" s="467" t="s">
        <v>5044</v>
      </c>
      <c r="J300" s="469">
        <v>10</v>
      </c>
    </row>
    <row r="301" spans="1:10" ht="24">
      <c r="A301" s="434"/>
      <c r="B301" s="466" t="s">
        <v>677</v>
      </c>
      <c r="C301" s="466" t="s">
        <v>1030</v>
      </c>
      <c r="D301" s="466" t="s">
        <v>1031</v>
      </c>
      <c r="E301" s="624">
        <v>8000</v>
      </c>
      <c r="F301" s="436">
        <v>34380000</v>
      </c>
      <c r="G301" s="440">
        <v>8000</v>
      </c>
      <c r="H301" s="436">
        <v>34380000</v>
      </c>
      <c r="I301" s="467" t="s">
        <v>5044</v>
      </c>
      <c r="J301" s="469">
        <v>10</v>
      </c>
    </row>
    <row r="302" spans="1:10" ht="24">
      <c r="A302" s="434"/>
      <c r="B302" s="466" t="s">
        <v>677</v>
      </c>
      <c r="C302" s="466" t="s">
        <v>1032</v>
      </c>
      <c r="D302" s="466" t="s">
        <v>1033</v>
      </c>
      <c r="E302" s="624">
        <v>100000</v>
      </c>
      <c r="F302" s="436">
        <v>34480000</v>
      </c>
      <c r="G302" s="440">
        <v>100000</v>
      </c>
      <c r="H302" s="436">
        <v>34480000</v>
      </c>
      <c r="I302" s="467" t="s">
        <v>5044</v>
      </c>
      <c r="J302" s="469">
        <v>10</v>
      </c>
    </row>
    <row r="303" spans="1:10" ht="24">
      <c r="A303" s="434"/>
      <c r="B303" s="466" t="s">
        <v>677</v>
      </c>
      <c r="C303" s="466" t="s">
        <v>1032</v>
      </c>
      <c r="D303" s="466" t="s">
        <v>1034</v>
      </c>
      <c r="E303" s="624">
        <v>25000</v>
      </c>
      <c r="F303" s="436">
        <v>34505000</v>
      </c>
      <c r="G303" s="440">
        <v>25000</v>
      </c>
      <c r="H303" s="436">
        <v>34505000</v>
      </c>
      <c r="I303" s="467" t="s">
        <v>5044</v>
      </c>
      <c r="J303" s="469">
        <v>10</v>
      </c>
    </row>
    <row r="304" spans="1:10" ht="24">
      <c r="A304" s="434"/>
      <c r="B304" s="466" t="s">
        <v>677</v>
      </c>
      <c r="C304" s="466" t="s">
        <v>1032</v>
      </c>
      <c r="D304" s="466" t="s">
        <v>1035</v>
      </c>
      <c r="E304" s="624">
        <v>20000</v>
      </c>
      <c r="F304" s="436">
        <v>34525000</v>
      </c>
      <c r="G304" s="440">
        <v>20000</v>
      </c>
      <c r="H304" s="436">
        <v>34525000</v>
      </c>
      <c r="I304" s="467" t="s">
        <v>5044</v>
      </c>
      <c r="J304" s="469">
        <v>10</v>
      </c>
    </row>
    <row r="305" spans="1:10" ht="24">
      <c r="A305" s="434"/>
      <c r="B305" s="466" t="s">
        <v>677</v>
      </c>
      <c r="C305" s="466" t="s">
        <v>1036</v>
      </c>
      <c r="D305" s="466" t="s">
        <v>1034</v>
      </c>
      <c r="E305" s="624">
        <v>25000</v>
      </c>
      <c r="F305" s="436">
        <v>34550000</v>
      </c>
      <c r="G305" s="440">
        <v>25000</v>
      </c>
      <c r="H305" s="436">
        <v>34550000</v>
      </c>
      <c r="I305" s="467" t="s">
        <v>5044</v>
      </c>
      <c r="J305" s="469">
        <v>10</v>
      </c>
    </row>
    <row r="306" spans="1:10" ht="24">
      <c r="A306" s="434"/>
      <c r="B306" s="466" t="s">
        <v>677</v>
      </c>
      <c r="C306" s="466" t="s">
        <v>1042</v>
      </c>
      <c r="D306" s="466" t="s">
        <v>1039</v>
      </c>
      <c r="E306" s="624">
        <v>60000</v>
      </c>
      <c r="F306" s="436">
        <v>34610000</v>
      </c>
      <c r="G306" s="440">
        <v>60000</v>
      </c>
      <c r="H306" s="436">
        <v>34610000</v>
      </c>
      <c r="I306" s="467" t="s">
        <v>5044</v>
      </c>
      <c r="J306" s="469">
        <v>10</v>
      </c>
    </row>
    <row r="307" spans="1:10" ht="24">
      <c r="A307" s="434"/>
      <c r="B307" s="466" t="s">
        <v>677</v>
      </c>
      <c r="C307" s="466" t="s">
        <v>1042</v>
      </c>
      <c r="D307" s="466" t="s">
        <v>1043</v>
      </c>
      <c r="E307" s="624">
        <v>50000</v>
      </c>
      <c r="F307" s="436">
        <v>34660000</v>
      </c>
      <c r="G307" s="440">
        <v>50000</v>
      </c>
      <c r="H307" s="436">
        <v>34660000</v>
      </c>
      <c r="I307" s="467" t="s">
        <v>5044</v>
      </c>
      <c r="J307" s="469">
        <v>10</v>
      </c>
    </row>
    <row r="308" spans="1:10" ht="24">
      <c r="A308" s="434"/>
      <c r="B308" s="466" t="s">
        <v>677</v>
      </c>
      <c r="C308" s="466" t="s">
        <v>1042</v>
      </c>
      <c r="D308" s="466" t="s">
        <v>1044</v>
      </c>
      <c r="E308" s="624">
        <v>100000</v>
      </c>
      <c r="F308" s="436">
        <v>34760000</v>
      </c>
      <c r="G308" s="440">
        <v>100000</v>
      </c>
      <c r="H308" s="436">
        <v>34760000</v>
      </c>
      <c r="I308" s="467" t="s">
        <v>5044</v>
      </c>
      <c r="J308" s="469">
        <v>10</v>
      </c>
    </row>
    <row r="309" spans="1:10" ht="24">
      <c r="A309" s="434"/>
      <c r="B309" s="466" t="s">
        <v>677</v>
      </c>
      <c r="C309" s="466" t="s">
        <v>1037</v>
      </c>
      <c r="D309" s="466" t="s">
        <v>1038</v>
      </c>
      <c r="E309" s="624">
        <v>50000</v>
      </c>
      <c r="F309" s="436">
        <v>34875000</v>
      </c>
      <c r="G309" s="440">
        <v>50000</v>
      </c>
      <c r="H309" s="436">
        <v>34875000</v>
      </c>
      <c r="I309" s="467" t="s">
        <v>5044</v>
      </c>
      <c r="J309" s="469">
        <v>10</v>
      </c>
    </row>
    <row r="310" spans="1:10" ht="24">
      <c r="A310" s="434"/>
      <c r="B310" s="466" t="s">
        <v>677</v>
      </c>
      <c r="C310" s="466" t="s">
        <v>1037</v>
      </c>
      <c r="D310" s="466" t="s">
        <v>1039</v>
      </c>
      <c r="E310" s="624">
        <v>50000</v>
      </c>
      <c r="F310" s="436">
        <v>34925000</v>
      </c>
      <c r="G310" s="440">
        <v>50000</v>
      </c>
      <c r="H310" s="436">
        <v>34925000</v>
      </c>
      <c r="I310" s="467" t="s">
        <v>5044</v>
      </c>
      <c r="J310" s="469">
        <v>10</v>
      </c>
    </row>
    <row r="311" spans="1:10" ht="24">
      <c r="A311" s="434"/>
      <c r="B311" s="466" t="s">
        <v>677</v>
      </c>
      <c r="C311" s="466" t="s">
        <v>1037</v>
      </c>
      <c r="D311" s="466" t="s">
        <v>735</v>
      </c>
      <c r="E311" s="624">
        <v>35000</v>
      </c>
      <c r="F311" s="436">
        <v>34960000</v>
      </c>
      <c r="G311" s="440">
        <v>35000</v>
      </c>
      <c r="H311" s="436">
        <v>34960000</v>
      </c>
      <c r="I311" s="467" t="s">
        <v>5044</v>
      </c>
      <c r="J311" s="469">
        <v>10</v>
      </c>
    </row>
    <row r="312" spans="1:10" ht="36">
      <c r="A312" s="460"/>
      <c r="B312" s="461" t="s">
        <v>677</v>
      </c>
      <c r="C312" s="461" t="s">
        <v>1040</v>
      </c>
      <c r="D312" s="461" t="s">
        <v>1041</v>
      </c>
      <c r="E312" s="623">
        <v>20000</v>
      </c>
      <c r="F312" s="436">
        <v>34980000</v>
      </c>
      <c r="G312" s="463">
        <v>20000</v>
      </c>
      <c r="H312" s="436">
        <v>34980000</v>
      </c>
      <c r="I312" s="464" t="s">
        <v>5044</v>
      </c>
      <c r="J312" s="470">
        <v>10</v>
      </c>
    </row>
    <row r="313" spans="1:10" ht="36">
      <c r="A313" s="434"/>
      <c r="B313" s="466" t="s">
        <v>677</v>
      </c>
      <c r="C313" s="466" t="s">
        <v>1040</v>
      </c>
      <c r="D313" s="466" t="s">
        <v>1045</v>
      </c>
      <c r="E313" s="624">
        <v>65000</v>
      </c>
      <c r="F313" s="436">
        <v>35045000</v>
      </c>
      <c r="G313" s="440">
        <v>65000</v>
      </c>
      <c r="H313" s="436">
        <v>35045000</v>
      </c>
      <c r="I313" s="467" t="s">
        <v>5044</v>
      </c>
      <c r="J313" s="469">
        <v>10</v>
      </c>
    </row>
    <row r="314" spans="1:10" ht="36">
      <c r="A314" s="434"/>
      <c r="B314" s="466" t="s">
        <v>677</v>
      </c>
      <c r="C314" s="466" t="s">
        <v>1040</v>
      </c>
      <c r="D314" s="466" t="s">
        <v>1046</v>
      </c>
      <c r="E314" s="624">
        <v>55000</v>
      </c>
      <c r="F314" s="436">
        <v>35100000</v>
      </c>
      <c r="G314" s="440">
        <v>55000</v>
      </c>
      <c r="H314" s="436">
        <v>35100000</v>
      </c>
      <c r="I314" s="467" t="s">
        <v>5044</v>
      </c>
      <c r="J314" s="469">
        <v>10</v>
      </c>
    </row>
    <row r="315" spans="1:10" ht="36">
      <c r="A315" s="434"/>
      <c r="B315" s="466" t="s">
        <v>677</v>
      </c>
      <c r="C315" s="466" t="s">
        <v>1040</v>
      </c>
      <c r="D315" s="466" t="s">
        <v>1047</v>
      </c>
      <c r="E315" s="624">
        <v>20000</v>
      </c>
      <c r="F315" s="436">
        <v>35120000</v>
      </c>
      <c r="G315" s="440">
        <v>20000</v>
      </c>
      <c r="H315" s="436">
        <v>35120000</v>
      </c>
      <c r="I315" s="467" t="s">
        <v>5044</v>
      </c>
      <c r="J315" s="469">
        <v>10</v>
      </c>
    </row>
    <row r="316" spans="1:10" ht="36">
      <c r="A316" s="434"/>
      <c r="B316" s="466" t="s">
        <v>677</v>
      </c>
      <c r="C316" s="466" t="s">
        <v>1040</v>
      </c>
      <c r="D316" s="466" t="s">
        <v>1048</v>
      </c>
      <c r="E316" s="624">
        <v>25000</v>
      </c>
      <c r="F316" s="436">
        <v>35145000</v>
      </c>
      <c r="G316" s="440">
        <v>25000</v>
      </c>
      <c r="H316" s="436">
        <v>35145000</v>
      </c>
      <c r="I316" s="467" t="s">
        <v>5044</v>
      </c>
      <c r="J316" s="469">
        <v>10</v>
      </c>
    </row>
    <row r="317" spans="1:10" ht="36">
      <c r="A317" s="434"/>
      <c r="B317" s="466" t="s">
        <v>677</v>
      </c>
      <c r="C317" s="466" t="s">
        <v>1049</v>
      </c>
      <c r="D317" s="466" t="s">
        <v>1050</v>
      </c>
      <c r="E317" s="624">
        <v>60000</v>
      </c>
      <c r="F317" s="436">
        <v>35205000</v>
      </c>
      <c r="G317" s="440">
        <v>60000</v>
      </c>
      <c r="H317" s="436">
        <v>35205000</v>
      </c>
      <c r="I317" s="467" t="s">
        <v>5044</v>
      </c>
      <c r="J317" s="469">
        <v>10</v>
      </c>
    </row>
    <row r="318" spans="1:10" ht="36">
      <c r="A318" s="434"/>
      <c r="B318" s="466" t="s">
        <v>677</v>
      </c>
      <c r="C318" s="466" t="s">
        <v>1049</v>
      </c>
      <c r="D318" s="466" t="s">
        <v>1051</v>
      </c>
      <c r="E318" s="624">
        <v>5000</v>
      </c>
      <c r="F318" s="436">
        <v>35210000</v>
      </c>
      <c r="G318" s="440">
        <v>5000</v>
      </c>
      <c r="H318" s="436">
        <v>35210000</v>
      </c>
      <c r="I318" s="467" t="s">
        <v>5044</v>
      </c>
      <c r="J318" s="469">
        <v>10</v>
      </c>
    </row>
    <row r="319" spans="1:10" ht="36">
      <c r="A319" s="434"/>
      <c r="B319" s="466" t="s">
        <v>677</v>
      </c>
      <c r="C319" s="466" t="s">
        <v>1049</v>
      </c>
      <c r="D319" s="466" t="s">
        <v>735</v>
      </c>
      <c r="E319" s="624">
        <v>35000</v>
      </c>
      <c r="F319" s="436">
        <v>35245000</v>
      </c>
      <c r="G319" s="440">
        <v>35000</v>
      </c>
      <c r="H319" s="436">
        <v>35245000</v>
      </c>
      <c r="I319" s="467" t="s">
        <v>5044</v>
      </c>
      <c r="J319" s="469">
        <v>10</v>
      </c>
    </row>
    <row r="320" spans="1:10" ht="24">
      <c r="A320" s="434"/>
      <c r="B320" s="466" t="s">
        <v>677</v>
      </c>
      <c r="C320" s="466" t="s">
        <v>1052</v>
      </c>
      <c r="D320" s="466" t="s">
        <v>1053</v>
      </c>
      <c r="E320" s="624">
        <v>350000</v>
      </c>
      <c r="F320" s="436">
        <v>35595000</v>
      </c>
      <c r="G320" s="440">
        <v>350000</v>
      </c>
      <c r="H320" s="436">
        <v>35595000</v>
      </c>
      <c r="I320" s="467" t="s">
        <v>5044</v>
      </c>
      <c r="J320" s="469">
        <v>10</v>
      </c>
    </row>
    <row r="321" spans="1:10" ht="24">
      <c r="A321" s="434"/>
      <c r="B321" s="466" t="s">
        <v>677</v>
      </c>
      <c r="C321" s="466" t="s">
        <v>1052</v>
      </c>
      <c r="D321" s="466" t="s">
        <v>806</v>
      </c>
      <c r="E321" s="624">
        <v>20000</v>
      </c>
      <c r="F321" s="436">
        <v>35615000</v>
      </c>
      <c r="G321" s="440">
        <v>20000</v>
      </c>
      <c r="H321" s="436">
        <v>35615000</v>
      </c>
      <c r="I321" s="467" t="s">
        <v>5044</v>
      </c>
      <c r="J321" s="469">
        <v>10</v>
      </c>
    </row>
    <row r="322" spans="1:10" ht="24">
      <c r="A322" s="434"/>
      <c r="B322" s="466" t="s">
        <v>677</v>
      </c>
      <c r="C322" s="466" t="s">
        <v>1052</v>
      </c>
      <c r="D322" s="466" t="s">
        <v>1054</v>
      </c>
      <c r="E322" s="624">
        <v>25000</v>
      </c>
      <c r="F322" s="436">
        <v>35640000</v>
      </c>
      <c r="G322" s="440">
        <v>25000</v>
      </c>
      <c r="H322" s="436">
        <v>35640000</v>
      </c>
      <c r="I322" s="467" t="s">
        <v>5044</v>
      </c>
      <c r="J322" s="469">
        <v>10</v>
      </c>
    </row>
    <row r="323" spans="1:10" ht="24">
      <c r="A323" s="434"/>
      <c r="B323" s="466" t="s">
        <v>677</v>
      </c>
      <c r="C323" s="466" t="s">
        <v>1052</v>
      </c>
      <c r="D323" s="466" t="s">
        <v>1055</v>
      </c>
      <c r="E323" s="624">
        <v>25000</v>
      </c>
      <c r="F323" s="436">
        <v>35665000</v>
      </c>
      <c r="G323" s="440">
        <v>25000</v>
      </c>
      <c r="H323" s="436">
        <v>35665000</v>
      </c>
      <c r="I323" s="467" t="s">
        <v>5044</v>
      </c>
      <c r="J323" s="469">
        <v>10</v>
      </c>
    </row>
    <row r="324" spans="1:10" ht="24">
      <c r="A324" s="434"/>
      <c r="B324" s="466" t="s">
        <v>677</v>
      </c>
      <c r="C324" s="466" t="s">
        <v>1052</v>
      </c>
      <c r="D324" s="466" t="s">
        <v>1056</v>
      </c>
      <c r="E324" s="624">
        <v>30000</v>
      </c>
      <c r="F324" s="436">
        <v>35695000</v>
      </c>
      <c r="G324" s="440">
        <v>30000</v>
      </c>
      <c r="H324" s="436">
        <v>35695000</v>
      </c>
      <c r="I324" s="467" t="s">
        <v>5044</v>
      </c>
      <c r="J324" s="469">
        <v>10</v>
      </c>
    </row>
    <row r="325" spans="1:10" ht="24">
      <c r="A325" s="434"/>
      <c r="B325" s="466" t="s">
        <v>677</v>
      </c>
      <c r="C325" s="466" t="s">
        <v>1052</v>
      </c>
      <c r="D325" s="466" t="s">
        <v>5045</v>
      </c>
      <c r="E325" s="624">
        <v>125000</v>
      </c>
      <c r="F325" s="436">
        <v>35820000</v>
      </c>
      <c r="G325" s="440">
        <v>125000</v>
      </c>
      <c r="H325" s="436">
        <v>35820000</v>
      </c>
      <c r="I325" s="467" t="s">
        <v>5044</v>
      </c>
      <c r="J325" s="469">
        <v>10</v>
      </c>
    </row>
    <row r="326" spans="1:10" ht="24">
      <c r="A326" s="434"/>
      <c r="B326" s="466" t="s">
        <v>677</v>
      </c>
      <c r="C326" s="466" t="s">
        <v>1057</v>
      </c>
      <c r="D326" s="466" t="s">
        <v>1058</v>
      </c>
      <c r="E326" s="624">
        <v>300000</v>
      </c>
      <c r="F326" s="436">
        <v>36120000</v>
      </c>
      <c r="G326" s="440">
        <v>300000</v>
      </c>
      <c r="H326" s="436">
        <v>36120000</v>
      </c>
      <c r="I326" s="467" t="s">
        <v>5044</v>
      </c>
      <c r="J326" s="469">
        <v>6</v>
      </c>
    </row>
    <row r="327" spans="1:10" ht="24">
      <c r="A327" s="434"/>
      <c r="B327" s="466" t="s">
        <v>677</v>
      </c>
      <c r="C327" s="466" t="s">
        <v>1057</v>
      </c>
      <c r="D327" s="466" t="s">
        <v>1059</v>
      </c>
      <c r="E327" s="624">
        <v>15000</v>
      </c>
      <c r="F327" s="436">
        <v>36135000</v>
      </c>
      <c r="G327" s="440">
        <v>15000</v>
      </c>
      <c r="H327" s="436">
        <v>36135000</v>
      </c>
      <c r="I327" s="467" t="s">
        <v>5044</v>
      </c>
      <c r="J327" s="469">
        <v>6</v>
      </c>
    </row>
    <row r="328" spans="1:10" ht="24">
      <c r="A328" s="434"/>
      <c r="B328" s="466" t="s">
        <v>677</v>
      </c>
      <c r="C328" s="466" t="s">
        <v>1057</v>
      </c>
      <c r="D328" s="466" t="s">
        <v>1060</v>
      </c>
      <c r="E328" s="624">
        <v>20000</v>
      </c>
      <c r="F328" s="436">
        <v>36155000</v>
      </c>
      <c r="G328" s="440">
        <v>20000</v>
      </c>
      <c r="H328" s="436">
        <v>36155000</v>
      </c>
      <c r="I328" s="467" t="s">
        <v>5044</v>
      </c>
      <c r="J328" s="469">
        <v>6</v>
      </c>
    </row>
    <row r="329" spans="1:10" ht="24">
      <c r="A329" s="434"/>
      <c r="B329" s="466" t="s">
        <v>677</v>
      </c>
      <c r="C329" s="466" t="s">
        <v>1057</v>
      </c>
      <c r="D329" s="466" t="s">
        <v>1061</v>
      </c>
      <c r="E329" s="624">
        <v>50000</v>
      </c>
      <c r="F329" s="436">
        <v>36205000</v>
      </c>
      <c r="G329" s="440">
        <v>50000</v>
      </c>
      <c r="H329" s="436">
        <v>36205000</v>
      </c>
      <c r="I329" s="467" t="s">
        <v>5044</v>
      </c>
      <c r="J329" s="469">
        <v>6</v>
      </c>
    </row>
    <row r="330" spans="1:10" ht="24">
      <c r="A330" s="460"/>
      <c r="B330" s="461" t="s">
        <v>677</v>
      </c>
      <c r="C330" s="461" t="s">
        <v>1062</v>
      </c>
      <c r="D330" s="461" t="s">
        <v>1063</v>
      </c>
      <c r="E330" s="623">
        <v>5000</v>
      </c>
      <c r="F330" s="436">
        <v>36210000</v>
      </c>
      <c r="G330" s="463">
        <v>5000</v>
      </c>
      <c r="H330" s="436">
        <v>36210000</v>
      </c>
      <c r="I330" s="464" t="s">
        <v>5044</v>
      </c>
      <c r="J330" s="470">
        <v>7</v>
      </c>
    </row>
    <row r="331" spans="1:10" ht="24">
      <c r="A331" s="434"/>
      <c r="B331" s="466" t="s">
        <v>677</v>
      </c>
      <c r="C331" s="466" t="s">
        <v>1062</v>
      </c>
      <c r="D331" s="466" t="s">
        <v>4575</v>
      </c>
      <c r="E331" s="624">
        <v>45000</v>
      </c>
      <c r="F331" s="436">
        <v>36405000</v>
      </c>
      <c r="G331" s="440">
        <v>45000</v>
      </c>
      <c r="H331" s="436">
        <v>36405000</v>
      </c>
      <c r="I331" s="467" t="s">
        <v>5044</v>
      </c>
      <c r="J331" s="469">
        <v>7</v>
      </c>
    </row>
    <row r="332" spans="1:10" ht="24">
      <c r="A332" s="434"/>
      <c r="B332" s="466" t="s">
        <v>677</v>
      </c>
      <c r="C332" s="466" t="s">
        <v>1062</v>
      </c>
      <c r="D332" s="466" t="s">
        <v>1064</v>
      </c>
      <c r="E332" s="624">
        <v>20000</v>
      </c>
      <c r="F332" s="436">
        <v>36425000</v>
      </c>
      <c r="G332" s="440">
        <v>20000</v>
      </c>
      <c r="H332" s="436">
        <v>36425000</v>
      </c>
      <c r="I332" s="467" t="s">
        <v>5044</v>
      </c>
      <c r="J332" s="469">
        <v>7</v>
      </c>
    </row>
    <row r="333" spans="1:10" ht="24">
      <c r="A333" s="434"/>
      <c r="B333" s="466" t="s">
        <v>677</v>
      </c>
      <c r="C333" s="466" t="s">
        <v>1062</v>
      </c>
      <c r="D333" s="466" t="s">
        <v>1065</v>
      </c>
      <c r="E333" s="624">
        <v>150000</v>
      </c>
      <c r="F333" s="436">
        <v>36575000</v>
      </c>
      <c r="G333" s="440">
        <v>150000</v>
      </c>
      <c r="H333" s="436">
        <v>36575000</v>
      </c>
      <c r="I333" s="467" t="s">
        <v>5044</v>
      </c>
      <c r="J333" s="469">
        <v>7</v>
      </c>
    </row>
    <row r="334" spans="1:10" ht="24">
      <c r="A334" s="434"/>
      <c r="B334" s="466" t="s">
        <v>677</v>
      </c>
      <c r="C334" s="466" t="s">
        <v>1066</v>
      </c>
      <c r="D334" s="466" t="s">
        <v>1067</v>
      </c>
      <c r="E334" s="624">
        <v>300000</v>
      </c>
      <c r="F334" s="436">
        <v>36875000</v>
      </c>
      <c r="G334" s="440">
        <v>300000</v>
      </c>
      <c r="H334" s="436">
        <v>36875000</v>
      </c>
      <c r="I334" s="467" t="s">
        <v>5044</v>
      </c>
      <c r="J334" s="469">
        <v>9</v>
      </c>
    </row>
    <row r="335" spans="1:10" ht="24">
      <c r="A335" s="434"/>
      <c r="B335" s="466" t="s">
        <v>677</v>
      </c>
      <c r="C335" s="466" t="s">
        <v>1068</v>
      </c>
      <c r="D335" s="466" t="s">
        <v>1069</v>
      </c>
      <c r="E335" s="624">
        <v>65000</v>
      </c>
      <c r="F335" s="436">
        <v>36940000</v>
      </c>
      <c r="G335" s="440">
        <v>65000</v>
      </c>
      <c r="H335" s="436">
        <v>36940000</v>
      </c>
      <c r="I335" s="467" t="s">
        <v>5044</v>
      </c>
      <c r="J335" s="469">
        <v>9</v>
      </c>
    </row>
    <row r="336" spans="1:10" ht="24">
      <c r="A336" s="460"/>
      <c r="B336" s="461" t="s">
        <v>677</v>
      </c>
      <c r="C336" s="461" t="s">
        <v>1068</v>
      </c>
      <c r="D336" s="461" t="s">
        <v>1070</v>
      </c>
      <c r="E336" s="623">
        <v>150000</v>
      </c>
      <c r="F336" s="436">
        <v>37090000</v>
      </c>
      <c r="G336" s="463">
        <v>150000</v>
      </c>
      <c r="H336" s="436">
        <v>37090000</v>
      </c>
      <c r="I336" s="464" t="s">
        <v>5044</v>
      </c>
      <c r="J336" s="470">
        <v>9</v>
      </c>
    </row>
    <row r="337" spans="1:10" ht="24">
      <c r="A337" s="434"/>
      <c r="B337" s="466" t="s">
        <v>677</v>
      </c>
      <c r="C337" s="466" t="s">
        <v>1068</v>
      </c>
      <c r="D337" s="466" t="s">
        <v>735</v>
      </c>
      <c r="E337" s="624">
        <v>30000</v>
      </c>
      <c r="F337" s="436">
        <v>37120000</v>
      </c>
      <c r="G337" s="440">
        <v>30000</v>
      </c>
      <c r="H337" s="436">
        <v>37120000</v>
      </c>
      <c r="I337" s="467" t="s">
        <v>5044</v>
      </c>
      <c r="J337" s="469">
        <v>9</v>
      </c>
    </row>
    <row r="338" spans="1:10" ht="24">
      <c r="A338" s="434"/>
      <c r="B338" s="466" t="s">
        <v>677</v>
      </c>
      <c r="C338" s="466" t="s">
        <v>1071</v>
      </c>
      <c r="D338" s="466" t="s">
        <v>1072</v>
      </c>
      <c r="E338" s="624">
        <v>15000</v>
      </c>
      <c r="F338" s="436">
        <v>37135000</v>
      </c>
      <c r="G338" s="440">
        <v>15000</v>
      </c>
      <c r="H338" s="436">
        <v>37135000</v>
      </c>
      <c r="I338" s="467" t="s">
        <v>5044</v>
      </c>
      <c r="J338" s="469">
        <v>9</v>
      </c>
    </row>
    <row r="339" spans="1:10" ht="24">
      <c r="A339" s="434"/>
      <c r="B339" s="466" t="s">
        <v>677</v>
      </c>
      <c r="C339" s="466" t="s">
        <v>1073</v>
      </c>
      <c r="D339" s="466" t="s">
        <v>4576</v>
      </c>
      <c r="E339" s="624">
        <v>130000</v>
      </c>
      <c r="F339" s="436">
        <v>37265000</v>
      </c>
      <c r="G339" s="440">
        <v>130000</v>
      </c>
      <c r="H339" s="436">
        <v>37265000</v>
      </c>
      <c r="I339" s="467" t="s">
        <v>5044</v>
      </c>
      <c r="J339" s="469">
        <v>9</v>
      </c>
    </row>
    <row r="340" spans="1:10" ht="24">
      <c r="A340" s="434"/>
      <c r="B340" s="466" t="s">
        <v>677</v>
      </c>
      <c r="C340" s="466" t="s">
        <v>1073</v>
      </c>
      <c r="D340" s="466" t="s">
        <v>735</v>
      </c>
      <c r="E340" s="624">
        <v>5000</v>
      </c>
      <c r="F340" s="436">
        <v>37270000</v>
      </c>
      <c r="G340" s="440">
        <v>5000</v>
      </c>
      <c r="H340" s="436">
        <v>37270000</v>
      </c>
      <c r="I340" s="467" t="s">
        <v>5044</v>
      </c>
      <c r="J340" s="469">
        <v>9</v>
      </c>
    </row>
    <row r="341" spans="1:10" ht="24">
      <c r="A341" s="434"/>
      <c r="B341" s="466" t="s">
        <v>677</v>
      </c>
      <c r="C341" s="466" t="s">
        <v>1073</v>
      </c>
      <c r="D341" s="466" t="s">
        <v>4577</v>
      </c>
      <c r="E341" s="624">
        <v>20000</v>
      </c>
      <c r="F341" s="436">
        <v>37290000</v>
      </c>
      <c r="G341" s="440">
        <v>20000</v>
      </c>
      <c r="H341" s="436">
        <v>37290000</v>
      </c>
      <c r="I341" s="467" t="s">
        <v>5044</v>
      </c>
      <c r="J341" s="469">
        <v>9</v>
      </c>
    </row>
    <row r="342" spans="1:10" ht="24">
      <c r="A342" s="434"/>
      <c r="B342" s="466" t="s">
        <v>677</v>
      </c>
      <c r="C342" s="466" t="s">
        <v>1073</v>
      </c>
      <c r="D342" s="466" t="s">
        <v>4578</v>
      </c>
      <c r="E342" s="624">
        <v>15000</v>
      </c>
      <c r="F342" s="436">
        <v>37305000</v>
      </c>
      <c r="G342" s="440">
        <v>15000</v>
      </c>
      <c r="H342" s="436">
        <v>37305000</v>
      </c>
      <c r="I342" s="467" t="s">
        <v>5044</v>
      </c>
      <c r="J342" s="469">
        <v>9</v>
      </c>
    </row>
    <row r="343" spans="1:10" ht="36">
      <c r="A343" s="434"/>
      <c r="B343" s="466" t="s">
        <v>677</v>
      </c>
      <c r="C343" s="466" t="s">
        <v>1074</v>
      </c>
      <c r="D343" s="466" t="s">
        <v>1075</v>
      </c>
      <c r="E343" s="624">
        <v>25000</v>
      </c>
      <c r="F343" s="436">
        <v>37330000</v>
      </c>
      <c r="G343" s="440">
        <v>25000</v>
      </c>
      <c r="H343" s="436">
        <v>37330000</v>
      </c>
      <c r="I343" s="467" t="s">
        <v>5044</v>
      </c>
      <c r="J343" s="469">
        <v>9</v>
      </c>
    </row>
    <row r="344" spans="1:10" ht="36">
      <c r="A344" s="434"/>
      <c r="B344" s="466" t="s">
        <v>677</v>
      </c>
      <c r="C344" s="466" t="s">
        <v>1074</v>
      </c>
      <c r="D344" s="466" t="s">
        <v>735</v>
      </c>
      <c r="E344" s="624">
        <v>10000</v>
      </c>
      <c r="F344" s="436">
        <v>37340000</v>
      </c>
      <c r="G344" s="440">
        <v>10000</v>
      </c>
      <c r="H344" s="436">
        <v>37340000</v>
      </c>
      <c r="I344" s="467" t="s">
        <v>5044</v>
      </c>
      <c r="J344" s="469">
        <v>9</v>
      </c>
    </row>
    <row r="345" spans="1:10" ht="24">
      <c r="A345" s="434"/>
      <c r="B345" s="466" t="s">
        <v>677</v>
      </c>
      <c r="C345" s="466" t="s">
        <v>1076</v>
      </c>
      <c r="D345" s="466" t="s">
        <v>1039</v>
      </c>
      <c r="E345" s="624">
        <v>25000</v>
      </c>
      <c r="F345" s="436">
        <v>37365000</v>
      </c>
      <c r="G345" s="440">
        <v>25000</v>
      </c>
      <c r="H345" s="436">
        <v>37365000</v>
      </c>
      <c r="I345" s="467" t="s">
        <v>5044</v>
      </c>
      <c r="J345" s="469">
        <v>9</v>
      </c>
    </row>
    <row r="346" spans="1:10" ht="24">
      <c r="A346" s="434"/>
      <c r="B346" s="466" t="s">
        <v>677</v>
      </c>
      <c r="C346" s="466" t="s">
        <v>1077</v>
      </c>
      <c r="D346" s="466" t="s">
        <v>1078</v>
      </c>
      <c r="E346" s="624">
        <v>200000</v>
      </c>
      <c r="F346" s="436">
        <v>37565000</v>
      </c>
      <c r="G346" s="440">
        <v>200000</v>
      </c>
      <c r="H346" s="436">
        <v>37565000</v>
      </c>
      <c r="I346" s="467" t="s">
        <v>5044</v>
      </c>
      <c r="J346" s="469">
        <v>9</v>
      </c>
    </row>
    <row r="347" spans="1:10" ht="24">
      <c r="A347" s="434"/>
      <c r="B347" s="466" t="s">
        <v>677</v>
      </c>
      <c r="C347" s="466" t="s">
        <v>1079</v>
      </c>
      <c r="D347" s="466" t="s">
        <v>1080</v>
      </c>
      <c r="E347" s="624">
        <v>200000</v>
      </c>
      <c r="F347" s="436">
        <v>37765000</v>
      </c>
      <c r="G347" s="440">
        <v>200000</v>
      </c>
      <c r="H347" s="436">
        <v>37765000</v>
      </c>
      <c r="I347" s="467" t="s">
        <v>5044</v>
      </c>
      <c r="J347" s="469">
        <v>9</v>
      </c>
    </row>
    <row r="348" spans="1:10" ht="24">
      <c r="A348" s="434"/>
      <c r="B348" s="466" t="s">
        <v>677</v>
      </c>
      <c r="C348" s="466" t="s">
        <v>1079</v>
      </c>
      <c r="D348" s="466" t="s">
        <v>735</v>
      </c>
      <c r="E348" s="624">
        <v>15000</v>
      </c>
      <c r="F348" s="436">
        <v>37780000</v>
      </c>
      <c r="G348" s="440">
        <v>15000</v>
      </c>
      <c r="H348" s="436">
        <v>37780000</v>
      </c>
      <c r="I348" s="467" t="s">
        <v>5044</v>
      </c>
      <c r="J348" s="469">
        <v>9</v>
      </c>
    </row>
    <row r="349" spans="1:10" ht="24">
      <c r="A349" s="434"/>
      <c r="B349" s="466" t="s">
        <v>677</v>
      </c>
      <c r="C349" s="466" t="s">
        <v>1079</v>
      </c>
      <c r="D349" s="466" t="s">
        <v>1081</v>
      </c>
      <c r="E349" s="624">
        <v>175000</v>
      </c>
      <c r="F349" s="436">
        <v>37955000</v>
      </c>
      <c r="G349" s="440">
        <v>175000</v>
      </c>
      <c r="H349" s="436">
        <v>37955000</v>
      </c>
      <c r="I349" s="467" t="s">
        <v>5044</v>
      </c>
      <c r="J349" s="469">
        <v>9</v>
      </c>
    </row>
    <row r="350" spans="1:10" ht="24">
      <c r="A350" s="434"/>
      <c r="B350" s="466" t="s">
        <v>677</v>
      </c>
      <c r="C350" s="466" t="s">
        <v>1079</v>
      </c>
      <c r="D350" s="466" t="s">
        <v>1082</v>
      </c>
      <c r="E350" s="624">
        <v>25000</v>
      </c>
      <c r="F350" s="436">
        <v>37980000</v>
      </c>
      <c r="G350" s="440">
        <v>25000</v>
      </c>
      <c r="H350" s="436">
        <v>37980000</v>
      </c>
      <c r="I350" s="467" t="s">
        <v>5044</v>
      </c>
      <c r="J350" s="469">
        <v>9</v>
      </c>
    </row>
    <row r="351" spans="1:10" ht="24">
      <c r="A351" s="460"/>
      <c r="B351" s="461" t="s">
        <v>677</v>
      </c>
      <c r="C351" s="461" t="s">
        <v>1079</v>
      </c>
      <c r="D351" s="461" t="s">
        <v>1083</v>
      </c>
      <c r="E351" s="623">
        <v>50000</v>
      </c>
      <c r="F351" s="436">
        <v>38030000</v>
      </c>
      <c r="G351" s="463">
        <v>50000</v>
      </c>
      <c r="H351" s="436">
        <v>38030000</v>
      </c>
      <c r="I351" s="464" t="s">
        <v>5044</v>
      </c>
      <c r="J351" s="470">
        <v>9</v>
      </c>
    </row>
    <row r="352" spans="1:10" ht="24">
      <c r="A352" s="434"/>
      <c r="B352" s="466" t="s">
        <v>677</v>
      </c>
      <c r="C352" s="466" t="s">
        <v>682</v>
      </c>
      <c r="D352" s="466" t="s">
        <v>1084</v>
      </c>
      <c r="E352" s="624">
        <v>125000</v>
      </c>
      <c r="F352" s="436">
        <v>38155000</v>
      </c>
      <c r="G352" s="440">
        <v>125000</v>
      </c>
      <c r="H352" s="436">
        <v>38155000</v>
      </c>
      <c r="I352" s="467" t="s">
        <v>5044</v>
      </c>
      <c r="J352" s="469">
        <v>9</v>
      </c>
    </row>
    <row r="353" spans="1:10" ht="24">
      <c r="A353" s="434"/>
      <c r="B353" s="466" t="s">
        <v>677</v>
      </c>
      <c r="C353" s="466" t="s">
        <v>682</v>
      </c>
      <c r="D353" s="466" t="s">
        <v>1085</v>
      </c>
      <c r="E353" s="624">
        <v>350000</v>
      </c>
      <c r="F353" s="436">
        <v>38505000</v>
      </c>
      <c r="G353" s="440">
        <v>350000</v>
      </c>
      <c r="H353" s="436">
        <v>38505000</v>
      </c>
      <c r="I353" s="467" t="s">
        <v>5044</v>
      </c>
      <c r="J353" s="469">
        <v>9</v>
      </c>
    </row>
    <row r="354" spans="1:10" ht="24">
      <c r="A354" s="434"/>
      <c r="B354" s="466" t="s">
        <v>677</v>
      </c>
      <c r="C354" s="466" t="s">
        <v>682</v>
      </c>
      <c r="D354" s="466" t="s">
        <v>1086</v>
      </c>
      <c r="E354" s="624">
        <v>50000</v>
      </c>
      <c r="F354" s="436">
        <v>38555000</v>
      </c>
      <c r="G354" s="440">
        <v>50000</v>
      </c>
      <c r="H354" s="436">
        <v>38555000</v>
      </c>
      <c r="I354" s="467" t="s">
        <v>5044</v>
      </c>
      <c r="J354" s="469">
        <v>9</v>
      </c>
    </row>
    <row r="355" spans="1:10" ht="24">
      <c r="A355" s="434"/>
      <c r="B355" s="466" t="s">
        <v>677</v>
      </c>
      <c r="C355" s="466" t="s">
        <v>682</v>
      </c>
      <c r="D355" s="466" t="s">
        <v>1087</v>
      </c>
      <c r="E355" s="624">
        <v>60000</v>
      </c>
      <c r="F355" s="436">
        <v>38615000</v>
      </c>
      <c r="G355" s="440">
        <v>60000</v>
      </c>
      <c r="H355" s="436">
        <v>38615000</v>
      </c>
      <c r="I355" s="467" t="s">
        <v>5044</v>
      </c>
      <c r="J355" s="469">
        <v>9</v>
      </c>
    </row>
    <row r="356" spans="1:10" ht="24">
      <c r="A356" s="434"/>
      <c r="B356" s="466" t="s">
        <v>677</v>
      </c>
      <c r="C356" s="466" t="s">
        <v>682</v>
      </c>
      <c r="D356" s="466" t="s">
        <v>1088</v>
      </c>
      <c r="E356" s="624">
        <v>25000</v>
      </c>
      <c r="F356" s="436">
        <v>38640000</v>
      </c>
      <c r="G356" s="440">
        <v>25000</v>
      </c>
      <c r="H356" s="436">
        <v>38640000</v>
      </c>
      <c r="I356" s="467" t="s">
        <v>5044</v>
      </c>
      <c r="J356" s="469">
        <v>9</v>
      </c>
    </row>
    <row r="357" spans="1:10" ht="24">
      <c r="A357" s="434"/>
      <c r="B357" s="466" t="s">
        <v>677</v>
      </c>
      <c r="C357" s="466" t="s">
        <v>682</v>
      </c>
      <c r="D357" s="466" t="s">
        <v>1089</v>
      </c>
      <c r="E357" s="624">
        <v>60000</v>
      </c>
      <c r="F357" s="436">
        <v>38700000</v>
      </c>
      <c r="G357" s="440">
        <v>60000</v>
      </c>
      <c r="H357" s="436">
        <v>38700000</v>
      </c>
      <c r="I357" s="467" t="s">
        <v>5044</v>
      </c>
      <c r="J357" s="469">
        <v>9</v>
      </c>
    </row>
    <row r="358" spans="1:10" ht="24">
      <c r="A358" s="434"/>
      <c r="B358" s="466" t="s">
        <v>677</v>
      </c>
      <c r="C358" s="466" t="s">
        <v>682</v>
      </c>
      <c r="D358" s="466" t="s">
        <v>1090</v>
      </c>
      <c r="E358" s="624">
        <v>300000</v>
      </c>
      <c r="F358" s="436">
        <v>39000000</v>
      </c>
      <c r="G358" s="440">
        <v>300000</v>
      </c>
      <c r="H358" s="436">
        <v>39000000</v>
      </c>
      <c r="I358" s="467" t="s">
        <v>5044</v>
      </c>
      <c r="J358" s="469">
        <v>9</v>
      </c>
    </row>
    <row r="359" spans="1:10" ht="24">
      <c r="A359" s="434"/>
      <c r="B359" s="466" t="s">
        <v>677</v>
      </c>
      <c r="C359" s="466" t="s">
        <v>682</v>
      </c>
      <c r="D359" s="466" t="s">
        <v>1091</v>
      </c>
      <c r="E359" s="624">
        <v>750000</v>
      </c>
      <c r="F359" s="436">
        <v>39750000</v>
      </c>
      <c r="G359" s="440">
        <v>750000</v>
      </c>
      <c r="H359" s="436">
        <v>39750000</v>
      </c>
      <c r="I359" s="467" t="s">
        <v>5044</v>
      </c>
      <c r="J359" s="469">
        <v>9</v>
      </c>
    </row>
    <row r="360" spans="1:10" ht="24">
      <c r="A360" s="434"/>
      <c r="B360" s="466" t="s">
        <v>677</v>
      </c>
      <c r="C360" s="466" t="s">
        <v>682</v>
      </c>
      <c r="D360" s="466" t="s">
        <v>1092</v>
      </c>
      <c r="E360" s="624">
        <v>750000</v>
      </c>
      <c r="F360" s="436">
        <v>40500000</v>
      </c>
      <c r="G360" s="440">
        <v>750000</v>
      </c>
      <c r="H360" s="436">
        <v>40500000</v>
      </c>
      <c r="I360" s="467" t="s">
        <v>5044</v>
      </c>
      <c r="J360" s="469">
        <v>9</v>
      </c>
    </row>
    <row r="361" spans="1:10" ht="24">
      <c r="A361" s="434"/>
      <c r="B361" s="466" t="s">
        <v>677</v>
      </c>
      <c r="C361" s="466" t="s">
        <v>682</v>
      </c>
      <c r="D361" s="466" t="s">
        <v>1093</v>
      </c>
      <c r="E361" s="624">
        <v>350000</v>
      </c>
      <c r="F361" s="436">
        <v>40850000</v>
      </c>
      <c r="G361" s="440">
        <v>350000</v>
      </c>
      <c r="H361" s="436">
        <v>40850000</v>
      </c>
      <c r="I361" s="467" t="s">
        <v>5044</v>
      </c>
      <c r="J361" s="469">
        <v>9</v>
      </c>
    </row>
    <row r="362" spans="1:10" ht="24">
      <c r="A362" s="434"/>
      <c r="B362" s="466" t="s">
        <v>677</v>
      </c>
      <c r="C362" s="466" t="s">
        <v>682</v>
      </c>
      <c r="D362" s="466" t="s">
        <v>1094</v>
      </c>
      <c r="E362" s="624">
        <v>60000</v>
      </c>
      <c r="F362" s="436">
        <v>40910000</v>
      </c>
      <c r="G362" s="440">
        <v>60000</v>
      </c>
      <c r="H362" s="436">
        <v>40910000</v>
      </c>
      <c r="I362" s="467" t="s">
        <v>5044</v>
      </c>
      <c r="J362" s="469">
        <v>9</v>
      </c>
    </row>
    <row r="363" spans="1:10" ht="24">
      <c r="A363" s="434"/>
      <c r="B363" s="466" t="s">
        <v>677</v>
      </c>
      <c r="C363" s="466" t="s">
        <v>682</v>
      </c>
      <c r="D363" s="466" t="s">
        <v>919</v>
      </c>
      <c r="E363" s="624">
        <v>75000</v>
      </c>
      <c r="F363" s="436">
        <v>40985000</v>
      </c>
      <c r="G363" s="440">
        <v>75000</v>
      </c>
      <c r="H363" s="436">
        <v>40985000</v>
      </c>
      <c r="I363" s="467" t="s">
        <v>5044</v>
      </c>
      <c r="J363" s="469">
        <v>9</v>
      </c>
    </row>
    <row r="364" spans="1:10" ht="24">
      <c r="A364" s="434"/>
      <c r="B364" s="466" t="s">
        <v>677</v>
      </c>
      <c r="C364" s="466" t="s">
        <v>682</v>
      </c>
      <c r="D364" s="466" t="s">
        <v>1095</v>
      </c>
      <c r="E364" s="624">
        <v>150000</v>
      </c>
      <c r="F364" s="436">
        <v>41135000</v>
      </c>
      <c r="G364" s="440">
        <v>150000</v>
      </c>
      <c r="H364" s="436">
        <v>41135000</v>
      </c>
      <c r="I364" s="467" t="s">
        <v>5044</v>
      </c>
      <c r="J364" s="469">
        <v>9</v>
      </c>
    </row>
    <row r="365" spans="1:10" ht="24">
      <c r="A365" s="434"/>
      <c r="B365" s="466" t="s">
        <v>677</v>
      </c>
      <c r="C365" s="466" t="s">
        <v>682</v>
      </c>
      <c r="D365" s="466" t="s">
        <v>1096</v>
      </c>
      <c r="E365" s="624">
        <v>25000</v>
      </c>
      <c r="F365" s="436">
        <v>41160000</v>
      </c>
      <c r="G365" s="440">
        <v>25000</v>
      </c>
      <c r="H365" s="436">
        <v>41160000</v>
      </c>
      <c r="I365" s="467" t="s">
        <v>5044</v>
      </c>
      <c r="J365" s="469">
        <v>9</v>
      </c>
    </row>
    <row r="366" spans="1:10" ht="24">
      <c r="A366" s="434"/>
      <c r="B366" s="466" t="s">
        <v>677</v>
      </c>
      <c r="C366" s="466" t="s">
        <v>682</v>
      </c>
      <c r="D366" s="466" t="s">
        <v>1097</v>
      </c>
      <c r="E366" s="624">
        <v>2200000</v>
      </c>
      <c r="F366" s="436">
        <v>43360000</v>
      </c>
      <c r="G366" s="440">
        <v>2200000</v>
      </c>
      <c r="H366" s="436">
        <v>43360000</v>
      </c>
      <c r="I366" s="467" t="s">
        <v>5044</v>
      </c>
      <c r="J366" s="469">
        <v>9</v>
      </c>
    </row>
    <row r="367" spans="1:10" ht="24">
      <c r="A367" s="434"/>
      <c r="B367" s="466" t="s">
        <v>677</v>
      </c>
      <c r="C367" s="466" t="s">
        <v>1098</v>
      </c>
      <c r="D367" s="466" t="s">
        <v>1099</v>
      </c>
      <c r="E367" s="624">
        <v>100000</v>
      </c>
      <c r="F367" s="436">
        <v>43460000</v>
      </c>
      <c r="G367" s="440">
        <v>100000</v>
      </c>
      <c r="H367" s="436">
        <v>43460000</v>
      </c>
      <c r="I367" s="467" t="s">
        <v>5044</v>
      </c>
      <c r="J367" s="469">
        <v>9</v>
      </c>
    </row>
    <row r="368" spans="1:10" ht="24">
      <c r="A368" s="434"/>
      <c r="B368" s="466" t="s">
        <v>677</v>
      </c>
      <c r="C368" s="466" t="s">
        <v>1098</v>
      </c>
      <c r="D368" s="466" t="s">
        <v>1100</v>
      </c>
      <c r="E368" s="624">
        <v>25000</v>
      </c>
      <c r="F368" s="436">
        <v>43485000</v>
      </c>
      <c r="G368" s="440">
        <v>25000</v>
      </c>
      <c r="H368" s="436">
        <v>43485000</v>
      </c>
      <c r="I368" s="467" t="s">
        <v>5044</v>
      </c>
      <c r="J368" s="469">
        <v>9</v>
      </c>
    </row>
    <row r="369" spans="1:10" ht="24">
      <c r="A369" s="434"/>
      <c r="B369" s="466" t="s">
        <v>677</v>
      </c>
      <c r="C369" s="466" t="s">
        <v>1098</v>
      </c>
      <c r="D369" s="466" t="s">
        <v>1101</v>
      </c>
      <c r="E369" s="624">
        <v>35000</v>
      </c>
      <c r="F369" s="436">
        <v>43520000</v>
      </c>
      <c r="G369" s="440">
        <v>35000</v>
      </c>
      <c r="H369" s="436">
        <v>43520000</v>
      </c>
      <c r="I369" s="467" t="s">
        <v>5044</v>
      </c>
      <c r="J369" s="469">
        <v>9</v>
      </c>
    </row>
    <row r="370" spans="1:10" ht="24">
      <c r="A370" s="434"/>
      <c r="B370" s="466" t="s">
        <v>677</v>
      </c>
      <c r="C370" s="466" t="s">
        <v>1098</v>
      </c>
      <c r="D370" s="466" t="s">
        <v>735</v>
      </c>
      <c r="E370" s="624">
        <v>30000</v>
      </c>
      <c r="F370" s="436">
        <v>43550000</v>
      </c>
      <c r="G370" s="440">
        <v>30000</v>
      </c>
      <c r="H370" s="436">
        <v>43550000</v>
      </c>
      <c r="I370" s="467" t="s">
        <v>5044</v>
      </c>
      <c r="J370" s="469">
        <v>9</v>
      </c>
    </row>
    <row r="371" spans="1:10" ht="24">
      <c r="A371" s="434"/>
      <c r="B371" s="466" t="s">
        <v>677</v>
      </c>
      <c r="C371" s="466" t="s">
        <v>1098</v>
      </c>
      <c r="D371" s="466" t="s">
        <v>1027</v>
      </c>
      <c r="E371" s="624">
        <v>15000</v>
      </c>
      <c r="F371" s="436">
        <v>43565000</v>
      </c>
      <c r="G371" s="440">
        <v>15000</v>
      </c>
      <c r="H371" s="436">
        <v>43565000</v>
      </c>
      <c r="I371" s="467" t="s">
        <v>5044</v>
      </c>
      <c r="J371" s="469">
        <v>9</v>
      </c>
    </row>
    <row r="372" spans="1:10" ht="24">
      <c r="A372" s="434"/>
      <c r="B372" s="466" t="s">
        <v>677</v>
      </c>
      <c r="C372" s="466" t="s">
        <v>1098</v>
      </c>
      <c r="D372" s="466" t="s">
        <v>1102</v>
      </c>
      <c r="E372" s="624">
        <v>50000</v>
      </c>
      <c r="F372" s="436">
        <v>43615000</v>
      </c>
      <c r="G372" s="440">
        <v>50000</v>
      </c>
      <c r="H372" s="436">
        <v>43615000</v>
      </c>
      <c r="I372" s="467" t="s">
        <v>5044</v>
      </c>
      <c r="J372" s="469">
        <v>9</v>
      </c>
    </row>
    <row r="373" spans="1:10" ht="24">
      <c r="A373" s="434"/>
      <c r="B373" s="466" t="s">
        <v>677</v>
      </c>
      <c r="C373" s="466" t="s">
        <v>1098</v>
      </c>
      <c r="D373" s="466" t="s">
        <v>1103</v>
      </c>
      <c r="E373" s="624">
        <v>160000</v>
      </c>
      <c r="F373" s="436">
        <v>43775000</v>
      </c>
      <c r="G373" s="440">
        <v>160000</v>
      </c>
      <c r="H373" s="436">
        <v>43775000</v>
      </c>
      <c r="I373" s="467" t="s">
        <v>5044</v>
      </c>
      <c r="J373" s="469">
        <v>9</v>
      </c>
    </row>
    <row r="374" spans="1:10" ht="24">
      <c r="A374" s="434"/>
      <c r="B374" s="466" t="s">
        <v>677</v>
      </c>
      <c r="C374" s="466" t="s">
        <v>1104</v>
      </c>
      <c r="D374" s="466" t="s">
        <v>1105</v>
      </c>
      <c r="E374" s="624">
        <v>350000</v>
      </c>
      <c r="F374" s="436">
        <v>44125000</v>
      </c>
      <c r="G374" s="440">
        <v>350000</v>
      </c>
      <c r="H374" s="436">
        <v>44125000</v>
      </c>
      <c r="I374" s="467" t="s">
        <v>5044</v>
      </c>
      <c r="J374" s="469">
        <v>9</v>
      </c>
    </row>
    <row r="375" spans="1:10" ht="24">
      <c r="A375" s="434"/>
      <c r="B375" s="466" t="s">
        <v>677</v>
      </c>
      <c r="C375" s="466" t="s">
        <v>1104</v>
      </c>
      <c r="D375" s="466" t="s">
        <v>1106</v>
      </c>
      <c r="E375" s="624">
        <v>50000</v>
      </c>
      <c r="F375" s="436">
        <v>44175000</v>
      </c>
      <c r="G375" s="440">
        <v>50000</v>
      </c>
      <c r="H375" s="436">
        <v>44175000</v>
      </c>
      <c r="I375" s="467" t="s">
        <v>5044</v>
      </c>
      <c r="J375" s="469">
        <v>9</v>
      </c>
    </row>
    <row r="376" spans="1:10" ht="24">
      <c r="A376" s="434"/>
      <c r="B376" s="466" t="s">
        <v>677</v>
      </c>
      <c r="C376" s="466" t="s">
        <v>1104</v>
      </c>
      <c r="D376" s="466" t="s">
        <v>1107</v>
      </c>
      <c r="E376" s="624">
        <v>15000</v>
      </c>
      <c r="F376" s="436">
        <v>44190000</v>
      </c>
      <c r="G376" s="440">
        <v>15000</v>
      </c>
      <c r="H376" s="436">
        <v>44190000</v>
      </c>
      <c r="I376" s="467" t="s">
        <v>5044</v>
      </c>
      <c r="J376" s="469">
        <v>9</v>
      </c>
    </row>
    <row r="377" spans="1:10" ht="24">
      <c r="A377" s="434"/>
      <c r="B377" s="466" t="s">
        <v>677</v>
      </c>
      <c r="C377" s="466" t="s">
        <v>1104</v>
      </c>
      <c r="D377" s="466" t="s">
        <v>1108</v>
      </c>
      <c r="E377" s="624">
        <v>100000</v>
      </c>
      <c r="F377" s="436">
        <v>44290000</v>
      </c>
      <c r="G377" s="440">
        <v>100000</v>
      </c>
      <c r="H377" s="436">
        <v>44290000</v>
      </c>
      <c r="I377" s="467" t="s">
        <v>5044</v>
      </c>
      <c r="J377" s="469">
        <v>9</v>
      </c>
    </row>
    <row r="378" spans="1:10" ht="24">
      <c r="A378" s="434"/>
      <c r="B378" s="466" t="s">
        <v>677</v>
      </c>
      <c r="C378" s="466" t="s">
        <v>1104</v>
      </c>
      <c r="D378" s="466" t="s">
        <v>735</v>
      </c>
      <c r="E378" s="624">
        <v>30000</v>
      </c>
      <c r="F378" s="436">
        <v>44320000</v>
      </c>
      <c r="G378" s="440">
        <v>30000</v>
      </c>
      <c r="H378" s="436">
        <v>44320000</v>
      </c>
      <c r="I378" s="467" t="s">
        <v>5044</v>
      </c>
      <c r="J378" s="469">
        <v>9</v>
      </c>
    </row>
    <row r="379" spans="1:10" ht="24">
      <c r="A379" s="434"/>
      <c r="B379" s="466" t="s">
        <v>677</v>
      </c>
      <c r="C379" s="466" t="s">
        <v>1109</v>
      </c>
      <c r="D379" s="466" t="s">
        <v>1110</v>
      </c>
      <c r="E379" s="624">
        <v>60000</v>
      </c>
      <c r="F379" s="436">
        <v>44380000</v>
      </c>
      <c r="G379" s="440">
        <v>60000</v>
      </c>
      <c r="H379" s="436">
        <v>44380000</v>
      </c>
      <c r="I379" s="467" t="s">
        <v>5044</v>
      </c>
      <c r="J379" s="469">
        <v>6</v>
      </c>
    </row>
    <row r="380" spans="1:10" ht="24">
      <c r="A380" s="434"/>
      <c r="B380" s="466" t="s">
        <v>677</v>
      </c>
      <c r="C380" s="466" t="s">
        <v>1109</v>
      </c>
      <c r="D380" s="466" t="s">
        <v>735</v>
      </c>
      <c r="E380" s="624">
        <v>30000</v>
      </c>
      <c r="F380" s="436">
        <v>44410000</v>
      </c>
      <c r="G380" s="440">
        <v>30000</v>
      </c>
      <c r="H380" s="436">
        <v>44410000</v>
      </c>
      <c r="I380" s="467" t="s">
        <v>5044</v>
      </c>
      <c r="J380" s="469">
        <v>6</v>
      </c>
    </row>
    <row r="381" spans="1:10" ht="24">
      <c r="A381" s="434"/>
      <c r="B381" s="466" t="s">
        <v>677</v>
      </c>
      <c r="C381" s="466" t="s">
        <v>1109</v>
      </c>
      <c r="D381" s="466" t="s">
        <v>1111</v>
      </c>
      <c r="E381" s="624">
        <v>30000</v>
      </c>
      <c r="F381" s="436">
        <v>44440000</v>
      </c>
      <c r="G381" s="440">
        <v>30000</v>
      </c>
      <c r="H381" s="436">
        <v>44440000</v>
      </c>
      <c r="I381" s="467" t="s">
        <v>5044</v>
      </c>
      <c r="J381" s="469">
        <v>6</v>
      </c>
    </row>
    <row r="382" spans="1:10" ht="24">
      <c r="A382" s="434"/>
      <c r="B382" s="466" t="s">
        <v>677</v>
      </c>
      <c r="C382" s="466" t="s">
        <v>1112</v>
      </c>
      <c r="D382" s="466" t="s">
        <v>1113</v>
      </c>
      <c r="E382" s="624">
        <v>350000</v>
      </c>
      <c r="F382" s="436">
        <v>44790000</v>
      </c>
      <c r="G382" s="440">
        <v>350000</v>
      </c>
      <c r="H382" s="436">
        <v>44790000</v>
      </c>
      <c r="I382" s="467" t="s">
        <v>5044</v>
      </c>
      <c r="J382" s="469">
        <v>9</v>
      </c>
    </row>
    <row r="383" spans="1:10" ht="24">
      <c r="A383" s="434"/>
      <c r="B383" s="466" t="s">
        <v>677</v>
      </c>
      <c r="C383" s="466" t="s">
        <v>1112</v>
      </c>
      <c r="D383" s="466" t="s">
        <v>1114</v>
      </c>
      <c r="E383" s="624">
        <v>200000</v>
      </c>
      <c r="F383" s="436">
        <v>44990000</v>
      </c>
      <c r="G383" s="440">
        <v>200000</v>
      </c>
      <c r="H383" s="436">
        <v>44990000</v>
      </c>
      <c r="I383" s="467" t="s">
        <v>5044</v>
      </c>
      <c r="J383" s="469">
        <v>9</v>
      </c>
    </row>
    <row r="384" spans="1:10" ht="24">
      <c r="A384" s="434"/>
      <c r="B384" s="466" t="s">
        <v>677</v>
      </c>
      <c r="C384" s="466" t="s">
        <v>1112</v>
      </c>
      <c r="D384" s="466" t="s">
        <v>1115</v>
      </c>
      <c r="E384" s="624">
        <v>10000</v>
      </c>
      <c r="F384" s="436">
        <v>45000000</v>
      </c>
      <c r="G384" s="440">
        <v>10000</v>
      </c>
      <c r="H384" s="436">
        <v>45000000</v>
      </c>
      <c r="I384" s="467" t="s">
        <v>5044</v>
      </c>
      <c r="J384" s="469">
        <v>9</v>
      </c>
    </row>
    <row r="385" spans="1:10" ht="24">
      <c r="A385" s="434"/>
      <c r="B385" s="466" t="s">
        <v>677</v>
      </c>
      <c r="C385" s="466" t="s">
        <v>1112</v>
      </c>
      <c r="D385" s="466" t="s">
        <v>1116</v>
      </c>
      <c r="E385" s="624">
        <v>30000</v>
      </c>
      <c r="F385" s="436">
        <v>45030000</v>
      </c>
      <c r="G385" s="440">
        <v>30000</v>
      </c>
      <c r="H385" s="436">
        <v>45030000</v>
      </c>
      <c r="I385" s="467" t="s">
        <v>5044</v>
      </c>
      <c r="J385" s="469">
        <v>9</v>
      </c>
    </row>
    <row r="386" spans="1:10" ht="24">
      <c r="A386" s="434"/>
      <c r="B386" s="466" t="s">
        <v>677</v>
      </c>
      <c r="C386" s="466" t="s">
        <v>1117</v>
      </c>
      <c r="D386" s="466" t="s">
        <v>1118</v>
      </c>
      <c r="E386" s="624">
        <v>350000</v>
      </c>
      <c r="F386" s="436">
        <v>45380000</v>
      </c>
      <c r="G386" s="440">
        <v>350000</v>
      </c>
      <c r="H386" s="436">
        <v>45380000</v>
      </c>
      <c r="I386" s="467" t="s">
        <v>5044</v>
      </c>
      <c r="J386" s="469">
        <v>11</v>
      </c>
    </row>
    <row r="387" spans="1:10" ht="36">
      <c r="A387" s="434"/>
      <c r="B387" s="466" t="s">
        <v>677</v>
      </c>
      <c r="C387" s="466" t="s">
        <v>1117</v>
      </c>
      <c r="D387" s="466" t="s">
        <v>1119</v>
      </c>
      <c r="E387" s="624">
        <v>225000</v>
      </c>
      <c r="F387" s="436">
        <v>45605000</v>
      </c>
      <c r="G387" s="440">
        <v>225000</v>
      </c>
      <c r="H387" s="436">
        <v>45605000</v>
      </c>
      <c r="I387" s="467" t="s">
        <v>5044</v>
      </c>
      <c r="J387" s="469">
        <v>11</v>
      </c>
    </row>
    <row r="388" spans="1:10" ht="24">
      <c r="A388" s="434"/>
      <c r="B388" s="466" t="s">
        <v>677</v>
      </c>
      <c r="C388" s="466" t="s">
        <v>1117</v>
      </c>
      <c r="D388" s="466" t="s">
        <v>735</v>
      </c>
      <c r="E388" s="624">
        <v>30000</v>
      </c>
      <c r="F388" s="436">
        <v>45635000</v>
      </c>
      <c r="G388" s="440">
        <v>30000</v>
      </c>
      <c r="H388" s="436">
        <v>45635000</v>
      </c>
      <c r="I388" s="467" t="s">
        <v>5044</v>
      </c>
      <c r="J388" s="469">
        <v>11</v>
      </c>
    </row>
    <row r="389" spans="1:10" ht="24">
      <c r="A389" s="434"/>
      <c r="B389" s="466" t="s">
        <v>677</v>
      </c>
      <c r="C389" s="466" t="s">
        <v>1117</v>
      </c>
      <c r="D389" s="466" t="s">
        <v>1120</v>
      </c>
      <c r="E389" s="624">
        <v>15000</v>
      </c>
      <c r="F389" s="436">
        <v>45650000</v>
      </c>
      <c r="G389" s="440">
        <v>15000</v>
      </c>
      <c r="H389" s="436">
        <v>45650000</v>
      </c>
      <c r="I389" s="467" t="s">
        <v>5044</v>
      </c>
      <c r="J389" s="469">
        <v>11</v>
      </c>
    </row>
    <row r="390" spans="1:10" ht="36">
      <c r="A390" s="434"/>
      <c r="B390" s="466" t="s">
        <v>677</v>
      </c>
      <c r="C390" s="466" t="s">
        <v>1117</v>
      </c>
      <c r="D390" s="466" t="s">
        <v>1121</v>
      </c>
      <c r="E390" s="624">
        <v>50000</v>
      </c>
      <c r="F390" s="436">
        <v>45700000</v>
      </c>
      <c r="G390" s="440">
        <v>50000</v>
      </c>
      <c r="H390" s="436">
        <v>45700000</v>
      </c>
      <c r="I390" s="467" t="s">
        <v>5044</v>
      </c>
      <c r="J390" s="469">
        <v>11</v>
      </c>
    </row>
    <row r="391" spans="1:10" ht="24">
      <c r="A391" s="434"/>
      <c r="B391" s="466" t="s">
        <v>677</v>
      </c>
      <c r="C391" s="466" t="s">
        <v>1122</v>
      </c>
      <c r="D391" s="466" t="s">
        <v>1123</v>
      </c>
      <c r="E391" s="624">
        <v>100000</v>
      </c>
      <c r="F391" s="436">
        <v>45800000</v>
      </c>
      <c r="G391" s="440">
        <v>100000</v>
      </c>
      <c r="H391" s="436">
        <v>45800000</v>
      </c>
      <c r="I391" s="467" t="s">
        <v>5044</v>
      </c>
      <c r="J391" s="469">
        <v>10</v>
      </c>
    </row>
    <row r="392" spans="1:10" ht="24">
      <c r="A392" s="434"/>
      <c r="B392" s="466" t="s">
        <v>677</v>
      </c>
      <c r="C392" s="466" t="s">
        <v>1122</v>
      </c>
      <c r="D392" s="466" t="s">
        <v>1124</v>
      </c>
      <c r="E392" s="624">
        <v>30000</v>
      </c>
      <c r="F392" s="436">
        <v>45830000</v>
      </c>
      <c r="G392" s="440">
        <v>30000</v>
      </c>
      <c r="H392" s="436">
        <v>45830000</v>
      </c>
      <c r="I392" s="467" t="s">
        <v>5044</v>
      </c>
      <c r="J392" s="469">
        <v>10</v>
      </c>
    </row>
    <row r="393" spans="1:10" ht="24">
      <c r="A393" s="434"/>
      <c r="B393" s="466" t="s">
        <v>677</v>
      </c>
      <c r="C393" s="466" t="s">
        <v>1122</v>
      </c>
      <c r="D393" s="466" t="s">
        <v>1125</v>
      </c>
      <c r="E393" s="624">
        <v>30000</v>
      </c>
      <c r="F393" s="436">
        <v>45860000</v>
      </c>
      <c r="G393" s="440">
        <v>30000</v>
      </c>
      <c r="H393" s="436">
        <v>45860000</v>
      </c>
      <c r="I393" s="467" t="s">
        <v>5044</v>
      </c>
      <c r="J393" s="469">
        <v>10</v>
      </c>
    </row>
    <row r="394" spans="1:10" ht="24">
      <c r="A394" s="434"/>
      <c r="B394" s="466" t="s">
        <v>677</v>
      </c>
      <c r="C394" s="466" t="s">
        <v>1122</v>
      </c>
      <c r="D394" s="466" t="s">
        <v>919</v>
      </c>
      <c r="E394" s="624">
        <v>30000</v>
      </c>
      <c r="F394" s="436">
        <v>45890000</v>
      </c>
      <c r="G394" s="440">
        <v>30000</v>
      </c>
      <c r="H394" s="436">
        <v>45890000</v>
      </c>
      <c r="I394" s="467" t="s">
        <v>5044</v>
      </c>
      <c r="J394" s="469">
        <v>10</v>
      </c>
    </row>
    <row r="395" spans="1:10" ht="24">
      <c r="A395" s="434"/>
      <c r="B395" s="466" t="s">
        <v>677</v>
      </c>
      <c r="C395" s="466" t="s">
        <v>1122</v>
      </c>
      <c r="D395" s="466" t="s">
        <v>749</v>
      </c>
      <c r="E395" s="624">
        <v>35000</v>
      </c>
      <c r="F395" s="436">
        <v>45925000</v>
      </c>
      <c r="G395" s="440">
        <v>35000</v>
      </c>
      <c r="H395" s="436">
        <v>45925000</v>
      </c>
      <c r="I395" s="467" t="s">
        <v>5044</v>
      </c>
      <c r="J395" s="469">
        <v>10</v>
      </c>
    </row>
    <row r="396" spans="1:10" ht="24">
      <c r="A396" s="434"/>
      <c r="B396" s="466" t="s">
        <v>677</v>
      </c>
      <c r="C396" s="466" t="s">
        <v>1126</v>
      </c>
      <c r="D396" s="466" t="s">
        <v>1127</v>
      </c>
      <c r="E396" s="624">
        <v>10000</v>
      </c>
      <c r="F396" s="436">
        <v>45935000</v>
      </c>
      <c r="G396" s="440">
        <v>10000</v>
      </c>
      <c r="H396" s="436">
        <v>45935000</v>
      </c>
      <c r="I396" s="467" t="s">
        <v>5044</v>
      </c>
      <c r="J396" s="469">
        <v>10</v>
      </c>
    </row>
    <row r="397" spans="1:10" ht="24">
      <c r="A397" s="434"/>
      <c r="B397" s="466" t="s">
        <v>677</v>
      </c>
      <c r="C397" s="466" t="s">
        <v>1128</v>
      </c>
      <c r="D397" s="466" t="s">
        <v>895</v>
      </c>
      <c r="E397" s="624">
        <v>150000</v>
      </c>
      <c r="F397" s="436">
        <v>46085000</v>
      </c>
      <c r="G397" s="440">
        <v>150000</v>
      </c>
      <c r="H397" s="436">
        <v>46085000</v>
      </c>
      <c r="I397" s="467" t="s">
        <v>5044</v>
      </c>
      <c r="J397" s="469">
        <v>10</v>
      </c>
    </row>
    <row r="398" spans="1:10" ht="24">
      <c r="A398" s="434"/>
      <c r="B398" s="466" t="s">
        <v>677</v>
      </c>
      <c r="C398" s="466" t="s">
        <v>687</v>
      </c>
      <c r="D398" s="466" t="s">
        <v>1018</v>
      </c>
      <c r="E398" s="624">
        <v>310000</v>
      </c>
      <c r="F398" s="436">
        <v>46395000</v>
      </c>
      <c r="G398" s="440">
        <v>310000</v>
      </c>
      <c r="H398" s="436">
        <v>46395000</v>
      </c>
      <c r="I398" s="467" t="s">
        <v>5044</v>
      </c>
      <c r="J398" s="469">
        <v>10</v>
      </c>
    </row>
    <row r="399" spans="1:10" ht="24">
      <c r="A399" s="434"/>
      <c r="B399" s="466" t="s">
        <v>677</v>
      </c>
      <c r="C399" s="466" t="s">
        <v>687</v>
      </c>
      <c r="D399" s="466" t="s">
        <v>1129</v>
      </c>
      <c r="E399" s="624">
        <v>300000</v>
      </c>
      <c r="F399" s="436">
        <v>46695000</v>
      </c>
      <c r="G399" s="440">
        <v>300000</v>
      </c>
      <c r="H399" s="436">
        <v>46695000</v>
      </c>
      <c r="I399" s="467" t="s">
        <v>5044</v>
      </c>
      <c r="J399" s="469">
        <v>10</v>
      </c>
    </row>
    <row r="400" spans="1:10" ht="24">
      <c r="A400" s="434"/>
      <c r="B400" s="466" t="s">
        <v>677</v>
      </c>
      <c r="C400" s="466" t="s">
        <v>687</v>
      </c>
      <c r="D400" s="466" t="s">
        <v>1130</v>
      </c>
      <c r="E400" s="624">
        <v>25000</v>
      </c>
      <c r="F400" s="436">
        <v>46720000</v>
      </c>
      <c r="G400" s="440">
        <v>25000</v>
      </c>
      <c r="H400" s="436">
        <v>46720000</v>
      </c>
      <c r="I400" s="467" t="s">
        <v>5044</v>
      </c>
      <c r="J400" s="469">
        <v>10</v>
      </c>
    </row>
    <row r="401" spans="1:10" ht="48">
      <c r="A401" s="460"/>
      <c r="B401" s="461" t="s">
        <v>677</v>
      </c>
      <c r="C401" s="461" t="s">
        <v>687</v>
      </c>
      <c r="D401" s="461" t="s">
        <v>1131</v>
      </c>
      <c r="E401" s="623">
        <v>75000</v>
      </c>
      <c r="F401" s="436">
        <v>46795000</v>
      </c>
      <c r="G401" s="463">
        <v>75000</v>
      </c>
      <c r="H401" s="436">
        <v>46795000</v>
      </c>
      <c r="I401" s="464" t="s">
        <v>5044</v>
      </c>
      <c r="J401" s="470">
        <v>10</v>
      </c>
    </row>
    <row r="402" spans="1:10" ht="24">
      <c r="A402" s="434"/>
      <c r="B402" s="466" t="s">
        <v>677</v>
      </c>
      <c r="C402" s="466" t="s">
        <v>687</v>
      </c>
      <c r="D402" s="466" t="s">
        <v>1132</v>
      </c>
      <c r="E402" s="624">
        <v>20000</v>
      </c>
      <c r="F402" s="436">
        <v>46815000</v>
      </c>
      <c r="G402" s="440">
        <v>20000</v>
      </c>
      <c r="H402" s="436">
        <v>46815000</v>
      </c>
      <c r="I402" s="467" t="s">
        <v>5044</v>
      </c>
      <c r="J402" s="469">
        <v>10</v>
      </c>
    </row>
    <row r="403" spans="1:10" ht="24">
      <c r="A403" s="434"/>
      <c r="B403" s="466" t="s">
        <v>677</v>
      </c>
      <c r="C403" s="466" t="s">
        <v>687</v>
      </c>
      <c r="D403" s="466" t="s">
        <v>1133</v>
      </c>
      <c r="E403" s="624">
        <v>85000</v>
      </c>
      <c r="F403" s="436">
        <v>46900000</v>
      </c>
      <c r="G403" s="440">
        <v>85000</v>
      </c>
      <c r="H403" s="436">
        <v>46900000</v>
      </c>
      <c r="I403" s="467" t="s">
        <v>5044</v>
      </c>
      <c r="J403" s="469">
        <v>10</v>
      </c>
    </row>
    <row r="404" spans="1:10" ht="24">
      <c r="A404" s="434"/>
      <c r="B404" s="466" t="s">
        <v>677</v>
      </c>
      <c r="C404" s="466" t="s">
        <v>687</v>
      </c>
      <c r="D404" s="466" t="s">
        <v>1134</v>
      </c>
      <c r="E404" s="624">
        <v>70000</v>
      </c>
      <c r="F404" s="436">
        <v>46970000</v>
      </c>
      <c r="G404" s="440">
        <v>70000</v>
      </c>
      <c r="H404" s="436">
        <v>46970000</v>
      </c>
      <c r="I404" s="467" t="s">
        <v>5044</v>
      </c>
      <c r="J404" s="469">
        <v>10</v>
      </c>
    </row>
    <row r="405" spans="1:10" ht="24">
      <c r="A405" s="434"/>
      <c r="B405" s="466" t="s">
        <v>677</v>
      </c>
      <c r="C405" s="466" t="s">
        <v>687</v>
      </c>
      <c r="D405" s="466" t="s">
        <v>1135</v>
      </c>
      <c r="E405" s="624">
        <v>70000</v>
      </c>
      <c r="F405" s="436">
        <v>47040000</v>
      </c>
      <c r="G405" s="440">
        <v>70000</v>
      </c>
      <c r="H405" s="436">
        <v>47040000</v>
      </c>
      <c r="I405" s="467" t="s">
        <v>5044</v>
      </c>
      <c r="J405" s="469">
        <v>10</v>
      </c>
    </row>
    <row r="406" spans="1:10" ht="24">
      <c r="A406" s="434"/>
      <c r="B406" s="466" t="s">
        <v>677</v>
      </c>
      <c r="C406" s="466" t="s">
        <v>687</v>
      </c>
      <c r="D406" s="466" t="s">
        <v>735</v>
      </c>
      <c r="E406" s="624">
        <v>30000</v>
      </c>
      <c r="F406" s="436">
        <v>47070000</v>
      </c>
      <c r="G406" s="440">
        <v>30000</v>
      </c>
      <c r="H406" s="436">
        <v>47070000</v>
      </c>
      <c r="I406" s="467" t="s">
        <v>5044</v>
      </c>
      <c r="J406" s="469">
        <v>10</v>
      </c>
    </row>
    <row r="407" spans="1:10" ht="24">
      <c r="A407" s="434"/>
      <c r="B407" s="466" t="s">
        <v>677</v>
      </c>
      <c r="C407" s="466" t="s">
        <v>687</v>
      </c>
      <c r="D407" s="466" t="s">
        <v>1136</v>
      </c>
      <c r="E407" s="624">
        <v>60000</v>
      </c>
      <c r="F407" s="436">
        <v>47130000</v>
      </c>
      <c r="G407" s="440">
        <v>60000</v>
      </c>
      <c r="H407" s="436">
        <v>47130000</v>
      </c>
      <c r="I407" s="467" t="s">
        <v>5044</v>
      </c>
      <c r="J407" s="469">
        <v>10</v>
      </c>
    </row>
    <row r="408" spans="1:10" ht="24">
      <c r="A408" s="434"/>
      <c r="B408" s="466" t="s">
        <v>677</v>
      </c>
      <c r="C408" s="466" t="s">
        <v>687</v>
      </c>
      <c r="D408" s="466" t="s">
        <v>1137</v>
      </c>
      <c r="E408" s="624">
        <v>60000</v>
      </c>
      <c r="F408" s="436">
        <v>47190000</v>
      </c>
      <c r="G408" s="440">
        <v>60000</v>
      </c>
      <c r="H408" s="436">
        <v>47190000</v>
      </c>
      <c r="I408" s="467" t="s">
        <v>5044</v>
      </c>
      <c r="J408" s="469">
        <v>10</v>
      </c>
    </row>
    <row r="409" spans="1:10" ht="24">
      <c r="A409" s="434"/>
      <c r="B409" s="466" t="s">
        <v>677</v>
      </c>
      <c r="C409" s="466" t="s">
        <v>687</v>
      </c>
      <c r="D409" s="466" t="s">
        <v>1138</v>
      </c>
      <c r="E409" s="624">
        <v>60000</v>
      </c>
      <c r="F409" s="436">
        <v>47250000</v>
      </c>
      <c r="G409" s="440">
        <v>60000</v>
      </c>
      <c r="H409" s="436">
        <v>47250000</v>
      </c>
      <c r="I409" s="467" t="s">
        <v>5044</v>
      </c>
      <c r="J409" s="469">
        <v>10</v>
      </c>
    </row>
    <row r="410" spans="1:10" ht="24">
      <c r="A410" s="434"/>
      <c r="B410" s="466" t="s">
        <v>677</v>
      </c>
      <c r="C410" s="466" t="s">
        <v>687</v>
      </c>
      <c r="D410" s="466" t="s">
        <v>1139</v>
      </c>
      <c r="E410" s="624">
        <v>60000</v>
      </c>
      <c r="F410" s="436">
        <v>47310000</v>
      </c>
      <c r="G410" s="440">
        <v>60000</v>
      </c>
      <c r="H410" s="436">
        <v>47310000</v>
      </c>
      <c r="I410" s="467" t="s">
        <v>5044</v>
      </c>
      <c r="J410" s="469">
        <v>10</v>
      </c>
    </row>
    <row r="411" spans="1:10" ht="24">
      <c r="A411" s="434"/>
      <c r="B411" s="466" t="s">
        <v>677</v>
      </c>
      <c r="C411" s="466" t="s">
        <v>687</v>
      </c>
      <c r="D411" s="466" t="s">
        <v>1140</v>
      </c>
      <c r="E411" s="624">
        <v>60000</v>
      </c>
      <c r="F411" s="436">
        <v>47370000</v>
      </c>
      <c r="G411" s="440">
        <v>60000</v>
      </c>
      <c r="H411" s="436">
        <v>47370000</v>
      </c>
      <c r="I411" s="467" t="s">
        <v>5044</v>
      </c>
      <c r="J411" s="469">
        <v>10</v>
      </c>
    </row>
    <row r="412" spans="1:10" ht="24">
      <c r="A412" s="434"/>
      <c r="B412" s="466" t="s">
        <v>677</v>
      </c>
      <c r="C412" s="466" t="s">
        <v>687</v>
      </c>
      <c r="D412" s="466" t="s">
        <v>1141</v>
      </c>
      <c r="E412" s="624">
        <v>15000</v>
      </c>
      <c r="F412" s="436">
        <v>47385000</v>
      </c>
      <c r="G412" s="440">
        <v>15000</v>
      </c>
      <c r="H412" s="436">
        <v>47385000</v>
      </c>
      <c r="I412" s="467" t="s">
        <v>5044</v>
      </c>
      <c r="J412" s="469">
        <v>10</v>
      </c>
    </row>
    <row r="413" spans="1:10" ht="24">
      <c r="A413" s="434"/>
      <c r="B413" s="466" t="s">
        <v>677</v>
      </c>
      <c r="C413" s="466" t="s">
        <v>687</v>
      </c>
      <c r="D413" s="466" t="s">
        <v>1142</v>
      </c>
      <c r="E413" s="624">
        <v>150000</v>
      </c>
      <c r="F413" s="436">
        <v>47535000</v>
      </c>
      <c r="G413" s="440">
        <v>150000</v>
      </c>
      <c r="H413" s="436">
        <v>47535000</v>
      </c>
      <c r="I413" s="467" t="s">
        <v>5044</v>
      </c>
      <c r="J413" s="469">
        <v>10</v>
      </c>
    </row>
    <row r="414" spans="1:10" ht="24">
      <c r="A414" s="434"/>
      <c r="B414" s="466" t="s">
        <v>677</v>
      </c>
      <c r="C414" s="466" t="s">
        <v>687</v>
      </c>
      <c r="D414" s="466" t="s">
        <v>1143</v>
      </c>
      <c r="E414" s="624">
        <v>35000</v>
      </c>
      <c r="F414" s="436">
        <v>47570000</v>
      </c>
      <c r="G414" s="440">
        <v>35000</v>
      </c>
      <c r="H414" s="436">
        <v>47570000</v>
      </c>
      <c r="I414" s="467" t="s">
        <v>5044</v>
      </c>
      <c r="J414" s="469">
        <v>10</v>
      </c>
    </row>
    <row r="415" spans="1:10" ht="24">
      <c r="A415" s="434"/>
      <c r="B415" s="466" t="s">
        <v>677</v>
      </c>
      <c r="C415" s="466" t="s">
        <v>687</v>
      </c>
      <c r="D415" s="466" t="s">
        <v>1144</v>
      </c>
      <c r="E415" s="624">
        <v>75000</v>
      </c>
      <c r="F415" s="436">
        <v>47645000</v>
      </c>
      <c r="G415" s="440">
        <v>75000</v>
      </c>
      <c r="H415" s="436">
        <v>47645000</v>
      </c>
      <c r="I415" s="467" t="s">
        <v>5044</v>
      </c>
      <c r="J415" s="469">
        <v>10</v>
      </c>
    </row>
    <row r="416" spans="1:10" ht="24">
      <c r="A416" s="434"/>
      <c r="B416" s="466" t="s">
        <v>677</v>
      </c>
      <c r="C416" s="466" t="s">
        <v>687</v>
      </c>
      <c r="D416" s="466" t="s">
        <v>1145</v>
      </c>
      <c r="E416" s="624">
        <v>100000</v>
      </c>
      <c r="F416" s="436">
        <v>47745000</v>
      </c>
      <c r="G416" s="440">
        <v>100000</v>
      </c>
      <c r="H416" s="436">
        <v>47745000</v>
      </c>
      <c r="I416" s="467" t="s">
        <v>5044</v>
      </c>
      <c r="J416" s="469">
        <v>10</v>
      </c>
    </row>
    <row r="417" spans="1:10" ht="24">
      <c r="A417" s="434"/>
      <c r="B417" s="466" t="s">
        <v>677</v>
      </c>
      <c r="C417" s="466" t="s">
        <v>1146</v>
      </c>
      <c r="D417" s="466" t="s">
        <v>1147</v>
      </c>
      <c r="E417" s="624">
        <v>35000</v>
      </c>
      <c r="F417" s="436">
        <v>47780000</v>
      </c>
      <c r="G417" s="440">
        <v>35000</v>
      </c>
      <c r="H417" s="436">
        <v>47780000</v>
      </c>
      <c r="I417" s="467" t="s">
        <v>5044</v>
      </c>
      <c r="J417" s="469">
        <v>10</v>
      </c>
    </row>
    <row r="418" spans="1:10" ht="24">
      <c r="A418" s="434"/>
      <c r="B418" s="466" t="s">
        <v>677</v>
      </c>
      <c r="C418" s="466" t="s">
        <v>1146</v>
      </c>
      <c r="D418" s="466" t="s">
        <v>1148</v>
      </c>
      <c r="E418" s="624">
        <v>200000</v>
      </c>
      <c r="F418" s="436">
        <v>47980000</v>
      </c>
      <c r="G418" s="440">
        <v>200000</v>
      </c>
      <c r="H418" s="436">
        <v>47980000</v>
      </c>
      <c r="I418" s="467" t="s">
        <v>5044</v>
      </c>
      <c r="J418" s="469">
        <v>10</v>
      </c>
    </row>
    <row r="419" spans="1:10" ht="24">
      <c r="A419" s="434"/>
      <c r="B419" s="466" t="s">
        <v>677</v>
      </c>
      <c r="C419" s="466" t="s">
        <v>1149</v>
      </c>
      <c r="D419" s="466" t="s">
        <v>1150</v>
      </c>
      <c r="E419" s="624">
        <v>220000</v>
      </c>
      <c r="F419" s="436">
        <v>48200000</v>
      </c>
      <c r="G419" s="440">
        <v>220000</v>
      </c>
      <c r="H419" s="436">
        <v>48200000</v>
      </c>
      <c r="I419" s="467" t="s">
        <v>5044</v>
      </c>
      <c r="J419" s="469">
        <v>6</v>
      </c>
    </row>
    <row r="420" spans="1:10" ht="24">
      <c r="A420" s="434"/>
      <c r="B420" s="466" t="s">
        <v>677</v>
      </c>
      <c r="C420" s="466" t="s">
        <v>1149</v>
      </c>
      <c r="D420" s="466" t="s">
        <v>1151</v>
      </c>
      <c r="E420" s="624">
        <v>20000</v>
      </c>
      <c r="F420" s="436">
        <v>48220000</v>
      </c>
      <c r="G420" s="440">
        <v>20000</v>
      </c>
      <c r="H420" s="436">
        <v>48220000</v>
      </c>
      <c r="I420" s="467" t="s">
        <v>5044</v>
      </c>
      <c r="J420" s="469">
        <v>6</v>
      </c>
    </row>
    <row r="421" spans="1:10" ht="24">
      <c r="A421" s="434"/>
      <c r="B421" s="466" t="s">
        <v>677</v>
      </c>
      <c r="C421" s="466" t="s">
        <v>1149</v>
      </c>
      <c r="D421" s="466" t="s">
        <v>735</v>
      </c>
      <c r="E421" s="624">
        <v>30000</v>
      </c>
      <c r="F421" s="436">
        <v>48250000</v>
      </c>
      <c r="G421" s="440">
        <v>30000</v>
      </c>
      <c r="H421" s="436">
        <v>48250000</v>
      </c>
      <c r="I421" s="467" t="s">
        <v>5044</v>
      </c>
      <c r="J421" s="469">
        <v>6</v>
      </c>
    </row>
    <row r="422" spans="1:10" ht="24">
      <c r="A422" s="434"/>
      <c r="B422" s="466" t="s">
        <v>677</v>
      </c>
      <c r="C422" s="466" t="s">
        <v>1152</v>
      </c>
      <c r="D422" s="466" t="s">
        <v>1153</v>
      </c>
      <c r="E422" s="624">
        <v>65000</v>
      </c>
      <c r="F422" s="436">
        <v>48315000</v>
      </c>
      <c r="G422" s="440">
        <v>65000</v>
      </c>
      <c r="H422" s="436">
        <v>48315000</v>
      </c>
      <c r="I422" s="467" t="s">
        <v>5044</v>
      </c>
      <c r="J422" s="469">
        <v>8</v>
      </c>
    </row>
    <row r="423" spans="1:10" ht="24">
      <c r="A423" s="434"/>
      <c r="B423" s="466" t="s">
        <v>677</v>
      </c>
      <c r="C423" s="466" t="s">
        <v>1152</v>
      </c>
      <c r="D423" s="466" t="s">
        <v>964</v>
      </c>
      <c r="E423" s="624">
        <v>12000</v>
      </c>
      <c r="F423" s="436">
        <v>48327000</v>
      </c>
      <c r="G423" s="440">
        <v>12000</v>
      </c>
      <c r="H423" s="436">
        <v>48327000</v>
      </c>
      <c r="I423" s="467" t="s">
        <v>5044</v>
      </c>
      <c r="J423" s="469">
        <v>8</v>
      </c>
    </row>
    <row r="424" spans="1:10" ht="24">
      <c r="A424" s="434"/>
      <c r="B424" s="466" t="s">
        <v>677</v>
      </c>
      <c r="C424" s="466" t="s">
        <v>1152</v>
      </c>
      <c r="D424" s="466" t="s">
        <v>735</v>
      </c>
      <c r="E424" s="624">
        <v>30000</v>
      </c>
      <c r="F424" s="436">
        <v>48357000</v>
      </c>
      <c r="G424" s="440">
        <v>30000</v>
      </c>
      <c r="H424" s="436">
        <v>48357000</v>
      </c>
      <c r="I424" s="467" t="s">
        <v>5044</v>
      </c>
      <c r="J424" s="469">
        <v>8</v>
      </c>
    </row>
    <row r="425" spans="1:10" ht="24">
      <c r="A425" s="434"/>
      <c r="B425" s="466" t="s">
        <v>677</v>
      </c>
      <c r="C425" s="466" t="s">
        <v>1154</v>
      </c>
      <c r="D425" s="466" t="s">
        <v>1155</v>
      </c>
      <c r="E425" s="624">
        <v>90000</v>
      </c>
      <c r="F425" s="436">
        <v>48447000</v>
      </c>
      <c r="G425" s="440">
        <v>90000</v>
      </c>
      <c r="H425" s="436">
        <v>48447000</v>
      </c>
      <c r="I425" s="467" t="s">
        <v>5044</v>
      </c>
      <c r="J425" s="469">
        <v>6</v>
      </c>
    </row>
    <row r="426" spans="1:10" ht="24">
      <c r="A426" s="434"/>
      <c r="B426" s="466" t="s">
        <v>677</v>
      </c>
      <c r="C426" s="466" t="s">
        <v>1154</v>
      </c>
      <c r="D426" s="466" t="s">
        <v>735</v>
      </c>
      <c r="E426" s="624">
        <v>30000</v>
      </c>
      <c r="F426" s="436">
        <v>48477000</v>
      </c>
      <c r="G426" s="440">
        <v>30000</v>
      </c>
      <c r="H426" s="436">
        <v>48477000</v>
      </c>
      <c r="I426" s="467" t="s">
        <v>5044</v>
      </c>
      <c r="J426" s="469">
        <v>6</v>
      </c>
    </row>
    <row r="427" spans="1:10" ht="24">
      <c r="A427" s="434"/>
      <c r="B427" s="466" t="s">
        <v>677</v>
      </c>
      <c r="C427" s="466" t="s">
        <v>1154</v>
      </c>
      <c r="D427" s="466" t="s">
        <v>1156</v>
      </c>
      <c r="E427" s="624">
        <v>50000</v>
      </c>
      <c r="F427" s="436">
        <v>48527000</v>
      </c>
      <c r="G427" s="440">
        <v>50000</v>
      </c>
      <c r="H427" s="436">
        <v>48527000</v>
      </c>
      <c r="I427" s="467" t="s">
        <v>5044</v>
      </c>
      <c r="J427" s="469">
        <v>6</v>
      </c>
    </row>
    <row r="428" spans="1:10" ht="24">
      <c r="A428" s="434"/>
      <c r="B428" s="466" t="s">
        <v>677</v>
      </c>
      <c r="C428" s="466" t="s">
        <v>1157</v>
      </c>
      <c r="D428" s="466" t="s">
        <v>1158</v>
      </c>
      <c r="E428" s="624">
        <v>35000</v>
      </c>
      <c r="F428" s="436">
        <v>48562000</v>
      </c>
      <c r="G428" s="440">
        <v>35000</v>
      </c>
      <c r="H428" s="436">
        <v>48562000</v>
      </c>
      <c r="I428" s="467" t="s">
        <v>5044</v>
      </c>
      <c r="J428" s="469">
        <v>9</v>
      </c>
    </row>
    <row r="429" spans="1:10" ht="24">
      <c r="A429" s="434"/>
      <c r="B429" s="466" t="s">
        <v>677</v>
      </c>
      <c r="C429" s="466" t="s">
        <v>1157</v>
      </c>
      <c r="D429" s="466" t="s">
        <v>1159</v>
      </c>
      <c r="E429" s="624">
        <v>50000</v>
      </c>
      <c r="F429" s="436">
        <v>48612000</v>
      </c>
      <c r="G429" s="440">
        <v>50000</v>
      </c>
      <c r="H429" s="436">
        <v>48612000</v>
      </c>
      <c r="I429" s="467" t="s">
        <v>5044</v>
      </c>
      <c r="J429" s="469">
        <v>9</v>
      </c>
    </row>
    <row r="430" spans="1:10" ht="24">
      <c r="A430" s="434"/>
      <c r="B430" s="466" t="s">
        <v>677</v>
      </c>
      <c r="C430" s="466" t="s">
        <v>1157</v>
      </c>
      <c r="D430" s="466" t="s">
        <v>735</v>
      </c>
      <c r="E430" s="624">
        <v>5000</v>
      </c>
      <c r="F430" s="436">
        <v>48617000</v>
      </c>
      <c r="G430" s="440">
        <v>5000</v>
      </c>
      <c r="H430" s="436">
        <v>48617000</v>
      </c>
      <c r="I430" s="467" t="s">
        <v>5044</v>
      </c>
      <c r="J430" s="469">
        <v>9</v>
      </c>
    </row>
    <row r="431" spans="1:10" ht="24">
      <c r="A431" s="434"/>
      <c r="B431" s="466" t="s">
        <v>677</v>
      </c>
      <c r="C431" s="466" t="s">
        <v>1160</v>
      </c>
      <c r="D431" s="466" t="s">
        <v>1161</v>
      </c>
      <c r="E431" s="624">
        <v>50000</v>
      </c>
      <c r="F431" s="436">
        <v>48667000</v>
      </c>
      <c r="G431" s="440">
        <v>50000</v>
      </c>
      <c r="H431" s="436">
        <v>48667000</v>
      </c>
      <c r="I431" s="467" t="s">
        <v>5044</v>
      </c>
      <c r="J431" s="469">
        <v>10</v>
      </c>
    </row>
    <row r="432" spans="1:10" ht="24">
      <c r="A432" s="434"/>
      <c r="B432" s="466" t="s">
        <v>677</v>
      </c>
      <c r="C432" s="466" t="s">
        <v>1160</v>
      </c>
      <c r="D432" s="466" t="s">
        <v>1162</v>
      </c>
      <c r="E432" s="624">
        <v>450000</v>
      </c>
      <c r="F432" s="436">
        <v>49117000</v>
      </c>
      <c r="G432" s="440">
        <v>450000</v>
      </c>
      <c r="H432" s="436">
        <v>49117000</v>
      </c>
      <c r="I432" s="467" t="s">
        <v>5044</v>
      </c>
      <c r="J432" s="469">
        <v>10</v>
      </c>
    </row>
    <row r="433" spans="1:10" ht="24">
      <c r="A433" s="434"/>
      <c r="B433" s="466" t="s">
        <v>677</v>
      </c>
      <c r="C433" s="466" t="s">
        <v>1160</v>
      </c>
      <c r="D433" s="439" t="s">
        <v>1163</v>
      </c>
      <c r="E433" s="622">
        <v>600000</v>
      </c>
      <c r="F433" s="436">
        <v>49717000</v>
      </c>
      <c r="G433" s="440">
        <v>600000</v>
      </c>
      <c r="H433" s="436">
        <v>49717000</v>
      </c>
      <c r="I433" s="467" t="s">
        <v>5044</v>
      </c>
      <c r="J433" s="469">
        <v>10</v>
      </c>
    </row>
    <row r="434" spans="1:10" ht="24">
      <c r="A434" s="434"/>
      <c r="B434" s="466" t="s">
        <v>677</v>
      </c>
      <c r="C434" s="466" t="s">
        <v>1160</v>
      </c>
      <c r="D434" s="439" t="s">
        <v>1164</v>
      </c>
      <c r="E434" s="622">
        <v>60000</v>
      </c>
      <c r="F434" s="436">
        <v>49777000</v>
      </c>
      <c r="G434" s="440">
        <v>60000</v>
      </c>
      <c r="H434" s="436">
        <v>49777000</v>
      </c>
      <c r="I434" s="467" t="s">
        <v>5044</v>
      </c>
      <c r="J434" s="469">
        <v>10</v>
      </c>
    </row>
    <row r="435" spans="1:10" ht="24">
      <c r="A435" s="434"/>
      <c r="B435" s="466" t="s">
        <v>677</v>
      </c>
      <c r="C435" s="466" t="s">
        <v>1160</v>
      </c>
      <c r="D435" s="439" t="s">
        <v>735</v>
      </c>
      <c r="E435" s="622">
        <v>25000</v>
      </c>
      <c r="F435" s="436">
        <v>49802000</v>
      </c>
      <c r="G435" s="440">
        <v>25000</v>
      </c>
      <c r="H435" s="436">
        <v>49802000</v>
      </c>
      <c r="I435" s="467" t="s">
        <v>5044</v>
      </c>
      <c r="J435" s="469">
        <v>10</v>
      </c>
    </row>
    <row r="436" spans="1:10" ht="24">
      <c r="A436" s="434"/>
      <c r="B436" s="466" t="s">
        <v>677</v>
      </c>
      <c r="C436" s="466" t="s">
        <v>1160</v>
      </c>
      <c r="D436" s="439" t="s">
        <v>1165</v>
      </c>
      <c r="E436" s="622">
        <v>10000</v>
      </c>
      <c r="F436" s="436">
        <v>49812000</v>
      </c>
      <c r="G436" s="440">
        <v>10000</v>
      </c>
      <c r="H436" s="436">
        <v>49812000</v>
      </c>
      <c r="I436" s="467" t="s">
        <v>5044</v>
      </c>
      <c r="J436" s="469">
        <v>10</v>
      </c>
    </row>
    <row r="437" spans="1:10" ht="24">
      <c r="A437" s="434"/>
      <c r="B437" s="466" t="s">
        <v>677</v>
      </c>
      <c r="C437" s="466" t="s">
        <v>1160</v>
      </c>
      <c r="D437" s="438" t="s">
        <v>1166</v>
      </c>
      <c r="E437" s="622">
        <v>390000</v>
      </c>
      <c r="F437" s="436">
        <v>50202000</v>
      </c>
      <c r="G437" s="440">
        <v>390000</v>
      </c>
      <c r="H437" s="436">
        <v>50202000</v>
      </c>
      <c r="I437" s="467" t="s">
        <v>5044</v>
      </c>
      <c r="J437" s="469">
        <v>10</v>
      </c>
    </row>
    <row r="438" spans="1:10" ht="36">
      <c r="A438" s="434"/>
      <c r="B438" s="471" t="s">
        <v>686</v>
      </c>
      <c r="C438" s="471" t="s">
        <v>1167</v>
      </c>
      <c r="D438" s="471" t="s">
        <v>1168</v>
      </c>
      <c r="E438" s="624">
        <v>50000</v>
      </c>
      <c r="F438" s="436">
        <v>50252000</v>
      </c>
      <c r="G438" s="440">
        <v>50000</v>
      </c>
      <c r="H438" s="436">
        <v>50252000</v>
      </c>
      <c r="I438" s="472" t="s">
        <v>5046</v>
      </c>
      <c r="J438" s="473">
        <v>9</v>
      </c>
    </row>
    <row r="439" spans="1:10" ht="36">
      <c r="A439" s="434"/>
      <c r="B439" s="471" t="s">
        <v>686</v>
      </c>
      <c r="C439" s="471" t="s">
        <v>1167</v>
      </c>
      <c r="D439" s="471" t="s">
        <v>1169</v>
      </c>
      <c r="E439" s="624">
        <v>500000</v>
      </c>
      <c r="F439" s="436">
        <v>50752000</v>
      </c>
      <c r="G439" s="440">
        <v>500000</v>
      </c>
      <c r="H439" s="436">
        <v>50752000</v>
      </c>
      <c r="I439" s="472" t="s">
        <v>5046</v>
      </c>
      <c r="J439" s="473">
        <v>9</v>
      </c>
    </row>
    <row r="440" spans="1:10" ht="36">
      <c r="A440" s="434"/>
      <c r="B440" s="471" t="s">
        <v>686</v>
      </c>
      <c r="C440" s="471" t="s">
        <v>1167</v>
      </c>
      <c r="D440" s="471" t="s">
        <v>1170</v>
      </c>
      <c r="E440" s="624">
        <v>50000</v>
      </c>
      <c r="F440" s="436">
        <v>50802000</v>
      </c>
      <c r="G440" s="440">
        <v>50000</v>
      </c>
      <c r="H440" s="436">
        <v>50802000</v>
      </c>
      <c r="I440" s="472" t="s">
        <v>5046</v>
      </c>
      <c r="J440" s="473">
        <v>9</v>
      </c>
    </row>
    <row r="441" spans="1:10" ht="36">
      <c r="A441" s="434"/>
      <c r="B441" s="471" t="s">
        <v>686</v>
      </c>
      <c r="C441" s="471" t="s">
        <v>1167</v>
      </c>
      <c r="D441" s="471" t="s">
        <v>1171</v>
      </c>
      <c r="E441" s="624">
        <v>35000</v>
      </c>
      <c r="F441" s="436">
        <v>50837000</v>
      </c>
      <c r="G441" s="440">
        <v>35000</v>
      </c>
      <c r="H441" s="436">
        <v>50837000</v>
      </c>
      <c r="I441" s="472" t="s">
        <v>5046</v>
      </c>
      <c r="J441" s="473">
        <v>9</v>
      </c>
    </row>
    <row r="442" spans="1:10" ht="36">
      <c r="A442" s="434"/>
      <c r="B442" s="471" t="s">
        <v>686</v>
      </c>
      <c r="C442" s="471" t="s">
        <v>1167</v>
      </c>
      <c r="D442" s="471" t="s">
        <v>1172</v>
      </c>
      <c r="E442" s="624">
        <v>300000</v>
      </c>
      <c r="F442" s="436">
        <v>51137000</v>
      </c>
      <c r="G442" s="440">
        <v>300000</v>
      </c>
      <c r="H442" s="436">
        <v>51137000</v>
      </c>
      <c r="I442" s="472" t="s">
        <v>5046</v>
      </c>
      <c r="J442" s="473">
        <v>9</v>
      </c>
    </row>
    <row r="443" spans="1:10" ht="36">
      <c r="A443" s="434"/>
      <c r="B443" s="471" t="s">
        <v>686</v>
      </c>
      <c r="C443" s="471" t="s">
        <v>1167</v>
      </c>
      <c r="D443" s="471" t="s">
        <v>1173</v>
      </c>
      <c r="E443" s="624">
        <v>25000</v>
      </c>
      <c r="F443" s="436">
        <v>51162000</v>
      </c>
      <c r="G443" s="440">
        <v>25000</v>
      </c>
      <c r="H443" s="436">
        <v>51162000</v>
      </c>
      <c r="I443" s="472" t="s">
        <v>5046</v>
      </c>
      <c r="J443" s="473">
        <v>9</v>
      </c>
    </row>
    <row r="444" spans="1:10" ht="36">
      <c r="A444" s="434"/>
      <c r="B444" s="471" t="s">
        <v>686</v>
      </c>
      <c r="C444" s="471" t="s">
        <v>1167</v>
      </c>
      <c r="D444" s="471" t="s">
        <v>1174</v>
      </c>
      <c r="E444" s="624">
        <v>75000</v>
      </c>
      <c r="F444" s="436">
        <v>51237000</v>
      </c>
      <c r="G444" s="440">
        <v>75000</v>
      </c>
      <c r="H444" s="436">
        <v>51237000</v>
      </c>
      <c r="I444" s="472" t="s">
        <v>5046</v>
      </c>
      <c r="J444" s="473">
        <v>9</v>
      </c>
    </row>
    <row r="445" spans="1:10" ht="36">
      <c r="A445" s="434"/>
      <c r="B445" s="471" t="s">
        <v>686</v>
      </c>
      <c r="C445" s="471" t="s">
        <v>1167</v>
      </c>
      <c r="D445" s="471" t="s">
        <v>1175</v>
      </c>
      <c r="E445" s="624">
        <v>100000</v>
      </c>
      <c r="F445" s="436">
        <v>51337000</v>
      </c>
      <c r="G445" s="440">
        <v>100000</v>
      </c>
      <c r="H445" s="436">
        <v>51337000</v>
      </c>
      <c r="I445" s="472" t="s">
        <v>5046</v>
      </c>
      <c r="J445" s="473">
        <v>9</v>
      </c>
    </row>
    <row r="446" spans="1:10" ht="36">
      <c r="A446" s="434"/>
      <c r="B446" s="471" t="s">
        <v>686</v>
      </c>
      <c r="C446" s="471" t="s">
        <v>1167</v>
      </c>
      <c r="D446" s="471" t="s">
        <v>904</v>
      </c>
      <c r="E446" s="624">
        <v>125000</v>
      </c>
      <c r="F446" s="436">
        <v>51462000</v>
      </c>
      <c r="G446" s="440">
        <v>125000</v>
      </c>
      <c r="H446" s="436">
        <v>51462000</v>
      </c>
      <c r="I446" s="472" t="s">
        <v>5046</v>
      </c>
      <c r="J446" s="473">
        <v>9</v>
      </c>
    </row>
    <row r="447" spans="1:10" ht="36">
      <c r="A447" s="434"/>
      <c r="B447" s="471" t="s">
        <v>686</v>
      </c>
      <c r="C447" s="471" t="s">
        <v>1167</v>
      </c>
      <c r="D447" s="471" t="s">
        <v>1176</v>
      </c>
      <c r="E447" s="624">
        <v>8000</v>
      </c>
      <c r="F447" s="436">
        <v>51470000</v>
      </c>
      <c r="G447" s="440">
        <v>8000</v>
      </c>
      <c r="H447" s="436">
        <v>51470000</v>
      </c>
      <c r="I447" s="472" t="s">
        <v>5046</v>
      </c>
      <c r="J447" s="473">
        <v>9</v>
      </c>
    </row>
    <row r="448" spans="1:10" ht="36">
      <c r="A448" s="434"/>
      <c r="B448" s="471" t="s">
        <v>686</v>
      </c>
      <c r="C448" s="471" t="s">
        <v>1167</v>
      </c>
      <c r="D448" s="471" t="s">
        <v>1177</v>
      </c>
      <c r="E448" s="624">
        <v>35000</v>
      </c>
      <c r="F448" s="436">
        <v>51505000</v>
      </c>
      <c r="G448" s="440">
        <v>35000</v>
      </c>
      <c r="H448" s="436">
        <v>51505000</v>
      </c>
      <c r="I448" s="472" t="s">
        <v>5046</v>
      </c>
      <c r="J448" s="473">
        <v>9</v>
      </c>
    </row>
    <row r="449" spans="1:10" ht="36">
      <c r="A449" s="434"/>
      <c r="B449" s="471" t="s">
        <v>686</v>
      </c>
      <c r="C449" s="471" t="s">
        <v>1167</v>
      </c>
      <c r="D449" s="471" t="s">
        <v>1178</v>
      </c>
      <c r="E449" s="624">
        <v>800000</v>
      </c>
      <c r="F449" s="436">
        <v>52305000</v>
      </c>
      <c r="G449" s="440">
        <v>800000</v>
      </c>
      <c r="H449" s="436">
        <v>52305000</v>
      </c>
      <c r="I449" s="472" t="s">
        <v>5046</v>
      </c>
      <c r="J449" s="473">
        <v>9</v>
      </c>
    </row>
    <row r="450" spans="1:10" ht="48">
      <c r="A450" s="434"/>
      <c r="B450" s="471" t="s">
        <v>686</v>
      </c>
      <c r="C450" s="471" t="s">
        <v>1167</v>
      </c>
      <c r="D450" s="471" t="s">
        <v>1179</v>
      </c>
      <c r="E450" s="624">
        <v>40000</v>
      </c>
      <c r="F450" s="436">
        <v>52345000</v>
      </c>
      <c r="G450" s="440">
        <v>40000</v>
      </c>
      <c r="H450" s="436">
        <v>52345000</v>
      </c>
      <c r="I450" s="472" t="s">
        <v>5046</v>
      </c>
      <c r="J450" s="473">
        <v>9</v>
      </c>
    </row>
    <row r="451" spans="1:10" ht="36">
      <c r="A451" s="434"/>
      <c r="B451" s="471" t="s">
        <v>686</v>
      </c>
      <c r="C451" s="471" t="s">
        <v>1167</v>
      </c>
      <c r="D451" s="471" t="s">
        <v>1180</v>
      </c>
      <c r="E451" s="624">
        <v>75000</v>
      </c>
      <c r="F451" s="436">
        <v>52420000</v>
      </c>
      <c r="G451" s="440">
        <v>75000</v>
      </c>
      <c r="H451" s="436">
        <v>52420000</v>
      </c>
      <c r="I451" s="472" t="s">
        <v>5046</v>
      </c>
      <c r="J451" s="473">
        <v>9</v>
      </c>
    </row>
    <row r="452" spans="1:10" ht="36">
      <c r="A452" s="434"/>
      <c r="B452" s="471" t="s">
        <v>686</v>
      </c>
      <c r="C452" s="471" t="s">
        <v>1167</v>
      </c>
      <c r="D452" s="471" t="s">
        <v>1181</v>
      </c>
      <c r="E452" s="624">
        <v>200000</v>
      </c>
      <c r="F452" s="436">
        <v>52620000</v>
      </c>
      <c r="G452" s="440">
        <v>200000</v>
      </c>
      <c r="H452" s="436">
        <v>52620000</v>
      </c>
      <c r="I452" s="472" t="s">
        <v>5046</v>
      </c>
      <c r="J452" s="473">
        <v>9</v>
      </c>
    </row>
    <row r="453" spans="1:10" ht="36">
      <c r="A453" s="434"/>
      <c r="B453" s="471" t="s">
        <v>686</v>
      </c>
      <c r="C453" s="471" t="s">
        <v>1182</v>
      </c>
      <c r="D453" s="471" t="s">
        <v>1183</v>
      </c>
      <c r="E453" s="624">
        <v>75000</v>
      </c>
      <c r="F453" s="436">
        <v>52695000</v>
      </c>
      <c r="G453" s="440">
        <v>75000</v>
      </c>
      <c r="H453" s="436">
        <v>52695000</v>
      </c>
      <c r="I453" s="472" t="s">
        <v>5046</v>
      </c>
      <c r="J453" s="473">
        <v>6</v>
      </c>
    </row>
    <row r="454" spans="1:10" ht="36">
      <c r="A454" s="434"/>
      <c r="B454" s="471" t="s">
        <v>686</v>
      </c>
      <c r="C454" s="471" t="s">
        <v>1182</v>
      </c>
      <c r="D454" s="471" t="s">
        <v>1184</v>
      </c>
      <c r="E454" s="624">
        <v>10000</v>
      </c>
      <c r="F454" s="436">
        <v>52705000</v>
      </c>
      <c r="G454" s="440">
        <v>10000</v>
      </c>
      <c r="H454" s="436">
        <v>52705000</v>
      </c>
      <c r="I454" s="472" t="s">
        <v>5046</v>
      </c>
      <c r="J454" s="473">
        <v>6</v>
      </c>
    </row>
    <row r="455" spans="1:10" ht="36">
      <c r="A455" s="434"/>
      <c r="B455" s="471" t="s">
        <v>686</v>
      </c>
      <c r="C455" s="471" t="s">
        <v>1182</v>
      </c>
      <c r="D455" s="471" t="s">
        <v>1185</v>
      </c>
      <c r="E455" s="624">
        <v>35000</v>
      </c>
      <c r="F455" s="436">
        <v>52740000</v>
      </c>
      <c r="G455" s="440">
        <v>35000</v>
      </c>
      <c r="H455" s="436">
        <v>52740000</v>
      </c>
      <c r="I455" s="472" t="s">
        <v>5046</v>
      </c>
      <c r="J455" s="473">
        <v>6</v>
      </c>
    </row>
    <row r="456" spans="1:10" ht="36">
      <c r="A456" s="434"/>
      <c r="B456" s="471" t="s">
        <v>686</v>
      </c>
      <c r="C456" s="471" t="s">
        <v>1186</v>
      </c>
      <c r="D456" s="471" t="s">
        <v>1187</v>
      </c>
      <c r="E456" s="624">
        <v>150000</v>
      </c>
      <c r="F456" s="436">
        <v>52890000</v>
      </c>
      <c r="G456" s="440">
        <v>150000</v>
      </c>
      <c r="H456" s="436">
        <v>52890000</v>
      </c>
      <c r="I456" s="472" t="s">
        <v>5046</v>
      </c>
      <c r="J456" s="473">
        <v>5</v>
      </c>
    </row>
    <row r="457" spans="1:10" ht="36">
      <c r="A457" s="434"/>
      <c r="B457" s="471" t="s">
        <v>686</v>
      </c>
      <c r="C457" s="471" t="s">
        <v>1188</v>
      </c>
      <c r="D457" s="471" t="s">
        <v>1189</v>
      </c>
      <c r="E457" s="624">
        <v>30000</v>
      </c>
      <c r="F457" s="436">
        <v>52920000</v>
      </c>
      <c r="G457" s="440">
        <v>30000</v>
      </c>
      <c r="H457" s="436">
        <v>52920000</v>
      </c>
      <c r="I457" s="472" t="s">
        <v>5046</v>
      </c>
      <c r="J457" s="473">
        <v>5</v>
      </c>
    </row>
    <row r="458" spans="1:10" ht="36">
      <c r="A458" s="434"/>
      <c r="B458" s="471" t="s">
        <v>686</v>
      </c>
      <c r="C458" s="471" t="s">
        <v>1186</v>
      </c>
      <c r="D458" s="471" t="s">
        <v>979</v>
      </c>
      <c r="E458" s="624">
        <v>30000</v>
      </c>
      <c r="F458" s="436">
        <v>52950000</v>
      </c>
      <c r="G458" s="440">
        <v>30000</v>
      </c>
      <c r="H458" s="436">
        <v>52950000</v>
      </c>
      <c r="I458" s="472" t="s">
        <v>5046</v>
      </c>
      <c r="J458" s="473">
        <v>5</v>
      </c>
    </row>
    <row r="459" spans="1:10">
      <c r="A459" s="434"/>
      <c r="B459" s="466"/>
      <c r="C459" s="466"/>
      <c r="D459" s="439"/>
      <c r="E459" s="622"/>
      <c r="F459" s="436"/>
      <c r="G459" s="440"/>
      <c r="H459" s="436"/>
      <c r="I459" s="467"/>
      <c r="J459" s="469"/>
    </row>
    <row r="460" spans="1:10" ht="36">
      <c r="A460" s="434"/>
      <c r="B460" s="471" t="s">
        <v>686</v>
      </c>
      <c r="C460" s="471" t="s">
        <v>1186</v>
      </c>
      <c r="D460" s="471" t="s">
        <v>1190</v>
      </c>
      <c r="E460" s="624">
        <v>35000</v>
      </c>
      <c r="F460" s="436">
        <v>53085000</v>
      </c>
      <c r="G460" s="440">
        <v>35000</v>
      </c>
      <c r="H460" s="436">
        <v>53085000</v>
      </c>
      <c r="I460" s="472" t="s">
        <v>5046</v>
      </c>
      <c r="J460" s="473">
        <v>5</v>
      </c>
    </row>
    <row r="461" spans="1:10" ht="36">
      <c r="A461" s="434"/>
      <c r="B461" s="471" t="s">
        <v>686</v>
      </c>
      <c r="C461" s="471" t="s">
        <v>1188</v>
      </c>
      <c r="D461" s="471" t="s">
        <v>1191</v>
      </c>
      <c r="E461" s="624">
        <v>25000</v>
      </c>
      <c r="F461" s="436">
        <v>53110000</v>
      </c>
      <c r="G461" s="440">
        <v>25000</v>
      </c>
      <c r="H461" s="436">
        <v>53110000</v>
      </c>
      <c r="I461" s="472" t="s">
        <v>5046</v>
      </c>
      <c r="J461" s="473">
        <v>5</v>
      </c>
    </row>
    <row r="462" spans="1:10" ht="24">
      <c r="A462" s="434"/>
      <c r="B462" s="471" t="s">
        <v>675</v>
      </c>
      <c r="C462" s="471" t="s">
        <v>1186</v>
      </c>
      <c r="D462" s="471" t="s">
        <v>1192</v>
      </c>
      <c r="E462" s="624">
        <v>100000</v>
      </c>
      <c r="F462" s="436">
        <v>53210000</v>
      </c>
      <c r="G462" s="440">
        <v>100000</v>
      </c>
      <c r="H462" s="436">
        <v>53210000</v>
      </c>
      <c r="I462" s="472" t="s">
        <v>5046</v>
      </c>
      <c r="J462" s="473">
        <v>5</v>
      </c>
    </row>
    <row r="463" spans="1:10" ht="36">
      <c r="A463" s="434"/>
      <c r="B463" s="471" t="s">
        <v>686</v>
      </c>
      <c r="C463" s="471" t="s">
        <v>1193</v>
      </c>
      <c r="D463" s="471" t="s">
        <v>1194</v>
      </c>
      <c r="E463" s="624">
        <v>350000</v>
      </c>
      <c r="F463" s="436">
        <v>53560000</v>
      </c>
      <c r="G463" s="440">
        <v>350000</v>
      </c>
      <c r="H463" s="436">
        <v>53560000</v>
      </c>
      <c r="I463" s="472" t="s">
        <v>5046</v>
      </c>
      <c r="J463" s="473">
        <v>6</v>
      </c>
    </row>
    <row r="464" spans="1:10" ht="36">
      <c r="A464" s="434"/>
      <c r="B464" s="471" t="s">
        <v>686</v>
      </c>
      <c r="C464" s="471" t="s">
        <v>1193</v>
      </c>
      <c r="D464" s="471" t="s">
        <v>1195</v>
      </c>
      <c r="E464" s="624">
        <v>50000</v>
      </c>
      <c r="F464" s="436">
        <v>53610000</v>
      </c>
      <c r="G464" s="440">
        <v>50000</v>
      </c>
      <c r="H464" s="436">
        <v>53610000</v>
      </c>
      <c r="I464" s="472" t="s">
        <v>5046</v>
      </c>
      <c r="J464" s="473">
        <v>6</v>
      </c>
    </row>
    <row r="465" spans="1:10" ht="36">
      <c r="A465" s="434"/>
      <c r="B465" s="471" t="s">
        <v>686</v>
      </c>
      <c r="C465" s="471" t="s">
        <v>1193</v>
      </c>
      <c r="D465" s="471" t="s">
        <v>1196</v>
      </c>
      <c r="E465" s="624">
        <v>20000</v>
      </c>
      <c r="F465" s="436">
        <v>53930000</v>
      </c>
      <c r="G465" s="440">
        <v>20000</v>
      </c>
      <c r="H465" s="436">
        <v>53930000</v>
      </c>
      <c r="I465" s="472" t="s">
        <v>5046</v>
      </c>
      <c r="J465" s="473">
        <v>6</v>
      </c>
    </row>
    <row r="466" spans="1:10" ht="36">
      <c r="A466" s="434"/>
      <c r="B466" s="471" t="s">
        <v>686</v>
      </c>
      <c r="C466" s="471" t="s">
        <v>1197</v>
      </c>
      <c r="D466" s="471" t="s">
        <v>1198</v>
      </c>
      <c r="E466" s="624">
        <v>10000</v>
      </c>
      <c r="F466" s="436">
        <v>53940000</v>
      </c>
      <c r="G466" s="440">
        <v>10000</v>
      </c>
      <c r="H466" s="436">
        <v>53940000</v>
      </c>
      <c r="I466" s="472" t="s">
        <v>5046</v>
      </c>
      <c r="J466" s="473">
        <v>6</v>
      </c>
    </row>
    <row r="467" spans="1:10" ht="36">
      <c r="A467" s="434"/>
      <c r="B467" s="471" t="s">
        <v>686</v>
      </c>
      <c r="C467" s="471" t="s">
        <v>1197</v>
      </c>
      <c r="D467" s="471" t="s">
        <v>1199</v>
      </c>
      <c r="E467" s="624">
        <v>200000</v>
      </c>
      <c r="F467" s="436">
        <v>54140000</v>
      </c>
      <c r="G467" s="440">
        <v>200000</v>
      </c>
      <c r="H467" s="436">
        <v>54140000</v>
      </c>
      <c r="I467" s="472" t="s">
        <v>5046</v>
      </c>
      <c r="J467" s="473">
        <v>6</v>
      </c>
    </row>
    <row r="468" spans="1:10" ht="36">
      <c r="A468" s="434"/>
      <c r="B468" s="471" t="s">
        <v>686</v>
      </c>
      <c r="C468" s="471" t="s">
        <v>1200</v>
      </c>
      <c r="D468" s="471" t="s">
        <v>1201</v>
      </c>
      <c r="E468" s="624">
        <v>50000</v>
      </c>
      <c r="F468" s="436">
        <v>54190000</v>
      </c>
      <c r="G468" s="440">
        <v>50000</v>
      </c>
      <c r="H468" s="436">
        <v>54190000</v>
      </c>
      <c r="I468" s="472" t="s">
        <v>5046</v>
      </c>
      <c r="J468" s="473">
        <v>6</v>
      </c>
    </row>
    <row r="469" spans="1:10" ht="36">
      <c r="A469" s="434"/>
      <c r="B469" s="471" t="s">
        <v>686</v>
      </c>
      <c r="C469" s="471" t="s">
        <v>1200</v>
      </c>
      <c r="D469" s="471" t="s">
        <v>887</v>
      </c>
      <c r="E469" s="624">
        <v>10000</v>
      </c>
      <c r="F469" s="436">
        <v>54200000</v>
      </c>
      <c r="G469" s="440">
        <v>10000</v>
      </c>
      <c r="H469" s="436">
        <v>54200000</v>
      </c>
      <c r="I469" s="472" t="s">
        <v>5046</v>
      </c>
      <c r="J469" s="473">
        <v>6</v>
      </c>
    </row>
    <row r="470" spans="1:10" ht="36">
      <c r="A470" s="434"/>
      <c r="B470" s="471" t="s">
        <v>686</v>
      </c>
      <c r="C470" s="471" t="s">
        <v>1200</v>
      </c>
      <c r="D470" s="471" t="s">
        <v>1202</v>
      </c>
      <c r="E470" s="624">
        <v>20000</v>
      </c>
      <c r="F470" s="436">
        <v>54220000</v>
      </c>
      <c r="G470" s="440">
        <v>20000</v>
      </c>
      <c r="H470" s="436">
        <v>54220000</v>
      </c>
      <c r="I470" s="472" t="s">
        <v>5046</v>
      </c>
      <c r="J470" s="473">
        <v>6</v>
      </c>
    </row>
    <row r="471" spans="1:10" ht="36">
      <c r="A471" s="434"/>
      <c r="B471" s="471" t="s">
        <v>686</v>
      </c>
      <c r="C471" s="471" t="s">
        <v>1200</v>
      </c>
      <c r="D471" s="471" t="s">
        <v>1198</v>
      </c>
      <c r="E471" s="624">
        <v>22000</v>
      </c>
      <c r="F471" s="436">
        <v>54242000</v>
      </c>
      <c r="G471" s="440">
        <v>22000</v>
      </c>
      <c r="H471" s="436">
        <v>54242000</v>
      </c>
      <c r="I471" s="472" t="s">
        <v>5046</v>
      </c>
      <c r="J471" s="473">
        <v>6</v>
      </c>
    </row>
    <row r="472" spans="1:10" ht="36">
      <c r="A472" s="434"/>
      <c r="B472" s="471" t="s">
        <v>686</v>
      </c>
      <c r="C472" s="471" t="s">
        <v>1203</v>
      </c>
      <c r="D472" s="471" t="s">
        <v>1204</v>
      </c>
      <c r="E472" s="624">
        <v>125000</v>
      </c>
      <c r="F472" s="436">
        <v>54367000</v>
      </c>
      <c r="G472" s="440">
        <v>125000</v>
      </c>
      <c r="H472" s="436">
        <v>54367000</v>
      </c>
      <c r="I472" s="472" t="s">
        <v>5046</v>
      </c>
      <c r="J472" s="473">
        <v>6</v>
      </c>
    </row>
    <row r="473" spans="1:10" ht="36">
      <c r="A473" s="434"/>
      <c r="B473" s="471" t="s">
        <v>686</v>
      </c>
      <c r="C473" s="471" t="s">
        <v>1205</v>
      </c>
      <c r="D473" s="471" t="s">
        <v>1206</v>
      </c>
      <c r="E473" s="624">
        <v>25000</v>
      </c>
      <c r="F473" s="436">
        <v>54392000</v>
      </c>
      <c r="G473" s="440">
        <v>25000</v>
      </c>
      <c r="H473" s="436">
        <v>54392000</v>
      </c>
      <c r="I473" s="472" t="s">
        <v>5046</v>
      </c>
      <c r="J473" s="473">
        <v>6</v>
      </c>
    </row>
    <row r="474" spans="1:10" ht="36">
      <c r="A474" s="434"/>
      <c r="B474" s="471" t="s">
        <v>686</v>
      </c>
      <c r="C474" s="471" t="s">
        <v>1205</v>
      </c>
      <c r="D474" s="471" t="s">
        <v>1207</v>
      </c>
      <c r="E474" s="624">
        <v>6000</v>
      </c>
      <c r="F474" s="436">
        <v>54398000</v>
      </c>
      <c r="G474" s="440">
        <v>6000</v>
      </c>
      <c r="H474" s="436">
        <v>54398000</v>
      </c>
      <c r="I474" s="472" t="s">
        <v>5046</v>
      </c>
      <c r="J474" s="473">
        <v>6</v>
      </c>
    </row>
    <row r="475" spans="1:10" ht="36">
      <c r="A475" s="434"/>
      <c r="B475" s="471" t="s">
        <v>686</v>
      </c>
      <c r="C475" s="471" t="s">
        <v>1208</v>
      </c>
      <c r="D475" s="471" t="s">
        <v>1209</v>
      </c>
      <c r="E475" s="624">
        <v>130000</v>
      </c>
      <c r="F475" s="436">
        <v>54528000</v>
      </c>
      <c r="G475" s="440">
        <v>130000</v>
      </c>
      <c r="H475" s="436">
        <v>54528000</v>
      </c>
      <c r="I475" s="472" t="s">
        <v>5046</v>
      </c>
      <c r="J475" s="473">
        <v>6</v>
      </c>
    </row>
    <row r="476" spans="1:10" ht="36">
      <c r="A476" s="434"/>
      <c r="B476" s="471" t="s">
        <v>686</v>
      </c>
      <c r="C476" s="471" t="s">
        <v>5047</v>
      </c>
      <c r="D476" s="471" t="s">
        <v>5048</v>
      </c>
      <c r="E476" s="624">
        <v>150000</v>
      </c>
      <c r="F476" s="436">
        <v>54678000</v>
      </c>
      <c r="G476" s="440">
        <v>150000</v>
      </c>
      <c r="H476" s="436">
        <v>54678000</v>
      </c>
      <c r="I476" s="472" t="s">
        <v>5046</v>
      </c>
      <c r="J476" s="473">
        <v>6</v>
      </c>
    </row>
    <row r="477" spans="1:10" ht="36">
      <c r="A477" s="434"/>
      <c r="B477" s="471" t="s">
        <v>686</v>
      </c>
      <c r="C477" s="471" t="s">
        <v>1210</v>
      </c>
      <c r="D477" s="471" t="s">
        <v>1211</v>
      </c>
      <c r="E477" s="624">
        <v>40000</v>
      </c>
      <c r="F477" s="436">
        <v>54718000</v>
      </c>
      <c r="G477" s="440">
        <v>40000</v>
      </c>
      <c r="H477" s="436">
        <v>54718000</v>
      </c>
      <c r="I477" s="472" t="s">
        <v>5046</v>
      </c>
      <c r="J477" s="473">
        <v>6</v>
      </c>
    </row>
    <row r="478" spans="1:10" ht="36">
      <c r="A478" s="434"/>
      <c r="B478" s="471" t="s">
        <v>686</v>
      </c>
      <c r="C478" s="471" t="s">
        <v>1212</v>
      </c>
      <c r="D478" s="471" t="s">
        <v>1213</v>
      </c>
      <c r="E478" s="624">
        <v>30000</v>
      </c>
      <c r="F478" s="436">
        <v>54748000</v>
      </c>
      <c r="G478" s="440">
        <v>30000</v>
      </c>
      <c r="H478" s="436">
        <v>54748000</v>
      </c>
      <c r="I478" s="472" t="s">
        <v>5046</v>
      </c>
      <c r="J478" s="473">
        <v>6</v>
      </c>
    </row>
    <row r="479" spans="1:10" ht="36">
      <c r="A479" s="434"/>
      <c r="B479" s="471" t="s">
        <v>686</v>
      </c>
      <c r="C479" s="471" t="s">
        <v>1214</v>
      </c>
      <c r="D479" s="471" t="s">
        <v>1215</v>
      </c>
      <c r="E479" s="624">
        <v>50000</v>
      </c>
      <c r="F479" s="436">
        <v>54798000</v>
      </c>
      <c r="G479" s="440">
        <v>50000</v>
      </c>
      <c r="H479" s="436">
        <v>54798000</v>
      </c>
      <c r="I479" s="472" t="s">
        <v>5046</v>
      </c>
      <c r="J479" s="473">
        <v>6</v>
      </c>
    </row>
    <row r="480" spans="1:10" ht="36">
      <c r="A480" s="434"/>
      <c r="B480" s="471" t="s">
        <v>686</v>
      </c>
      <c r="C480" s="471" t="s">
        <v>1216</v>
      </c>
      <c r="D480" s="471" t="s">
        <v>1217</v>
      </c>
      <c r="E480" s="624">
        <v>10000</v>
      </c>
      <c r="F480" s="436">
        <v>54808000</v>
      </c>
      <c r="G480" s="440">
        <v>10000</v>
      </c>
      <c r="H480" s="436">
        <v>54808000</v>
      </c>
      <c r="I480" s="472" t="s">
        <v>5046</v>
      </c>
      <c r="J480" s="473">
        <v>6</v>
      </c>
    </row>
    <row r="481" spans="1:10" ht="36">
      <c r="A481" s="434"/>
      <c r="B481" s="471" t="s">
        <v>686</v>
      </c>
      <c r="C481" s="471" t="s">
        <v>1218</v>
      </c>
      <c r="D481" s="471" t="s">
        <v>1219</v>
      </c>
      <c r="E481" s="624">
        <v>15000</v>
      </c>
      <c r="F481" s="436">
        <v>54823000</v>
      </c>
      <c r="G481" s="440">
        <v>15000</v>
      </c>
      <c r="H481" s="436">
        <v>54823000</v>
      </c>
      <c r="I481" s="472" t="s">
        <v>5046</v>
      </c>
      <c r="J481" s="473">
        <v>6</v>
      </c>
    </row>
    <row r="482" spans="1:10" ht="36">
      <c r="A482" s="434"/>
      <c r="B482" s="471" t="s">
        <v>686</v>
      </c>
      <c r="C482" s="471" t="s">
        <v>1218</v>
      </c>
      <c r="D482" s="471" t="s">
        <v>4579</v>
      </c>
      <c r="E482" s="624">
        <v>55000</v>
      </c>
      <c r="F482" s="436">
        <v>54878000</v>
      </c>
      <c r="G482" s="440">
        <v>55000</v>
      </c>
      <c r="H482" s="436">
        <v>54878000</v>
      </c>
      <c r="I482" s="472" t="s">
        <v>5046</v>
      </c>
      <c r="J482" s="473">
        <v>6</v>
      </c>
    </row>
    <row r="483" spans="1:10" ht="36">
      <c r="A483" s="434"/>
      <c r="B483" s="471" t="s">
        <v>686</v>
      </c>
      <c r="C483" s="471" t="s">
        <v>1218</v>
      </c>
      <c r="D483" s="471" t="s">
        <v>1220</v>
      </c>
      <c r="E483" s="624">
        <v>50000</v>
      </c>
      <c r="F483" s="436">
        <v>54928000</v>
      </c>
      <c r="G483" s="440">
        <v>50000</v>
      </c>
      <c r="H483" s="436">
        <v>54928000</v>
      </c>
      <c r="I483" s="472" t="s">
        <v>5046</v>
      </c>
      <c r="J483" s="473">
        <v>6</v>
      </c>
    </row>
    <row r="484" spans="1:10" ht="36">
      <c r="A484" s="434"/>
      <c r="B484" s="471" t="s">
        <v>686</v>
      </c>
      <c r="C484" s="471" t="s">
        <v>1221</v>
      </c>
      <c r="D484" s="471" t="s">
        <v>1222</v>
      </c>
      <c r="E484" s="624">
        <v>300000</v>
      </c>
      <c r="F484" s="436">
        <v>55228000</v>
      </c>
      <c r="G484" s="440">
        <v>300000</v>
      </c>
      <c r="H484" s="436">
        <v>55228000</v>
      </c>
      <c r="I484" s="472" t="s">
        <v>5046</v>
      </c>
      <c r="J484" s="473">
        <v>6</v>
      </c>
    </row>
    <row r="485" spans="1:10" ht="24">
      <c r="A485" s="434"/>
      <c r="B485" s="471" t="s">
        <v>675</v>
      </c>
      <c r="C485" s="471" t="s">
        <v>1223</v>
      </c>
      <c r="D485" s="471" t="s">
        <v>1224</v>
      </c>
      <c r="E485" s="624">
        <v>200000</v>
      </c>
      <c r="F485" s="436">
        <v>55428000</v>
      </c>
      <c r="G485" s="440">
        <v>200000</v>
      </c>
      <c r="H485" s="436">
        <v>55428000</v>
      </c>
      <c r="I485" s="472" t="s">
        <v>5046</v>
      </c>
      <c r="J485" s="473">
        <v>6</v>
      </c>
    </row>
    <row r="486" spans="1:10" ht="36">
      <c r="A486" s="434"/>
      <c r="B486" s="471" t="s">
        <v>686</v>
      </c>
      <c r="C486" s="471" t="s">
        <v>1225</v>
      </c>
      <c r="D486" s="471" t="s">
        <v>1206</v>
      </c>
      <c r="E486" s="624">
        <v>20000</v>
      </c>
      <c r="F486" s="436">
        <v>55448000</v>
      </c>
      <c r="G486" s="440">
        <v>20000</v>
      </c>
      <c r="H486" s="436">
        <v>55448000</v>
      </c>
      <c r="I486" s="472" t="s">
        <v>5046</v>
      </c>
      <c r="J486" s="473">
        <v>6</v>
      </c>
    </row>
    <row r="487" spans="1:10" ht="36">
      <c r="A487" s="434"/>
      <c r="B487" s="471" t="s">
        <v>686</v>
      </c>
      <c r="C487" s="471" t="s">
        <v>1225</v>
      </c>
      <c r="D487" s="471" t="s">
        <v>1226</v>
      </c>
      <c r="E487" s="624">
        <v>175000</v>
      </c>
      <c r="F487" s="436">
        <v>55623000</v>
      </c>
      <c r="G487" s="440">
        <v>175000</v>
      </c>
      <c r="H487" s="436">
        <v>55623000</v>
      </c>
      <c r="I487" s="472" t="s">
        <v>5046</v>
      </c>
      <c r="J487" s="473">
        <v>6</v>
      </c>
    </row>
    <row r="488" spans="1:10" ht="36">
      <c r="A488" s="434"/>
      <c r="B488" s="471" t="s">
        <v>686</v>
      </c>
      <c r="C488" s="471" t="s">
        <v>1225</v>
      </c>
      <c r="D488" s="471" t="s">
        <v>1227</v>
      </c>
      <c r="E488" s="624">
        <v>10000</v>
      </c>
      <c r="F488" s="436">
        <v>55633000</v>
      </c>
      <c r="G488" s="440">
        <v>10000</v>
      </c>
      <c r="H488" s="436">
        <v>55633000</v>
      </c>
      <c r="I488" s="472" t="s">
        <v>5046</v>
      </c>
      <c r="J488" s="473">
        <v>6</v>
      </c>
    </row>
    <row r="489" spans="1:10" ht="36">
      <c r="A489" s="434"/>
      <c r="B489" s="471" t="s">
        <v>686</v>
      </c>
      <c r="C489" s="471" t="s">
        <v>1225</v>
      </c>
      <c r="D489" s="471" t="s">
        <v>735</v>
      </c>
      <c r="E489" s="624">
        <v>40000</v>
      </c>
      <c r="F489" s="436">
        <v>55673000</v>
      </c>
      <c r="G489" s="440">
        <v>40000</v>
      </c>
      <c r="H489" s="436">
        <v>55673000</v>
      </c>
      <c r="I489" s="472" t="s">
        <v>5046</v>
      </c>
      <c r="J489" s="473">
        <v>6</v>
      </c>
    </row>
    <row r="490" spans="1:10" ht="36">
      <c r="A490" s="434"/>
      <c r="B490" s="471" t="s">
        <v>686</v>
      </c>
      <c r="C490" s="471" t="s">
        <v>1228</v>
      </c>
      <c r="D490" s="471" t="s">
        <v>1229</v>
      </c>
      <c r="E490" s="624">
        <v>76000</v>
      </c>
      <c r="F490" s="436">
        <v>55749000</v>
      </c>
      <c r="G490" s="440">
        <v>76000</v>
      </c>
      <c r="H490" s="436">
        <v>55749000</v>
      </c>
      <c r="I490" s="472" t="s">
        <v>5046</v>
      </c>
      <c r="J490" s="473">
        <v>6</v>
      </c>
    </row>
    <row r="491" spans="1:10" ht="36">
      <c r="A491" s="434"/>
      <c r="B491" s="471" t="s">
        <v>686</v>
      </c>
      <c r="C491" s="471" t="s">
        <v>1228</v>
      </c>
      <c r="D491" s="471" t="s">
        <v>1230</v>
      </c>
      <c r="E491" s="624">
        <v>75000</v>
      </c>
      <c r="F491" s="436">
        <v>55824000</v>
      </c>
      <c r="G491" s="440">
        <v>75000</v>
      </c>
      <c r="H491" s="436">
        <v>55824000</v>
      </c>
      <c r="I491" s="472" t="s">
        <v>5046</v>
      </c>
      <c r="J491" s="473">
        <v>6</v>
      </c>
    </row>
    <row r="492" spans="1:10" ht="36">
      <c r="A492" s="434"/>
      <c r="B492" s="471" t="s">
        <v>686</v>
      </c>
      <c r="C492" s="471" t="s">
        <v>1228</v>
      </c>
      <c r="D492" s="471" t="s">
        <v>1231</v>
      </c>
      <c r="E492" s="624">
        <v>20000</v>
      </c>
      <c r="F492" s="436">
        <v>55844000</v>
      </c>
      <c r="G492" s="440">
        <v>20000</v>
      </c>
      <c r="H492" s="436">
        <v>55844000</v>
      </c>
      <c r="I492" s="472" t="s">
        <v>5046</v>
      </c>
      <c r="J492" s="473">
        <v>6</v>
      </c>
    </row>
    <row r="493" spans="1:10" ht="24">
      <c r="A493" s="434"/>
      <c r="B493" s="474" t="s">
        <v>1232</v>
      </c>
      <c r="C493" s="439" t="s">
        <v>1233</v>
      </c>
      <c r="D493" s="475" t="s">
        <v>1234</v>
      </c>
      <c r="E493" s="624">
        <v>20000</v>
      </c>
      <c r="F493" s="436">
        <v>55864000</v>
      </c>
      <c r="G493" s="440">
        <v>20000</v>
      </c>
      <c r="H493" s="436">
        <v>55864000</v>
      </c>
      <c r="I493" s="472" t="s">
        <v>5046</v>
      </c>
      <c r="J493" s="434">
        <v>6</v>
      </c>
    </row>
    <row r="494" spans="1:10" ht="24">
      <c r="A494" s="434"/>
      <c r="B494" s="474" t="s">
        <v>1232</v>
      </c>
      <c r="C494" s="439" t="s">
        <v>1233</v>
      </c>
      <c r="D494" s="475" t="s">
        <v>1235</v>
      </c>
      <c r="E494" s="624">
        <v>40000</v>
      </c>
      <c r="F494" s="436">
        <v>55904000</v>
      </c>
      <c r="G494" s="440">
        <v>40000</v>
      </c>
      <c r="H494" s="436">
        <v>55904000</v>
      </c>
      <c r="I494" s="472" t="s">
        <v>5046</v>
      </c>
      <c r="J494" s="434">
        <v>6</v>
      </c>
    </row>
    <row r="495" spans="1:10" ht="24">
      <c r="A495" s="434"/>
      <c r="B495" s="474" t="s">
        <v>1232</v>
      </c>
      <c r="C495" s="439" t="s">
        <v>1233</v>
      </c>
      <c r="D495" s="475" t="s">
        <v>1236</v>
      </c>
      <c r="E495" s="624">
        <v>30000</v>
      </c>
      <c r="F495" s="436">
        <v>55934000</v>
      </c>
      <c r="G495" s="440">
        <v>30000</v>
      </c>
      <c r="H495" s="436">
        <v>55934000</v>
      </c>
      <c r="I495" s="472" t="s">
        <v>5046</v>
      </c>
      <c r="J495" s="434">
        <v>6</v>
      </c>
    </row>
    <row r="496" spans="1:10" ht="24">
      <c r="A496" s="434"/>
      <c r="B496" s="474" t="s">
        <v>1232</v>
      </c>
      <c r="C496" s="439" t="s">
        <v>1233</v>
      </c>
      <c r="D496" s="475" t="s">
        <v>1237</v>
      </c>
      <c r="E496" s="624">
        <v>10000</v>
      </c>
      <c r="F496" s="436">
        <v>55944000</v>
      </c>
      <c r="G496" s="440">
        <v>10000</v>
      </c>
      <c r="H496" s="436">
        <v>55944000</v>
      </c>
      <c r="I496" s="472" t="s">
        <v>5046</v>
      </c>
      <c r="J496" s="434">
        <v>6</v>
      </c>
    </row>
    <row r="497" spans="1:10" ht="24">
      <c r="A497" s="434"/>
      <c r="B497" s="474" t="s">
        <v>1232</v>
      </c>
      <c r="C497" s="439" t="s">
        <v>1233</v>
      </c>
      <c r="D497" s="475" t="s">
        <v>1238</v>
      </c>
      <c r="E497" s="624">
        <v>10000</v>
      </c>
      <c r="F497" s="436">
        <v>55954000</v>
      </c>
      <c r="G497" s="440">
        <v>10000</v>
      </c>
      <c r="H497" s="436">
        <v>55954000</v>
      </c>
      <c r="I497" s="472" t="s">
        <v>5046</v>
      </c>
      <c r="J497" s="434">
        <v>6</v>
      </c>
    </row>
    <row r="498" spans="1:10" ht="36">
      <c r="A498" s="434"/>
      <c r="B498" s="471" t="s">
        <v>686</v>
      </c>
      <c r="C498" s="471" t="s">
        <v>1239</v>
      </c>
      <c r="D498" s="471" t="s">
        <v>1240</v>
      </c>
      <c r="E498" s="624">
        <v>60000</v>
      </c>
      <c r="F498" s="436">
        <v>56014000</v>
      </c>
      <c r="G498" s="440">
        <v>60000</v>
      </c>
      <c r="H498" s="436">
        <v>56014000</v>
      </c>
      <c r="I498" s="472" t="s">
        <v>5046</v>
      </c>
      <c r="J498" s="473">
        <v>6</v>
      </c>
    </row>
    <row r="499" spans="1:10" ht="36">
      <c r="A499" s="434"/>
      <c r="B499" s="471" t="s">
        <v>686</v>
      </c>
      <c r="C499" s="471" t="s">
        <v>1241</v>
      </c>
      <c r="D499" s="471" t="s">
        <v>4580</v>
      </c>
      <c r="E499" s="624">
        <v>45000</v>
      </c>
      <c r="F499" s="436">
        <v>56059000</v>
      </c>
      <c r="G499" s="440">
        <v>45000</v>
      </c>
      <c r="H499" s="436">
        <v>56059000</v>
      </c>
      <c r="I499" s="472" t="s">
        <v>5046</v>
      </c>
      <c r="J499" s="473">
        <v>1</v>
      </c>
    </row>
    <row r="500" spans="1:10" ht="36">
      <c r="A500" s="434"/>
      <c r="B500" s="471" t="s">
        <v>686</v>
      </c>
      <c r="C500" s="471" t="s">
        <v>1241</v>
      </c>
      <c r="D500" s="471" t="s">
        <v>1242</v>
      </c>
      <c r="E500" s="624">
        <v>160000</v>
      </c>
      <c r="F500" s="436">
        <v>56219000</v>
      </c>
      <c r="G500" s="440">
        <v>160000</v>
      </c>
      <c r="H500" s="436">
        <v>56219000</v>
      </c>
      <c r="I500" s="472" t="s">
        <v>5046</v>
      </c>
      <c r="J500" s="473">
        <v>1</v>
      </c>
    </row>
    <row r="501" spans="1:10" ht="36">
      <c r="A501" s="434"/>
      <c r="B501" s="471" t="s">
        <v>686</v>
      </c>
      <c r="C501" s="471" t="s">
        <v>1241</v>
      </c>
      <c r="D501" s="471" t="s">
        <v>1243</v>
      </c>
      <c r="E501" s="624">
        <v>200000</v>
      </c>
      <c r="F501" s="436">
        <v>56419000</v>
      </c>
      <c r="G501" s="440">
        <v>200000</v>
      </c>
      <c r="H501" s="436">
        <v>56419000</v>
      </c>
      <c r="I501" s="472" t="s">
        <v>5046</v>
      </c>
      <c r="J501" s="473">
        <v>1</v>
      </c>
    </row>
    <row r="502" spans="1:10" ht="36">
      <c r="A502" s="434"/>
      <c r="B502" s="471" t="s">
        <v>686</v>
      </c>
      <c r="C502" s="471" t="s">
        <v>1241</v>
      </c>
      <c r="D502" s="471" t="s">
        <v>1244</v>
      </c>
      <c r="E502" s="624">
        <v>215000</v>
      </c>
      <c r="F502" s="436">
        <v>56634000</v>
      </c>
      <c r="G502" s="440">
        <v>215000</v>
      </c>
      <c r="H502" s="436">
        <v>56634000</v>
      </c>
      <c r="I502" s="472" t="s">
        <v>5046</v>
      </c>
      <c r="J502" s="473">
        <v>1</v>
      </c>
    </row>
    <row r="503" spans="1:10" ht="36">
      <c r="A503" s="434"/>
      <c r="B503" s="471" t="s">
        <v>686</v>
      </c>
      <c r="C503" s="471" t="s">
        <v>1241</v>
      </c>
      <c r="D503" s="471" t="s">
        <v>1245</v>
      </c>
      <c r="E503" s="624">
        <v>250000</v>
      </c>
      <c r="F503" s="436">
        <v>56884000</v>
      </c>
      <c r="G503" s="440">
        <v>250000</v>
      </c>
      <c r="H503" s="436">
        <v>56884000</v>
      </c>
      <c r="I503" s="472" t="s">
        <v>5046</v>
      </c>
      <c r="J503" s="473">
        <v>1</v>
      </c>
    </row>
    <row r="504" spans="1:10" ht="36">
      <c r="A504" s="434"/>
      <c r="B504" s="471" t="s">
        <v>686</v>
      </c>
      <c r="C504" s="471" t="s">
        <v>1241</v>
      </c>
      <c r="D504" s="471" t="s">
        <v>735</v>
      </c>
      <c r="E504" s="624">
        <v>20000</v>
      </c>
      <c r="F504" s="436">
        <v>56904000</v>
      </c>
      <c r="G504" s="440">
        <v>20000</v>
      </c>
      <c r="H504" s="436">
        <v>56904000</v>
      </c>
      <c r="I504" s="472" t="s">
        <v>5046</v>
      </c>
      <c r="J504" s="473">
        <v>1</v>
      </c>
    </row>
    <row r="505" spans="1:10" ht="36">
      <c r="A505" s="434"/>
      <c r="B505" s="471" t="s">
        <v>686</v>
      </c>
      <c r="C505" s="471" t="s">
        <v>1241</v>
      </c>
      <c r="D505" s="471" t="s">
        <v>1246</v>
      </c>
      <c r="E505" s="624">
        <v>25000</v>
      </c>
      <c r="F505" s="436">
        <v>56929000</v>
      </c>
      <c r="G505" s="440">
        <v>25000</v>
      </c>
      <c r="H505" s="436">
        <v>56929000</v>
      </c>
      <c r="I505" s="472" t="s">
        <v>5046</v>
      </c>
      <c r="J505" s="473">
        <v>1</v>
      </c>
    </row>
    <row r="506" spans="1:10" ht="36">
      <c r="A506" s="434"/>
      <c r="B506" s="471" t="s">
        <v>686</v>
      </c>
      <c r="C506" s="471" t="s">
        <v>1241</v>
      </c>
      <c r="D506" s="471" t="s">
        <v>1247</v>
      </c>
      <c r="E506" s="624">
        <v>100000</v>
      </c>
      <c r="F506" s="436">
        <v>57029000</v>
      </c>
      <c r="G506" s="440">
        <v>100000</v>
      </c>
      <c r="H506" s="436">
        <v>57029000</v>
      </c>
      <c r="I506" s="472" t="s">
        <v>5046</v>
      </c>
      <c r="J506" s="473">
        <v>1</v>
      </c>
    </row>
    <row r="507" spans="1:10" ht="36">
      <c r="A507" s="434"/>
      <c r="B507" s="471" t="s">
        <v>686</v>
      </c>
      <c r="C507" s="471" t="s">
        <v>1248</v>
      </c>
      <c r="D507" s="471" t="s">
        <v>1249</v>
      </c>
      <c r="E507" s="624">
        <v>200000</v>
      </c>
      <c r="F507" s="436">
        <v>57229000</v>
      </c>
      <c r="G507" s="440">
        <v>200000</v>
      </c>
      <c r="H507" s="436">
        <v>57229000</v>
      </c>
      <c r="I507" s="472" t="s">
        <v>5046</v>
      </c>
      <c r="J507" s="473">
        <v>9</v>
      </c>
    </row>
    <row r="508" spans="1:10" ht="36">
      <c r="A508" s="434"/>
      <c r="B508" s="471" t="s">
        <v>686</v>
      </c>
      <c r="C508" s="471" t="s">
        <v>1248</v>
      </c>
      <c r="D508" s="471" t="s">
        <v>1250</v>
      </c>
      <c r="E508" s="624">
        <v>15000</v>
      </c>
      <c r="F508" s="436">
        <v>57244000</v>
      </c>
      <c r="G508" s="440">
        <v>15000</v>
      </c>
      <c r="H508" s="436">
        <v>57244000</v>
      </c>
      <c r="I508" s="472" t="s">
        <v>5046</v>
      </c>
      <c r="J508" s="473">
        <v>9</v>
      </c>
    </row>
    <row r="509" spans="1:10" ht="24">
      <c r="A509" s="434"/>
      <c r="B509" s="471" t="s">
        <v>675</v>
      </c>
      <c r="C509" s="471" t="s">
        <v>1248</v>
      </c>
      <c r="D509" s="471" t="s">
        <v>1251</v>
      </c>
      <c r="E509" s="624">
        <v>100000</v>
      </c>
      <c r="F509" s="436">
        <v>57344000</v>
      </c>
      <c r="G509" s="440">
        <v>100000</v>
      </c>
      <c r="H509" s="436">
        <v>57344000</v>
      </c>
      <c r="I509" s="472" t="s">
        <v>5046</v>
      </c>
      <c r="J509" s="473">
        <v>9</v>
      </c>
    </row>
    <row r="510" spans="1:10" ht="36">
      <c r="A510" s="434"/>
      <c r="B510" s="471" t="s">
        <v>686</v>
      </c>
      <c r="C510" s="471" t="s">
        <v>1248</v>
      </c>
      <c r="D510" s="471" t="s">
        <v>1252</v>
      </c>
      <c r="E510" s="624">
        <v>200000</v>
      </c>
      <c r="F510" s="436">
        <v>57544000</v>
      </c>
      <c r="G510" s="440">
        <v>200000</v>
      </c>
      <c r="H510" s="436">
        <v>57544000</v>
      </c>
      <c r="I510" s="472" t="s">
        <v>5046</v>
      </c>
      <c r="J510" s="473">
        <v>9</v>
      </c>
    </row>
    <row r="511" spans="1:10" ht="36">
      <c r="A511" s="434"/>
      <c r="B511" s="471" t="s">
        <v>686</v>
      </c>
      <c r="C511" s="471" t="s">
        <v>1248</v>
      </c>
      <c r="D511" s="471" t="s">
        <v>1253</v>
      </c>
      <c r="E511" s="624">
        <v>75000</v>
      </c>
      <c r="F511" s="436">
        <v>57619000</v>
      </c>
      <c r="G511" s="440">
        <v>75000</v>
      </c>
      <c r="H511" s="436">
        <v>57619000</v>
      </c>
      <c r="I511" s="472" t="s">
        <v>5046</v>
      </c>
      <c r="J511" s="473">
        <v>9</v>
      </c>
    </row>
    <row r="512" spans="1:10" ht="36">
      <c r="A512" s="434"/>
      <c r="B512" s="471" t="s">
        <v>686</v>
      </c>
      <c r="C512" s="471" t="s">
        <v>1248</v>
      </c>
      <c r="D512" s="471" t="s">
        <v>1254</v>
      </c>
      <c r="E512" s="624">
        <v>10000</v>
      </c>
      <c r="F512" s="436">
        <v>57629000</v>
      </c>
      <c r="G512" s="440">
        <v>10000</v>
      </c>
      <c r="H512" s="436">
        <v>57629000</v>
      </c>
      <c r="I512" s="472" t="s">
        <v>5046</v>
      </c>
      <c r="J512" s="473">
        <v>9</v>
      </c>
    </row>
    <row r="513" spans="1:10" ht="36">
      <c r="A513" s="434"/>
      <c r="B513" s="471" t="s">
        <v>686</v>
      </c>
      <c r="C513" s="471" t="s">
        <v>1248</v>
      </c>
      <c r="D513" s="471" t="s">
        <v>735</v>
      </c>
      <c r="E513" s="624">
        <v>20000</v>
      </c>
      <c r="F513" s="436">
        <v>57649000</v>
      </c>
      <c r="G513" s="440">
        <v>20000</v>
      </c>
      <c r="H513" s="436">
        <v>57649000</v>
      </c>
      <c r="I513" s="472" t="s">
        <v>5046</v>
      </c>
      <c r="J513" s="473">
        <v>9</v>
      </c>
    </row>
    <row r="514" spans="1:10" ht="36">
      <c r="A514" s="434"/>
      <c r="B514" s="471" t="s">
        <v>686</v>
      </c>
      <c r="C514" s="471" t="s">
        <v>1255</v>
      </c>
      <c r="D514" s="471" t="s">
        <v>1256</v>
      </c>
      <c r="E514" s="624">
        <v>225000</v>
      </c>
      <c r="F514" s="436">
        <v>57874000</v>
      </c>
      <c r="G514" s="440">
        <v>225000</v>
      </c>
      <c r="H514" s="436">
        <v>57874000</v>
      </c>
      <c r="I514" s="472" t="s">
        <v>5046</v>
      </c>
      <c r="J514" s="473">
        <v>9</v>
      </c>
    </row>
    <row r="515" spans="1:10" ht="36">
      <c r="A515" s="434"/>
      <c r="B515" s="471" t="s">
        <v>686</v>
      </c>
      <c r="C515" s="471" t="s">
        <v>1255</v>
      </c>
      <c r="D515" s="471" t="s">
        <v>735</v>
      </c>
      <c r="E515" s="624">
        <v>40000</v>
      </c>
      <c r="F515" s="436">
        <v>57914000</v>
      </c>
      <c r="G515" s="440">
        <v>40000</v>
      </c>
      <c r="H515" s="436">
        <v>57914000</v>
      </c>
      <c r="I515" s="472" t="s">
        <v>5046</v>
      </c>
      <c r="J515" s="473">
        <v>9</v>
      </c>
    </row>
    <row r="516" spans="1:10" ht="36">
      <c r="A516" s="434"/>
      <c r="B516" s="471" t="s">
        <v>686</v>
      </c>
      <c r="C516" s="471" t="s">
        <v>1255</v>
      </c>
      <c r="D516" s="471" t="s">
        <v>4581</v>
      </c>
      <c r="E516" s="624">
        <v>150000</v>
      </c>
      <c r="F516" s="436">
        <v>58064000</v>
      </c>
      <c r="G516" s="440">
        <v>150000</v>
      </c>
      <c r="H516" s="436">
        <v>58064000</v>
      </c>
      <c r="I516" s="472" t="s">
        <v>5046</v>
      </c>
      <c r="J516" s="473">
        <v>9</v>
      </c>
    </row>
    <row r="517" spans="1:10" ht="36">
      <c r="A517" s="434"/>
      <c r="B517" s="471" t="s">
        <v>686</v>
      </c>
      <c r="C517" s="471" t="s">
        <v>1255</v>
      </c>
      <c r="D517" s="471" t="s">
        <v>1257</v>
      </c>
      <c r="E517" s="624">
        <v>35000</v>
      </c>
      <c r="F517" s="436">
        <v>58099000</v>
      </c>
      <c r="G517" s="440">
        <v>35000</v>
      </c>
      <c r="H517" s="436">
        <v>58099000</v>
      </c>
      <c r="I517" s="472" t="s">
        <v>5046</v>
      </c>
      <c r="J517" s="473">
        <v>9</v>
      </c>
    </row>
    <row r="518" spans="1:10" ht="36">
      <c r="A518" s="434"/>
      <c r="B518" s="471" t="s">
        <v>686</v>
      </c>
      <c r="C518" s="471" t="s">
        <v>1258</v>
      </c>
      <c r="D518" s="471" t="s">
        <v>1259</v>
      </c>
      <c r="E518" s="624">
        <v>45000</v>
      </c>
      <c r="F518" s="436">
        <v>58144000</v>
      </c>
      <c r="G518" s="440">
        <v>45000</v>
      </c>
      <c r="H518" s="436">
        <v>58144000</v>
      </c>
      <c r="I518" s="472" t="s">
        <v>5046</v>
      </c>
      <c r="J518" s="473">
        <v>6</v>
      </c>
    </row>
    <row r="519" spans="1:10" ht="36">
      <c r="A519" s="434"/>
      <c r="B519" s="471" t="s">
        <v>686</v>
      </c>
      <c r="C519" s="471" t="s">
        <v>1258</v>
      </c>
      <c r="D519" s="471" t="s">
        <v>1260</v>
      </c>
      <c r="E519" s="624">
        <v>350000</v>
      </c>
      <c r="F519" s="436">
        <v>58494000</v>
      </c>
      <c r="G519" s="440">
        <v>350000</v>
      </c>
      <c r="H519" s="436">
        <v>58494000</v>
      </c>
      <c r="I519" s="472" t="s">
        <v>5046</v>
      </c>
      <c r="J519" s="473">
        <v>6</v>
      </c>
    </row>
    <row r="520" spans="1:10" ht="36">
      <c r="A520" s="434"/>
      <c r="B520" s="471" t="s">
        <v>686</v>
      </c>
      <c r="C520" s="471" t="s">
        <v>1258</v>
      </c>
      <c r="D520" s="471" t="s">
        <v>731</v>
      </c>
      <c r="E520" s="624">
        <v>50000</v>
      </c>
      <c r="F520" s="436">
        <v>58544000</v>
      </c>
      <c r="G520" s="440">
        <v>50000</v>
      </c>
      <c r="H520" s="436">
        <v>58544000</v>
      </c>
      <c r="I520" s="472" t="s">
        <v>5046</v>
      </c>
      <c r="J520" s="473">
        <v>6</v>
      </c>
    </row>
    <row r="521" spans="1:10" ht="36">
      <c r="A521" s="434"/>
      <c r="B521" s="471" t="s">
        <v>686</v>
      </c>
      <c r="C521" s="471" t="s">
        <v>1258</v>
      </c>
      <c r="D521" s="471" t="s">
        <v>1206</v>
      </c>
      <c r="E521" s="624">
        <v>30000</v>
      </c>
      <c r="F521" s="436">
        <v>58574000</v>
      </c>
      <c r="G521" s="440">
        <v>30000</v>
      </c>
      <c r="H521" s="436">
        <v>58574000</v>
      </c>
      <c r="I521" s="472" t="s">
        <v>5046</v>
      </c>
      <c r="J521" s="473">
        <v>6</v>
      </c>
    </row>
    <row r="522" spans="1:10" ht="36">
      <c r="A522" s="434"/>
      <c r="B522" s="471" t="s">
        <v>686</v>
      </c>
      <c r="C522" s="471" t="s">
        <v>1258</v>
      </c>
      <c r="D522" s="471" t="s">
        <v>1261</v>
      </c>
      <c r="E522" s="624">
        <v>30000</v>
      </c>
      <c r="F522" s="436">
        <v>58604000</v>
      </c>
      <c r="G522" s="440">
        <v>30000</v>
      </c>
      <c r="H522" s="436">
        <v>58604000</v>
      </c>
      <c r="I522" s="472" t="s">
        <v>5046</v>
      </c>
      <c r="J522" s="473">
        <v>6</v>
      </c>
    </row>
    <row r="523" spans="1:10" ht="36">
      <c r="A523" s="434"/>
      <c r="B523" s="471" t="s">
        <v>686</v>
      </c>
      <c r="C523" s="471" t="s">
        <v>1258</v>
      </c>
      <c r="D523" s="471" t="s">
        <v>1262</v>
      </c>
      <c r="E523" s="624">
        <v>75000</v>
      </c>
      <c r="F523" s="436">
        <v>58679000</v>
      </c>
      <c r="G523" s="440">
        <v>75000</v>
      </c>
      <c r="H523" s="436">
        <v>58679000</v>
      </c>
      <c r="I523" s="472" t="s">
        <v>5046</v>
      </c>
      <c r="J523" s="473">
        <v>6</v>
      </c>
    </row>
    <row r="524" spans="1:10" ht="36">
      <c r="A524" s="434"/>
      <c r="B524" s="471" t="s">
        <v>686</v>
      </c>
      <c r="C524" s="471" t="s">
        <v>1258</v>
      </c>
      <c r="D524" s="471" t="s">
        <v>1263</v>
      </c>
      <c r="E524" s="624">
        <v>25000</v>
      </c>
      <c r="F524" s="436">
        <v>58704000</v>
      </c>
      <c r="G524" s="440">
        <v>25000</v>
      </c>
      <c r="H524" s="436">
        <v>58704000</v>
      </c>
      <c r="I524" s="472" t="s">
        <v>5046</v>
      </c>
      <c r="J524" s="473">
        <v>6</v>
      </c>
    </row>
    <row r="525" spans="1:10" ht="36">
      <c r="A525" s="434"/>
      <c r="B525" s="471" t="s">
        <v>686</v>
      </c>
      <c r="C525" s="471" t="s">
        <v>1264</v>
      </c>
      <c r="D525" s="471" t="s">
        <v>806</v>
      </c>
      <c r="E525" s="624">
        <v>30000</v>
      </c>
      <c r="F525" s="436">
        <v>58734000</v>
      </c>
      <c r="G525" s="440">
        <v>30000</v>
      </c>
      <c r="H525" s="436">
        <v>58734000</v>
      </c>
      <c r="I525" s="472" t="s">
        <v>5046</v>
      </c>
      <c r="J525" s="473">
        <v>9</v>
      </c>
    </row>
    <row r="526" spans="1:10" ht="36">
      <c r="A526" s="434"/>
      <c r="B526" s="471" t="s">
        <v>686</v>
      </c>
      <c r="C526" s="471" t="s">
        <v>1264</v>
      </c>
      <c r="D526" s="471" t="s">
        <v>1265</v>
      </c>
      <c r="E526" s="624">
        <v>300000</v>
      </c>
      <c r="F526" s="436">
        <v>59034000</v>
      </c>
      <c r="G526" s="440">
        <v>300000</v>
      </c>
      <c r="H526" s="436">
        <v>59034000</v>
      </c>
      <c r="I526" s="472" t="s">
        <v>5046</v>
      </c>
      <c r="J526" s="473">
        <v>9</v>
      </c>
    </row>
    <row r="527" spans="1:10" ht="36">
      <c r="A527" s="434"/>
      <c r="B527" s="471" t="s">
        <v>686</v>
      </c>
      <c r="C527" s="471" t="s">
        <v>1264</v>
      </c>
      <c r="D527" s="471" t="s">
        <v>1266</v>
      </c>
      <c r="E527" s="624">
        <v>100000</v>
      </c>
      <c r="F527" s="436">
        <v>59134000</v>
      </c>
      <c r="G527" s="440">
        <v>100000</v>
      </c>
      <c r="H527" s="436">
        <v>59134000</v>
      </c>
      <c r="I527" s="472" t="s">
        <v>5046</v>
      </c>
      <c r="J527" s="473">
        <v>9</v>
      </c>
    </row>
    <row r="528" spans="1:10" ht="36">
      <c r="A528" s="434"/>
      <c r="B528" s="471" t="s">
        <v>686</v>
      </c>
      <c r="C528" s="471" t="s">
        <v>1264</v>
      </c>
      <c r="D528" s="471" t="s">
        <v>1267</v>
      </c>
      <c r="E528" s="624">
        <v>20000</v>
      </c>
      <c r="F528" s="436">
        <v>59154000</v>
      </c>
      <c r="G528" s="440">
        <v>20000</v>
      </c>
      <c r="H528" s="436">
        <v>59154000</v>
      </c>
      <c r="I528" s="472" t="s">
        <v>5046</v>
      </c>
      <c r="J528" s="473">
        <v>9</v>
      </c>
    </row>
    <row r="529" spans="1:10" ht="36">
      <c r="A529" s="434"/>
      <c r="B529" s="471" t="s">
        <v>686</v>
      </c>
      <c r="C529" s="471" t="s">
        <v>1268</v>
      </c>
      <c r="D529" s="471" t="s">
        <v>806</v>
      </c>
      <c r="E529" s="624">
        <v>30000</v>
      </c>
      <c r="F529" s="436">
        <v>59184000</v>
      </c>
      <c r="G529" s="440">
        <v>30000</v>
      </c>
      <c r="H529" s="436">
        <v>59184000</v>
      </c>
      <c r="I529" s="472" t="s">
        <v>5046</v>
      </c>
      <c r="J529" s="472">
        <v>6</v>
      </c>
    </row>
    <row r="530" spans="1:10" ht="36">
      <c r="A530" s="434"/>
      <c r="B530" s="471" t="s">
        <v>686</v>
      </c>
      <c r="C530" s="471" t="s">
        <v>1268</v>
      </c>
      <c r="D530" s="471" t="s">
        <v>1269</v>
      </c>
      <c r="E530" s="624">
        <v>75000</v>
      </c>
      <c r="F530" s="436">
        <v>59259000</v>
      </c>
      <c r="G530" s="440">
        <v>75000</v>
      </c>
      <c r="H530" s="436">
        <v>59259000</v>
      </c>
      <c r="I530" s="472" t="s">
        <v>5046</v>
      </c>
      <c r="J530" s="473">
        <v>6</v>
      </c>
    </row>
    <row r="531" spans="1:10" ht="36">
      <c r="A531" s="434"/>
      <c r="B531" s="471" t="s">
        <v>686</v>
      </c>
      <c r="C531" s="471" t="s">
        <v>1268</v>
      </c>
      <c r="D531" s="471" t="s">
        <v>1270</v>
      </c>
      <c r="E531" s="624">
        <v>35000</v>
      </c>
      <c r="F531" s="436">
        <v>59294000</v>
      </c>
      <c r="G531" s="440">
        <v>35000</v>
      </c>
      <c r="H531" s="436">
        <v>59294000</v>
      </c>
      <c r="I531" s="472" t="s">
        <v>5046</v>
      </c>
      <c r="J531" s="473">
        <v>6</v>
      </c>
    </row>
    <row r="532" spans="1:10" ht="36">
      <c r="A532" s="434"/>
      <c r="B532" s="471" t="s">
        <v>686</v>
      </c>
      <c r="C532" s="471" t="s">
        <v>1268</v>
      </c>
      <c r="D532" s="471" t="s">
        <v>1271</v>
      </c>
      <c r="E532" s="624">
        <v>80000</v>
      </c>
      <c r="F532" s="436">
        <v>59374000</v>
      </c>
      <c r="G532" s="440">
        <v>80000</v>
      </c>
      <c r="H532" s="436">
        <v>59374000</v>
      </c>
      <c r="I532" s="472" t="s">
        <v>5046</v>
      </c>
      <c r="J532" s="473">
        <v>6</v>
      </c>
    </row>
    <row r="533" spans="1:10" ht="36">
      <c r="A533" s="434"/>
      <c r="B533" s="471" t="s">
        <v>686</v>
      </c>
      <c r="C533" s="471" t="s">
        <v>1268</v>
      </c>
      <c r="D533" s="471" t="s">
        <v>919</v>
      </c>
      <c r="E533" s="624">
        <v>85000</v>
      </c>
      <c r="F533" s="436">
        <v>59459000</v>
      </c>
      <c r="G533" s="440">
        <v>85000</v>
      </c>
      <c r="H533" s="436">
        <v>59459000</v>
      </c>
      <c r="I533" s="472" t="s">
        <v>5046</v>
      </c>
      <c r="J533" s="473">
        <v>6</v>
      </c>
    </row>
    <row r="534" spans="1:10" ht="36">
      <c r="A534" s="434"/>
      <c r="B534" s="471" t="s">
        <v>686</v>
      </c>
      <c r="C534" s="471" t="s">
        <v>1268</v>
      </c>
      <c r="D534" s="471" t="s">
        <v>1272</v>
      </c>
      <c r="E534" s="624">
        <v>50000</v>
      </c>
      <c r="F534" s="436">
        <v>59509000</v>
      </c>
      <c r="G534" s="440">
        <v>50000</v>
      </c>
      <c r="H534" s="436">
        <v>59509000</v>
      </c>
      <c r="I534" s="472" t="s">
        <v>5046</v>
      </c>
      <c r="J534" s="473">
        <v>6</v>
      </c>
    </row>
    <row r="535" spans="1:10" ht="36">
      <c r="A535" s="434"/>
      <c r="B535" s="471" t="s">
        <v>686</v>
      </c>
      <c r="C535" s="471" t="s">
        <v>1268</v>
      </c>
      <c r="D535" s="471" t="s">
        <v>1273</v>
      </c>
      <c r="E535" s="624">
        <v>30000</v>
      </c>
      <c r="F535" s="436">
        <v>59539000</v>
      </c>
      <c r="G535" s="440">
        <v>30000</v>
      </c>
      <c r="H535" s="436">
        <v>59539000</v>
      </c>
      <c r="I535" s="472" t="s">
        <v>5046</v>
      </c>
      <c r="J535" s="473">
        <v>6</v>
      </c>
    </row>
    <row r="536" spans="1:10" ht="36">
      <c r="A536" s="434"/>
      <c r="B536" s="471" t="s">
        <v>686</v>
      </c>
      <c r="C536" s="471" t="s">
        <v>1268</v>
      </c>
      <c r="D536" s="471" t="s">
        <v>4582</v>
      </c>
      <c r="E536" s="624">
        <v>100000</v>
      </c>
      <c r="F536" s="436">
        <v>59639000</v>
      </c>
      <c r="G536" s="440">
        <v>100000</v>
      </c>
      <c r="H536" s="436">
        <v>59639000</v>
      </c>
      <c r="I536" s="472" t="s">
        <v>5046</v>
      </c>
      <c r="J536" s="473">
        <v>6</v>
      </c>
    </row>
    <row r="537" spans="1:10" ht="36">
      <c r="A537" s="434"/>
      <c r="B537" s="471" t="s">
        <v>686</v>
      </c>
      <c r="C537" s="471" t="s">
        <v>1274</v>
      </c>
      <c r="D537" s="471" t="s">
        <v>1275</v>
      </c>
      <c r="E537" s="624">
        <v>50000</v>
      </c>
      <c r="F537" s="436">
        <v>59689000</v>
      </c>
      <c r="G537" s="440">
        <v>50000</v>
      </c>
      <c r="H537" s="436">
        <v>59689000</v>
      </c>
      <c r="I537" s="472" t="s">
        <v>5046</v>
      </c>
      <c r="J537" s="473">
        <v>6</v>
      </c>
    </row>
    <row r="538" spans="1:10" ht="36">
      <c r="A538" s="434"/>
      <c r="B538" s="471" t="s">
        <v>686</v>
      </c>
      <c r="C538" s="471" t="s">
        <v>1274</v>
      </c>
      <c r="D538" s="471" t="s">
        <v>1276</v>
      </c>
      <c r="E538" s="624">
        <v>150000</v>
      </c>
      <c r="F538" s="436">
        <v>59839000</v>
      </c>
      <c r="G538" s="440">
        <v>150000</v>
      </c>
      <c r="H538" s="436">
        <v>59839000</v>
      </c>
      <c r="I538" s="472" t="s">
        <v>5046</v>
      </c>
      <c r="J538" s="473">
        <v>4</v>
      </c>
    </row>
    <row r="539" spans="1:10" ht="36">
      <c r="A539" s="434"/>
      <c r="B539" s="471" t="s">
        <v>686</v>
      </c>
      <c r="C539" s="471" t="s">
        <v>1274</v>
      </c>
      <c r="D539" s="471" t="s">
        <v>1277</v>
      </c>
      <c r="E539" s="624">
        <v>30000</v>
      </c>
      <c r="F539" s="436">
        <v>59869000</v>
      </c>
      <c r="G539" s="440">
        <v>30000</v>
      </c>
      <c r="H539" s="436">
        <v>59869000</v>
      </c>
      <c r="I539" s="472" t="s">
        <v>5046</v>
      </c>
      <c r="J539" s="473">
        <v>4</v>
      </c>
    </row>
    <row r="540" spans="1:10" ht="36">
      <c r="A540" s="434"/>
      <c r="B540" s="471" t="s">
        <v>686</v>
      </c>
      <c r="C540" s="471" t="s">
        <v>1278</v>
      </c>
      <c r="D540" s="471" t="s">
        <v>1279</v>
      </c>
      <c r="E540" s="624">
        <v>100000</v>
      </c>
      <c r="F540" s="436">
        <v>59969000</v>
      </c>
      <c r="G540" s="440">
        <v>100000</v>
      </c>
      <c r="H540" s="436">
        <v>59969000</v>
      </c>
      <c r="I540" s="472" t="s">
        <v>5046</v>
      </c>
      <c r="J540" s="473">
        <v>4</v>
      </c>
    </row>
    <row r="541" spans="1:10" ht="36">
      <c r="A541" s="434"/>
      <c r="B541" s="471" t="s">
        <v>686</v>
      </c>
      <c r="C541" s="471" t="s">
        <v>1278</v>
      </c>
      <c r="D541" s="471" t="s">
        <v>1276</v>
      </c>
      <c r="E541" s="624">
        <v>150000</v>
      </c>
      <c r="F541" s="436">
        <v>60119000</v>
      </c>
      <c r="G541" s="440">
        <v>150000</v>
      </c>
      <c r="H541" s="436">
        <v>60119000</v>
      </c>
      <c r="I541" s="472" t="s">
        <v>5046</v>
      </c>
      <c r="J541" s="473">
        <v>4</v>
      </c>
    </row>
    <row r="542" spans="1:10" ht="36">
      <c r="A542" s="434"/>
      <c r="B542" s="471" t="s">
        <v>686</v>
      </c>
      <c r="C542" s="471" t="s">
        <v>1280</v>
      </c>
      <c r="D542" s="471" t="s">
        <v>1281</v>
      </c>
      <c r="E542" s="624">
        <v>150000</v>
      </c>
      <c r="F542" s="436">
        <v>60269000</v>
      </c>
      <c r="G542" s="440">
        <v>150000</v>
      </c>
      <c r="H542" s="436">
        <v>60269000</v>
      </c>
      <c r="I542" s="472" t="s">
        <v>5046</v>
      </c>
      <c r="J542" s="473">
        <v>9</v>
      </c>
    </row>
    <row r="543" spans="1:10" ht="36">
      <c r="A543" s="434"/>
      <c r="B543" s="471" t="s">
        <v>686</v>
      </c>
      <c r="C543" s="471" t="s">
        <v>1280</v>
      </c>
      <c r="D543" s="471" t="s">
        <v>1282</v>
      </c>
      <c r="E543" s="624">
        <v>300000</v>
      </c>
      <c r="F543" s="436">
        <v>60569000</v>
      </c>
      <c r="G543" s="440">
        <v>300000</v>
      </c>
      <c r="H543" s="436">
        <v>60569000</v>
      </c>
      <c r="I543" s="472" t="s">
        <v>5046</v>
      </c>
      <c r="J543" s="473">
        <v>9</v>
      </c>
    </row>
    <row r="544" spans="1:10" ht="36">
      <c r="A544" s="434"/>
      <c r="B544" s="471" t="s">
        <v>686</v>
      </c>
      <c r="C544" s="471" t="s">
        <v>1280</v>
      </c>
      <c r="D544" s="471" t="s">
        <v>1283</v>
      </c>
      <c r="E544" s="624">
        <v>90000</v>
      </c>
      <c r="F544" s="436">
        <v>60659000</v>
      </c>
      <c r="G544" s="440">
        <v>90000</v>
      </c>
      <c r="H544" s="436">
        <v>60659000</v>
      </c>
      <c r="I544" s="472" t="s">
        <v>5046</v>
      </c>
      <c r="J544" s="473">
        <v>9</v>
      </c>
    </row>
    <row r="545" spans="1:10" ht="36">
      <c r="A545" s="434"/>
      <c r="B545" s="471" t="s">
        <v>686</v>
      </c>
      <c r="C545" s="471" t="s">
        <v>1284</v>
      </c>
      <c r="D545" s="471" t="s">
        <v>1285</v>
      </c>
      <c r="E545" s="624">
        <v>100000</v>
      </c>
      <c r="F545" s="436">
        <v>60759000</v>
      </c>
      <c r="G545" s="440">
        <v>100000</v>
      </c>
      <c r="H545" s="436">
        <v>60759000</v>
      </c>
      <c r="I545" s="472" t="s">
        <v>5046</v>
      </c>
      <c r="J545" s="473">
        <v>9</v>
      </c>
    </row>
    <row r="546" spans="1:10" ht="36">
      <c r="A546" s="434"/>
      <c r="B546" s="471" t="s">
        <v>686</v>
      </c>
      <c r="C546" s="471" t="s">
        <v>1280</v>
      </c>
      <c r="D546" s="471" t="s">
        <v>1206</v>
      </c>
      <c r="E546" s="624">
        <v>30000</v>
      </c>
      <c r="F546" s="436">
        <v>60789000</v>
      </c>
      <c r="G546" s="440">
        <v>30000</v>
      </c>
      <c r="H546" s="436">
        <v>60789000</v>
      </c>
      <c r="I546" s="472" t="s">
        <v>5046</v>
      </c>
      <c r="J546" s="473">
        <v>9</v>
      </c>
    </row>
    <row r="547" spans="1:10" ht="36">
      <c r="A547" s="434"/>
      <c r="B547" s="471" t="s">
        <v>686</v>
      </c>
      <c r="C547" s="471" t="s">
        <v>1280</v>
      </c>
      <c r="D547" s="471" t="s">
        <v>1286</v>
      </c>
      <c r="E547" s="624">
        <v>60000</v>
      </c>
      <c r="F547" s="436">
        <v>60849000</v>
      </c>
      <c r="G547" s="440">
        <v>60000</v>
      </c>
      <c r="H547" s="436">
        <v>60849000</v>
      </c>
      <c r="I547" s="472" t="s">
        <v>5046</v>
      </c>
      <c r="J547" s="473">
        <v>9</v>
      </c>
    </row>
    <row r="548" spans="1:10" ht="36">
      <c r="A548" s="434"/>
      <c r="B548" s="471" t="s">
        <v>686</v>
      </c>
      <c r="C548" s="471" t="s">
        <v>1280</v>
      </c>
      <c r="D548" s="471" t="s">
        <v>1287</v>
      </c>
      <c r="E548" s="624">
        <v>175000</v>
      </c>
      <c r="F548" s="436">
        <v>61024000</v>
      </c>
      <c r="G548" s="440">
        <v>175000</v>
      </c>
      <c r="H548" s="436">
        <v>61024000</v>
      </c>
      <c r="I548" s="472" t="s">
        <v>5046</v>
      </c>
      <c r="J548" s="473">
        <v>9</v>
      </c>
    </row>
    <row r="549" spans="1:10" ht="36">
      <c r="A549" s="434"/>
      <c r="B549" s="471" t="s">
        <v>686</v>
      </c>
      <c r="C549" s="471" t="s">
        <v>1280</v>
      </c>
      <c r="D549" s="471" t="s">
        <v>735</v>
      </c>
      <c r="E549" s="624">
        <v>30000</v>
      </c>
      <c r="F549" s="436">
        <v>61054000</v>
      </c>
      <c r="G549" s="440">
        <v>30000</v>
      </c>
      <c r="H549" s="436">
        <v>61054000</v>
      </c>
      <c r="I549" s="472" t="s">
        <v>5046</v>
      </c>
      <c r="J549" s="473">
        <v>9</v>
      </c>
    </row>
    <row r="550" spans="1:10" ht="36">
      <c r="A550" s="434"/>
      <c r="B550" s="471" t="s">
        <v>686</v>
      </c>
      <c r="C550" s="471" t="s">
        <v>1280</v>
      </c>
      <c r="D550" s="471" t="s">
        <v>1288</v>
      </c>
      <c r="E550" s="624">
        <v>300000</v>
      </c>
      <c r="F550" s="436">
        <v>61354000</v>
      </c>
      <c r="G550" s="440">
        <v>300000</v>
      </c>
      <c r="H550" s="436">
        <v>61354000</v>
      </c>
      <c r="I550" s="472" t="s">
        <v>5046</v>
      </c>
      <c r="J550" s="473">
        <v>9</v>
      </c>
    </row>
    <row r="551" spans="1:10" ht="36">
      <c r="A551" s="434"/>
      <c r="B551" s="471" t="s">
        <v>686</v>
      </c>
      <c r="C551" s="471" t="s">
        <v>1280</v>
      </c>
      <c r="D551" s="471" t="s">
        <v>1289</v>
      </c>
      <c r="E551" s="624">
        <v>200000</v>
      </c>
      <c r="F551" s="436">
        <v>61554000</v>
      </c>
      <c r="G551" s="440">
        <v>200000</v>
      </c>
      <c r="H551" s="436">
        <v>61554000</v>
      </c>
      <c r="I551" s="472" t="s">
        <v>5046</v>
      </c>
      <c r="J551" s="473">
        <v>9</v>
      </c>
    </row>
    <row r="552" spans="1:10" ht="36">
      <c r="A552" s="434"/>
      <c r="B552" s="471" t="s">
        <v>686</v>
      </c>
      <c r="C552" s="471" t="s">
        <v>1290</v>
      </c>
      <c r="D552" s="471" t="s">
        <v>806</v>
      </c>
      <c r="E552" s="624">
        <v>30000</v>
      </c>
      <c r="F552" s="436">
        <v>61584000</v>
      </c>
      <c r="G552" s="440">
        <v>30000</v>
      </c>
      <c r="H552" s="436">
        <v>61584000</v>
      </c>
      <c r="I552" s="472" t="s">
        <v>5046</v>
      </c>
      <c r="J552" s="473">
        <v>9</v>
      </c>
    </row>
    <row r="553" spans="1:10" ht="36">
      <c r="A553" s="434"/>
      <c r="B553" s="471" t="s">
        <v>686</v>
      </c>
      <c r="C553" s="471" t="s">
        <v>1291</v>
      </c>
      <c r="D553" s="471" t="s">
        <v>1292</v>
      </c>
      <c r="E553" s="624">
        <v>100000</v>
      </c>
      <c r="F553" s="436">
        <v>61684000</v>
      </c>
      <c r="G553" s="440">
        <v>100000</v>
      </c>
      <c r="H553" s="436">
        <v>61684000</v>
      </c>
      <c r="I553" s="472" t="s">
        <v>5046</v>
      </c>
      <c r="J553" s="473">
        <v>9</v>
      </c>
    </row>
    <row r="554" spans="1:10" ht="36">
      <c r="A554" s="434"/>
      <c r="B554" s="471" t="s">
        <v>686</v>
      </c>
      <c r="C554" s="471" t="s">
        <v>1291</v>
      </c>
      <c r="D554" s="471" t="s">
        <v>1293</v>
      </c>
      <c r="E554" s="624">
        <v>200000</v>
      </c>
      <c r="F554" s="436">
        <v>61884000</v>
      </c>
      <c r="G554" s="440">
        <v>200000</v>
      </c>
      <c r="H554" s="436">
        <v>61884000</v>
      </c>
      <c r="I554" s="472" t="s">
        <v>5046</v>
      </c>
      <c r="J554" s="473">
        <v>9</v>
      </c>
    </row>
    <row r="555" spans="1:10" ht="36">
      <c r="A555" s="434"/>
      <c r="B555" s="471" t="s">
        <v>686</v>
      </c>
      <c r="C555" s="471" t="s">
        <v>1290</v>
      </c>
      <c r="D555" s="471" t="s">
        <v>1083</v>
      </c>
      <c r="E555" s="624">
        <v>75000</v>
      </c>
      <c r="F555" s="436">
        <v>61959000</v>
      </c>
      <c r="G555" s="440">
        <v>75000</v>
      </c>
      <c r="H555" s="436">
        <v>61959000</v>
      </c>
      <c r="I555" s="472" t="s">
        <v>5046</v>
      </c>
      <c r="J555" s="473">
        <v>9</v>
      </c>
    </row>
    <row r="556" spans="1:10" ht="36">
      <c r="A556" s="434"/>
      <c r="B556" s="471" t="s">
        <v>686</v>
      </c>
      <c r="C556" s="471" t="s">
        <v>1294</v>
      </c>
      <c r="D556" s="471" t="s">
        <v>1206</v>
      </c>
      <c r="E556" s="624">
        <v>20000</v>
      </c>
      <c r="F556" s="436">
        <v>61979000</v>
      </c>
      <c r="G556" s="440">
        <v>20000</v>
      </c>
      <c r="H556" s="436">
        <v>61979000</v>
      </c>
      <c r="I556" s="472" t="s">
        <v>5046</v>
      </c>
      <c r="J556" s="473">
        <v>6</v>
      </c>
    </row>
    <row r="557" spans="1:10" ht="36">
      <c r="A557" s="460"/>
      <c r="B557" s="476" t="s">
        <v>686</v>
      </c>
      <c r="C557" s="476" t="s">
        <v>1294</v>
      </c>
      <c r="D557" s="476" t="s">
        <v>1295</v>
      </c>
      <c r="E557" s="623">
        <v>150000</v>
      </c>
      <c r="F557" s="436">
        <v>62129000</v>
      </c>
      <c r="G557" s="463">
        <v>150000</v>
      </c>
      <c r="H557" s="436">
        <v>62129000</v>
      </c>
      <c r="I557" s="477" t="s">
        <v>5046</v>
      </c>
      <c r="J557" s="478">
        <v>6</v>
      </c>
    </row>
    <row r="558" spans="1:10" ht="36">
      <c r="A558" s="434"/>
      <c r="B558" s="471" t="s">
        <v>686</v>
      </c>
      <c r="C558" s="471" t="s">
        <v>1294</v>
      </c>
      <c r="D558" s="471" t="s">
        <v>1296</v>
      </c>
      <c r="E558" s="624">
        <v>20000</v>
      </c>
      <c r="F558" s="436">
        <v>62149000</v>
      </c>
      <c r="G558" s="440">
        <v>20000</v>
      </c>
      <c r="H558" s="436">
        <v>62149000</v>
      </c>
      <c r="I558" s="472" t="s">
        <v>5046</v>
      </c>
      <c r="J558" s="473">
        <v>6</v>
      </c>
    </row>
    <row r="559" spans="1:10" ht="36">
      <c r="A559" s="434"/>
      <c r="B559" s="471" t="s">
        <v>686</v>
      </c>
      <c r="C559" s="471" t="s">
        <v>1294</v>
      </c>
      <c r="D559" s="471" t="s">
        <v>1297</v>
      </c>
      <c r="E559" s="624">
        <v>20000</v>
      </c>
      <c r="F559" s="436">
        <v>62169000</v>
      </c>
      <c r="G559" s="440">
        <v>20000</v>
      </c>
      <c r="H559" s="436">
        <v>62169000</v>
      </c>
      <c r="I559" s="472" t="s">
        <v>5046</v>
      </c>
      <c r="J559" s="473">
        <v>6</v>
      </c>
    </row>
    <row r="560" spans="1:10" ht="36">
      <c r="A560" s="434"/>
      <c r="B560" s="471" t="s">
        <v>686</v>
      </c>
      <c r="C560" s="471" t="s">
        <v>1294</v>
      </c>
      <c r="D560" s="471" t="s">
        <v>1298</v>
      </c>
      <c r="E560" s="624">
        <v>200000</v>
      </c>
      <c r="F560" s="436">
        <v>62369000</v>
      </c>
      <c r="G560" s="440">
        <v>200000</v>
      </c>
      <c r="H560" s="436">
        <v>62369000</v>
      </c>
      <c r="I560" s="472" t="s">
        <v>5046</v>
      </c>
      <c r="J560" s="473">
        <v>6</v>
      </c>
    </row>
    <row r="561" spans="1:10" ht="36">
      <c r="A561" s="434"/>
      <c r="B561" s="471" t="s">
        <v>686</v>
      </c>
      <c r="C561" s="471" t="s">
        <v>1294</v>
      </c>
      <c r="D561" s="471" t="s">
        <v>1299</v>
      </c>
      <c r="E561" s="624">
        <v>40000</v>
      </c>
      <c r="F561" s="436">
        <v>62409000</v>
      </c>
      <c r="G561" s="440">
        <v>40000</v>
      </c>
      <c r="H561" s="436">
        <v>62409000</v>
      </c>
      <c r="I561" s="472" t="s">
        <v>5046</v>
      </c>
      <c r="J561" s="473">
        <v>6</v>
      </c>
    </row>
    <row r="562" spans="1:10" ht="36">
      <c r="A562" s="434"/>
      <c r="B562" s="471" t="s">
        <v>686</v>
      </c>
      <c r="C562" s="471" t="s">
        <v>1294</v>
      </c>
      <c r="D562" s="471" t="s">
        <v>1300</v>
      </c>
      <c r="E562" s="624">
        <v>10000</v>
      </c>
      <c r="F562" s="436">
        <v>62419000</v>
      </c>
      <c r="G562" s="440">
        <v>10000</v>
      </c>
      <c r="H562" s="436">
        <v>62419000</v>
      </c>
      <c r="I562" s="472" t="s">
        <v>5046</v>
      </c>
      <c r="J562" s="473">
        <v>6</v>
      </c>
    </row>
    <row r="563" spans="1:10" ht="36">
      <c r="A563" s="434"/>
      <c r="B563" s="471" t="s">
        <v>686</v>
      </c>
      <c r="C563" s="471" t="s">
        <v>1301</v>
      </c>
      <c r="D563" s="471" t="s">
        <v>1302</v>
      </c>
      <c r="E563" s="624">
        <v>50000</v>
      </c>
      <c r="F563" s="436">
        <v>62469000</v>
      </c>
      <c r="G563" s="440">
        <v>50000</v>
      </c>
      <c r="H563" s="436">
        <v>62469000</v>
      </c>
      <c r="I563" s="472" t="s">
        <v>5046</v>
      </c>
      <c r="J563" s="473">
        <v>6</v>
      </c>
    </row>
    <row r="564" spans="1:10" ht="36">
      <c r="A564" s="434"/>
      <c r="B564" s="471" t="s">
        <v>686</v>
      </c>
      <c r="C564" s="471" t="s">
        <v>1301</v>
      </c>
      <c r="D564" s="471" t="s">
        <v>1303</v>
      </c>
      <c r="E564" s="624">
        <v>30000</v>
      </c>
      <c r="F564" s="436">
        <v>62499000</v>
      </c>
      <c r="G564" s="440">
        <v>30000</v>
      </c>
      <c r="H564" s="436">
        <v>62499000</v>
      </c>
      <c r="I564" s="472" t="s">
        <v>5046</v>
      </c>
      <c r="J564" s="473">
        <v>6</v>
      </c>
    </row>
    <row r="565" spans="1:10" ht="36">
      <c r="A565" s="434"/>
      <c r="B565" s="471" t="s">
        <v>686</v>
      </c>
      <c r="C565" s="471" t="s">
        <v>1301</v>
      </c>
      <c r="D565" s="471" t="s">
        <v>1304</v>
      </c>
      <c r="E565" s="624">
        <v>200000</v>
      </c>
      <c r="F565" s="436">
        <v>62699000</v>
      </c>
      <c r="G565" s="440">
        <v>200000</v>
      </c>
      <c r="H565" s="436">
        <v>62699000</v>
      </c>
      <c r="I565" s="472" t="s">
        <v>5046</v>
      </c>
      <c r="J565" s="473">
        <v>6</v>
      </c>
    </row>
    <row r="566" spans="1:10" ht="36">
      <c r="A566" s="434"/>
      <c r="B566" s="471" t="s">
        <v>686</v>
      </c>
      <c r="C566" s="471" t="s">
        <v>1301</v>
      </c>
      <c r="D566" s="471" t="s">
        <v>1206</v>
      </c>
      <c r="E566" s="624">
        <v>25000</v>
      </c>
      <c r="F566" s="436">
        <v>62724000</v>
      </c>
      <c r="G566" s="440">
        <v>25000</v>
      </c>
      <c r="H566" s="436">
        <v>62724000</v>
      </c>
      <c r="I566" s="472" t="s">
        <v>5046</v>
      </c>
      <c r="J566" s="473">
        <v>6</v>
      </c>
    </row>
    <row r="567" spans="1:10" ht="36">
      <c r="A567" s="434"/>
      <c r="B567" s="471" t="s">
        <v>686</v>
      </c>
      <c r="C567" s="471" t="s">
        <v>1301</v>
      </c>
      <c r="D567" s="471" t="s">
        <v>1305</v>
      </c>
      <c r="E567" s="624">
        <v>15000</v>
      </c>
      <c r="F567" s="436">
        <v>62739000</v>
      </c>
      <c r="G567" s="440">
        <v>15000</v>
      </c>
      <c r="H567" s="436">
        <v>62739000</v>
      </c>
      <c r="I567" s="472" t="s">
        <v>5046</v>
      </c>
      <c r="J567" s="473">
        <v>6</v>
      </c>
    </row>
    <row r="568" spans="1:10" ht="36">
      <c r="A568" s="434"/>
      <c r="B568" s="471" t="s">
        <v>686</v>
      </c>
      <c r="C568" s="471" t="s">
        <v>1301</v>
      </c>
      <c r="D568" s="471" t="s">
        <v>1306</v>
      </c>
      <c r="E568" s="624">
        <v>40000</v>
      </c>
      <c r="F568" s="436">
        <v>62779000</v>
      </c>
      <c r="G568" s="440">
        <v>40000</v>
      </c>
      <c r="H568" s="436">
        <v>62779000</v>
      </c>
      <c r="I568" s="472" t="s">
        <v>5046</v>
      </c>
      <c r="J568" s="473">
        <v>6</v>
      </c>
    </row>
    <row r="569" spans="1:10" ht="36">
      <c r="A569" s="434"/>
      <c r="B569" s="471" t="s">
        <v>686</v>
      </c>
      <c r="C569" s="471" t="s">
        <v>1307</v>
      </c>
      <c r="D569" s="471" t="s">
        <v>1308</v>
      </c>
      <c r="E569" s="624">
        <v>300000</v>
      </c>
      <c r="F569" s="436">
        <v>63079000</v>
      </c>
      <c r="G569" s="440">
        <v>300000</v>
      </c>
      <c r="H569" s="436">
        <v>63079000</v>
      </c>
      <c r="I569" s="472" t="s">
        <v>5046</v>
      </c>
      <c r="J569" s="473">
        <v>6</v>
      </c>
    </row>
    <row r="570" spans="1:10" ht="36">
      <c r="A570" s="434"/>
      <c r="B570" s="471" t="s">
        <v>686</v>
      </c>
      <c r="C570" s="471" t="s">
        <v>1307</v>
      </c>
      <c r="D570" s="471" t="s">
        <v>1309</v>
      </c>
      <c r="E570" s="624">
        <v>50000</v>
      </c>
      <c r="F570" s="436">
        <v>63129000</v>
      </c>
      <c r="G570" s="440">
        <v>50000</v>
      </c>
      <c r="H570" s="436">
        <v>63129000</v>
      </c>
      <c r="I570" s="472" t="s">
        <v>5046</v>
      </c>
      <c r="J570" s="473">
        <v>6</v>
      </c>
    </row>
    <row r="571" spans="1:10" ht="36">
      <c r="A571" s="434"/>
      <c r="B571" s="471" t="s">
        <v>686</v>
      </c>
      <c r="C571" s="471" t="s">
        <v>1307</v>
      </c>
      <c r="D571" s="471" t="s">
        <v>735</v>
      </c>
      <c r="E571" s="624">
        <v>30000</v>
      </c>
      <c r="F571" s="436">
        <v>63159000</v>
      </c>
      <c r="G571" s="440">
        <v>30000</v>
      </c>
      <c r="H571" s="436">
        <v>63159000</v>
      </c>
      <c r="I571" s="472" t="s">
        <v>5046</v>
      </c>
      <c r="J571" s="473">
        <v>6</v>
      </c>
    </row>
    <row r="572" spans="1:10" ht="36">
      <c r="A572" s="434"/>
      <c r="B572" s="471" t="s">
        <v>686</v>
      </c>
      <c r="C572" s="471" t="s">
        <v>1307</v>
      </c>
      <c r="D572" s="471" t="s">
        <v>1310</v>
      </c>
      <c r="E572" s="624">
        <v>10000</v>
      </c>
      <c r="F572" s="436">
        <v>63169000</v>
      </c>
      <c r="G572" s="440">
        <v>10000</v>
      </c>
      <c r="H572" s="436">
        <v>63169000</v>
      </c>
      <c r="I572" s="472" t="s">
        <v>5046</v>
      </c>
      <c r="J572" s="473">
        <v>6</v>
      </c>
    </row>
    <row r="573" spans="1:10" ht="36">
      <c r="A573" s="434"/>
      <c r="B573" s="471" t="s">
        <v>686</v>
      </c>
      <c r="C573" s="471" t="s">
        <v>1307</v>
      </c>
      <c r="D573" s="471" t="s">
        <v>1311</v>
      </c>
      <c r="E573" s="624">
        <v>250000</v>
      </c>
      <c r="F573" s="436">
        <v>63419000</v>
      </c>
      <c r="G573" s="440">
        <v>250000</v>
      </c>
      <c r="H573" s="436">
        <v>63419000</v>
      </c>
      <c r="I573" s="472" t="s">
        <v>5046</v>
      </c>
      <c r="J573" s="473">
        <v>6</v>
      </c>
    </row>
    <row r="574" spans="1:10" ht="36">
      <c r="A574" s="434"/>
      <c r="B574" s="471" t="s">
        <v>686</v>
      </c>
      <c r="C574" s="471" t="s">
        <v>1307</v>
      </c>
      <c r="D574" s="471" t="s">
        <v>1206</v>
      </c>
      <c r="E574" s="624">
        <v>25000</v>
      </c>
      <c r="F574" s="436">
        <v>63444000</v>
      </c>
      <c r="G574" s="440">
        <v>25000</v>
      </c>
      <c r="H574" s="436">
        <v>63444000</v>
      </c>
      <c r="I574" s="472" t="s">
        <v>5046</v>
      </c>
      <c r="J574" s="473">
        <v>6</v>
      </c>
    </row>
    <row r="575" spans="1:10" ht="36">
      <c r="A575" s="434"/>
      <c r="B575" s="435" t="s">
        <v>673</v>
      </c>
      <c r="C575" s="435" t="s">
        <v>1312</v>
      </c>
      <c r="D575" s="435" t="s">
        <v>1313</v>
      </c>
      <c r="E575" s="624">
        <v>150000</v>
      </c>
      <c r="F575" s="436">
        <v>63594000</v>
      </c>
      <c r="G575" s="440">
        <v>150000</v>
      </c>
      <c r="H575" s="436">
        <v>63594000</v>
      </c>
      <c r="I575" s="479" t="s">
        <v>5049</v>
      </c>
      <c r="J575" s="480">
        <v>35</v>
      </c>
    </row>
    <row r="576" spans="1:10" ht="36">
      <c r="A576" s="434"/>
      <c r="B576" s="435" t="s">
        <v>673</v>
      </c>
      <c r="C576" s="435" t="s">
        <v>1312</v>
      </c>
      <c r="D576" s="435" t="s">
        <v>1314</v>
      </c>
      <c r="E576" s="624">
        <v>50000</v>
      </c>
      <c r="F576" s="436">
        <v>63644000</v>
      </c>
      <c r="G576" s="440">
        <v>50000</v>
      </c>
      <c r="H576" s="436">
        <v>63644000</v>
      </c>
      <c r="I576" s="479" t="s">
        <v>5049</v>
      </c>
      <c r="J576" s="480">
        <v>35</v>
      </c>
    </row>
    <row r="577" spans="1:10" ht="36">
      <c r="A577" s="434"/>
      <c r="B577" s="435" t="s">
        <v>673</v>
      </c>
      <c r="C577" s="435" t="s">
        <v>1315</v>
      </c>
      <c r="D577" s="435" t="s">
        <v>1316</v>
      </c>
      <c r="E577" s="624">
        <v>25000</v>
      </c>
      <c r="F577" s="436">
        <v>63669000</v>
      </c>
      <c r="G577" s="440">
        <v>25000</v>
      </c>
      <c r="H577" s="436">
        <v>63669000</v>
      </c>
      <c r="I577" s="479" t="s">
        <v>5049</v>
      </c>
      <c r="J577" s="480">
        <v>36</v>
      </c>
    </row>
    <row r="578" spans="1:10" ht="36">
      <c r="A578" s="434"/>
      <c r="B578" s="435" t="s">
        <v>673</v>
      </c>
      <c r="C578" s="435" t="s">
        <v>1317</v>
      </c>
      <c r="D578" s="435" t="s">
        <v>1318</v>
      </c>
      <c r="E578" s="624">
        <v>140000</v>
      </c>
      <c r="F578" s="436">
        <v>63809000</v>
      </c>
      <c r="G578" s="440">
        <v>140000</v>
      </c>
      <c r="H578" s="436">
        <v>63809000</v>
      </c>
      <c r="I578" s="479" t="s">
        <v>5049</v>
      </c>
      <c r="J578" s="480">
        <v>33</v>
      </c>
    </row>
    <row r="579" spans="1:10" ht="36">
      <c r="A579" s="434"/>
      <c r="B579" s="435" t="s">
        <v>673</v>
      </c>
      <c r="C579" s="435" t="s">
        <v>1317</v>
      </c>
      <c r="D579" s="435" t="s">
        <v>1319</v>
      </c>
      <c r="E579" s="624">
        <v>100000</v>
      </c>
      <c r="F579" s="436">
        <v>63909000</v>
      </c>
      <c r="G579" s="440">
        <v>100000</v>
      </c>
      <c r="H579" s="436">
        <v>63909000</v>
      </c>
      <c r="I579" s="479" t="s">
        <v>5049</v>
      </c>
      <c r="J579" s="480">
        <v>33</v>
      </c>
    </row>
    <row r="580" spans="1:10" ht="36">
      <c r="A580" s="434"/>
      <c r="B580" s="435" t="s">
        <v>673</v>
      </c>
      <c r="C580" s="435" t="s">
        <v>1317</v>
      </c>
      <c r="D580" s="435" t="s">
        <v>1320</v>
      </c>
      <c r="E580" s="624">
        <v>35000</v>
      </c>
      <c r="F580" s="436">
        <v>63944000</v>
      </c>
      <c r="G580" s="440">
        <v>35000</v>
      </c>
      <c r="H580" s="436">
        <v>63944000</v>
      </c>
      <c r="I580" s="479" t="s">
        <v>5049</v>
      </c>
      <c r="J580" s="480">
        <v>33</v>
      </c>
    </row>
    <row r="581" spans="1:10" ht="36">
      <c r="A581" s="434"/>
      <c r="B581" s="435" t="s">
        <v>673</v>
      </c>
      <c r="C581" s="435" t="s">
        <v>1317</v>
      </c>
      <c r="D581" s="435" t="s">
        <v>5050</v>
      </c>
      <c r="E581" s="624">
        <v>50000</v>
      </c>
      <c r="F581" s="436">
        <v>63994000</v>
      </c>
      <c r="G581" s="440">
        <v>50000</v>
      </c>
      <c r="H581" s="436">
        <v>63994000</v>
      </c>
      <c r="I581" s="479" t="s">
        <v>5049</v>
      </c>
      <c r="J581" s="480">
        <v>33</v>
      </c>
    </row>
    <row r="582" spans="1:10" ht="36">
      <c r="A582" s="434"/>
      <c r="B582" s="435" t="s">
        <v>673</v>
      </c>
      <c r="C582" s="435" t="s">
        <v>1321</v>
      </c>
      <c r="D582" s="435" t="s">
        <v>1322</v>
      </c>
      <c r="E582" s="624">
        <v>30000</v>
      </c>
      <c r="F582" s="436">
        <v>64024000</v>
      </c>
      <c r="G582" s="440">
        <v>30000</v>
      </c>
      <c r="H582" s="436">
        <v>64024000</v>
      </c>
      <c r="I582" s="479" t="s">
        <v>5049</v>
      </c>
      <c r="J582" s="480">
        <v>33</v>
      </c>
    </row>
    <row r="583" spans="1:10" ht="36">
      <c r="A583" s="434"/>
      <c r="B583" s="435" t="s">
        <v>673</v>
      </c>
      <c r="C583" s="435" t="s">
        <v>1321</v>
      </c>
      <c r="D583" s="435" t="s">
        <v>1323</v>
      </c>
      <c r="E583" s="624">
        <v>10000</v>
      </c>
      <c r="F583" s="436">
        <v>64034000</v>
      </c>
      <c r="G583" s="440">
        <v>10000</v>
      </c>
      <c r="H583" s="436">
        <v>64034000</v>
      </c>
      <c r="I583" s="479" t="s">
        <v>5049</v>
      </c>
      <c r="J583" s="480">
        <v>33</v>
      </c>
    </row>
    <row r="584" spans="1:10" ht="36">
      <c r="A584" s="434"/>
      <c r="B584" s="435" t="s">
        <v>673</v>
      </c>
      <c r="C584" s="435" t="s">
        <v>1321</v>
      </c>
      <c r="D584" s="435" t="s">
        <v>735</v>
      </c>
      <c r="E584" s="624">
        <v>30000</v>
      </c>
      <c r="F584" s="436">
        <v>64064000</v>
      </c>
      <c r="G584" s="440">
        <v>30000</v>
      </c>
      <c r="H584" s="436">
        <v>64064000</v>
      </c>
      <c r="I584" s="479" t="s">
        <v>5049</v>
      </c>
      <c r="J584" s="480">
        <v>33</v>
      </c>
    </row>
    <row r="585" spans="1:10" ht="36">
      <c r="A585" s="434"/>
      <c r="B585" s="435" t="s">
        <v>673</v>
      </c>
      <c r="C585" s="435" t="s">
        <v>1321</v>
      </c>
      <c r="D585" s="435" t="s">
        <v>1324</v>
      </c>
      <c r="E585" s="624">
        <v>40000</v>
      </c>
      <c r="F585" s="436">
        <v>64104000</v>
      </c>
      <c r="G585" s="440">
        <v>40000</v>
      </c>
      <c r="H585" s="436">
        <v>64104000</v>
      </c>
      <c r="I585" s="479" t="s">
        <v>5049</v>
      </c>
      <c r="J585" s="480">
        <v>33</v>
      </c>
    </row>
    <row r="586" spans="1:10" ht="36">
      <c r="A586" s="434"/>
      <c r="B586" s="435" t="s">
        <v>673</v>
      </c>
      <c r="C586" s="435" t="s">
        <v>1321</v>
      </c>
      <c r="D586" s="435" t="s">
        <v>1325</v>
      </c>
      <c r="E586" s="624">
        <v>250000</v>
      </c>
      <c r="F586" s="436">
        <v>64354000</v>
      </c>
      <c r="G586" s="440">
        <v>250000</v>
      </c>
      <c r="H586" s="436">
        <v>64354000</v>
      </c>
      <c r="I586" s="479" t="s">
        <v>5049</v>
      </c>
      <c r="J586" s="480">
        <v>33</v>
      </c>
    </row>
    <row r="587" spans="1:10" ht="36">
      <c r="A587" s="434"/>
      <c r="B587" s="435" t="s">
        <v>673</v>
      </c>
      <c r="C587" s="435" t="s">
        <v>1321</v>
      </c>
      <c r="D587" s="435" t="s">
        <v>1326</v>
      </c>
      <c r="E587" s="624">
        <v>15000</v>
      </c>
      <c r="F587" s="436">
        <v>64369000</v>
      </c>
      <c r="G587" s="440">
        <v>15000</v>
      </c>
      <c r="H587" s="436">
        <v>64369000</v>
      </c>
      <c r="I587" s="479" t="s">
        <v>5049</v>
      </c>
      <c r="J587" s="480">
        <v>33</v>
      </c>
    </row>
    <row r="588" spans="1:10" ht="36">
      <c r="A588" s="434"/>
      <c r="B588" s="435" t="s">
        <v>673</v>
      </c>
      <c r="C588" s="435" t="s">
        <v>1321</v>
      </c>
      <c r="D588" s="435" t="s">
        <v>1327</v>
      </c>
      <c r="E588" s="624">
        <v>30000</v>
      </c>
      <c r="F588" s="436">
        <v>64399000</v>
      </c>
      <c r="G588" s="440">
        <v>30000</v>
      </c>
      <c r="H588" s="436">
        <v>64399000</v>
      </c>
      <c r="I588" s="479" t="s">
        <v>5049</v>
      </c>
      <c r="J588" s="480">
        <v>33</v>
      </c>
    </row>
    <row r="589" spans="1:10" ht="36">
      <c r="A589" s="434"/>
      <c r="B589" s="435" t="s">
        <v>673</v>
      </c>
      <c r="C589" s="435" t="s">
        <v>1328</v>
      </c>
      <c r="D589" s="435" t="s">
        <v>1329</v>
      </c>
      <c r="E589" s="624">
        <v>10000</v>
      </c>
      <c r="F589" s="436">
        <v>64409000</v>
      </c>
      <c r="G589" s="440">
        <v>10000</v>
      </c>
      <c r="H589" s="436">
        <v>64409000</v>
      </c>
      <c r="I589" s="479" t="s">
        <v>5049</v>
      </c>
      <c r="J589" s="480">
        <v>33</v>
      </c>
    </row>
    <row r="590" spans="1:10" ht="36">
      <c r="A590" s="434"/>
      <c r="B590" s="435" t="s">
        <v>673</v>
      </c>
      <c r="C590" s="435" t="s">
        <v>1328</v>
      </c>
      <c r="D590" s="435" t="s">
        <v>919</v>
      </c>
      <c r="E590" s="624">
        <v>30000</v>
      </c>
      <c r="F590" s="436">
        <v>64439000</v>
      </c>
      <c r="G590" s="440">
        <v>30000</v>
      </c>
      <c r="H590" s="436">
        <v>64439000</v>
      </c>
      <c r="I590" s="479" t="s">
        <v>5049</v>
      </c>
      <c r="J590" s="480">
        <v>33</v>
      </c>
    </row>
    <row r="591" spans="1:10" ht="36">
      <c r="A591" s="434"/>
      <c r="B591" s="435" t="s">
        <v>673</v>
      </c>
      <c r="C591" s="435" t="s">
        <v>1328</v>
      </c>
      <c r="D591" s="435" t="s">
        <v>1330</v>
      </c>
      <c r="E591" s="624">
        <v>350000</v>
      </c>
      <c r="F591" s="436">
        <v>64789000</v>
      </c>
      <c r="G591" s="440">
        <v>350000</v>
      </c>
      <c r="H591" s="436">
        <v>64789000</v>
      </c>
      <c r="I591" s="479" t="s">
        <v>5049</v>
      </c>
      <c r="J591" s="480">
        <v>33</v>
      </c>
    </row>
    <row r="592" spans="1:10" ht="36">
      <c r="A592" s="434"/>
      <c r="B592" s="435" t="s">
        <v>673</v>
      </c>
      <c r="C592" s="435" t="s">
        <v>1328</v>
      </c>
      <c r="D592" s="435" t="s">
        <v>1331</v>
      </c>
      <c r="E592" s="624">
        <v>25000</v>
      </c>
      <c r="F592" s="436">
        <v>64814000</v>
      </c>
      <c r="G592" s="440">
        <v>25000</v>
      </c>
      <c r="H592" s="436">
        <v>64814000</v>
      </c>
      <c r="I592" s="479" t="s">
        <v>5049</v>
      </c>
      <c r="J592" s="480">
        <v>33</v>
      </c>
    </row>
    <row r="593" spans="1:10" ht="36">
      <c r="A593" s="434"/>
      <c r="B593" s="435" t="s">
        <v>673</v>
      </c>
      <c r="C593" s="435" t="s">
        <v>1328</v>
      </c>
      <c r="D593" s="435" t="s">
        <v>1332</v>
      </c>
      <c r="E593" s="624">
        <v>15000</v>
      </c>
      <c r="F593" s="436">
        <v>64829000</v>
      </c>
      <c r="G593" s="440">
        <v>15000</v>
      </c>
      <c r="H593" s="436">
        <v>64829000</v>
      </c>
      <c r="I593" s="479" t="s">
        <v>5049</v>
      </c>
      <c r="J593" s="480">
        <v>33</v>
      </c>
    </row>
    <row r="594" spans="1:10" ht="36">
      <c r="A594" s="434"/>
      <c r="B594" s="435" t="s">
        <v>673</v>
      </c>
      <c r="C594" s="435" t="s">
        <v>1328</v>
      </c>
      <c r="D594" s="435" t="s">
        <v>1333</v>
      </c>
      <c r="E594" s="624">
        <v>35000</v>
      </c>
      <c r="F594" s="436">
        <v>64864000</v>
      </c>
      <c r="G594" s="440">
        <v>35000</v>
      </c>
      <c r="H594" s="436">
        <v>64864000</v>
      </c>
      <c r="I594" s="479" t="s">
        <v>5049</v>
      </c>
      <c r="J594" s="480">
        <v>33</v>
      </c>
    </row>
    <row r="595" spans="1:10" ht="36">
      <c r="A595" s="434"/>
      <c r="B595" s="435" t="s">
        <v>673</v>
      </c>
      <c r="C595" s="435" t="s">
        <v>1328</v>
      </c>
      <c r="D595" s="435" t="s">
        <v>5051</v>
      </c>
      <c r="E595" s="624">
        <v>100000</v>
      </c>
      <c r="F595" s="436">
        <v>64964000</v>
      </c>
      <c r="G595" s="440">
        <v>100000</v>
      </c>
      <c r="H595" s="436">
        <v>64964000</v>
      </c>
      <c r="I595" s="479" t="s">
        <v>5049</v>
      </c>
      <c r="J595" s="480">
        <v>33</v>
      </c>
    </row>
    <row r="596" spans="1:10" ht="36">
      <c r="A596" s="434"/>
      <c r="B596" s="435" t="s">
        <v>673</v>
      </c>
      <c r="C596" s="435" t="s">
        <v>1334</v>
      </c>
      <c r="D596" s="435" t="s">
        <v>1335</v>
      </c>
      <c r="E596" s="624">
        <v>15000</v>
      </c>
      <c r="F596" s="436">
        <v>64979000</v>
      </c>
      <c r="G596" s="440">
        <v>15000</v>
      </c>
      <c r="H596" s="436">
        <v>64979000</v>
      </c>
      <c r="I596" s="479" t="s">
        <v>5049</v>
      </c>
      <c r="J596" s="480">
        <v>33</v>
      </c>
    </row>
    <row r="597" spans="1:10" ht="36">
      <c r="A597" s="434"/>
      <c r="B597" s="435" t="s">
        <v>673</v>
      </c>
      <c r="C597" s="435" t="s">
        <v>1334</v>
      </c>
      <c r="D597" s="435" t="s">
        <v>1336</v>
      </c>
      <c r="E597" s="624">
        <v>100000</v>
      </c>
      <c r="F597" s="436">
        <v>65079000</v>
      </c>
      <c r="G597" s="440">
        <v>100000</v>
      </c>
      <c r="H597" s="436">
        <v>65079000</v>
      </c>
      <c r="I597" s="479" t="s">
        <v>5049</v>
      </c>
      <c r="J597" s="480">
        <v>33</v>
      </c>
    </row>
    <row r="598" spans="1:10" ht="36">
      <c r="A598" s="434"/>
      <c r="B598" s="435" t="s">
        <v>673</v>
      </c>
      <c r="C598" s="435" t="s">
        <v>1334</v>
      </c>
      <c r="D598" s="435" t="s">
        <v>1337</v>
      </c>
      <c r="E598" s="624">
        <v>60000</v>
      </c>
      <c r="F598" s="436">
        <v>65139000</v>
      </c>
      <c r="G598" s="440">
        <v>60000</v>
      </c>
      <c r="H598" s="436">
        <v>65139000</v>
      </c>
      <c r="I598" s="479" t="s">
        <v>5049</v>
      </c>
      <c r="J598" s="480">
        <v>33</v>
      </c>
    </row>
    <row r="599" spans="1:10" ht="36">
      <c r="A599" s="434"/>
      <c r="B599" s="435" t="s">
        <v>673</v>
      </c>
      <c r="C599" s="435" t="s">
        <v>1338</v>
      </c>
      <c r="D599" s="435" t="s">
        <v>735</v>
      </c>
      <c r="E599" s="624">
        <v>30000</v>
      </c>
      <c r="F599" s="436">
        <v>65169000</v>
      </c>
      <c r="G599" s="440">
        <v>30000</v>
      </c>
      <c r="H599" s="436">
        <v>65169000</v>
      </c>
      <c r="I599" s="479" t="s">
        <v>5049</v>
      </c>
      <c r="J599" s="480">
        <v>33</v>
      </c>
    </row>
    <row r="600" spans="1:10" ht="36">
      <c r="A600" s="434"/>
      <c r="B600" s="435" t="s">
        <v>673</v>
      </c>
      <c r="C600" s="435" t="s">
        <v>5052</v>
      </c>
      <c r="D600" s="435" t="s">
        <v>5053</v>
      </c>
      <c r="E600" s="624">
        <v>1000000</v>
      </c>
      <c r="F600" s="436">
        <v>66189000</v>
      </c>
      <c r="G600" s="440">
        <v>1000000</v>
      </c>
      <c r="H600" s="436">
        <v>66189000</v>
      </c>
      <c r="I600" s="479" t="s">
        <v>5049</v>
      </c>
      <c r="J600" s="480">
        <v>35</v>
      </c>
    </row>
    <row r="601" spans="1:10" ht="36">
      <c r="A601" s="434"/>
      <c r="B601" s="435" t="s">
        <v>673</v>
      </c>
      <c r="C601" s="435" t="s">
        <v>1339</v>
      </c>
      <c r="D601" s="435" t="s">
        <v>1340</v>
      </c>
      <c r="E601" s="624">
        <v>60000</v>
      </c>
      <c r="F601" s="436">
        <v>66249000</v>
      </c>
      <c r="G601" s="440">
        <v>60000</v>
      </c>
      <c r="H601" s="436">
        <v>66249000</v>
      </c>
      <c r="I601" s="479" t="s">
        <v>5049</v>
      </c>
      <c r="J601" s="480">
        <v>33</v>
      </c>
    </row>
    <row r="602" spans="1:10" ht="36">
      <c r="A602" s="434"/>
      <c r="B602" s="435" t="s">
        <v>673</v>
      </c>
      <c r="C602" s="435" t="s">
        <v>1339</v>
      </c>
      <c r="D602" s="435" t="s">
        <v>1341</v>
      </c>
      <c r="E602" s="624">
        <v>70000</v>
      </c>
      <c r="F602" s="436">
        <v>66319000</v>
      </c>
      <c r="G602" s="440">
        <v>70000</v>
      </c>
      <c r="H602" s="436">
        <v>66319000</v>
      </c>
      <c r="I602" s="479" t="s">
        <v>5049</v>
      </c>
      <c r="J602" s="480">
        <v>33</v>
      </c>
    </row>
    <row r="603" spans="1:10" ht="36">
      <c r="A603" s="434"/>
      <c r="B603" s="435" t="s">
        <v>673</v>
      </c>
      <c r="C603" s="435" t="s">
        <v>674</v>
      </c>
      <c r="D603" s="435" t="s">
        <v>1342</v>
      </c>
      <c r="E603" s="624">
        <v>200000</v>
      </c>
      <c r="F603" s="436">
        <v>66519000</v>
      </c>
      <c r="G603" s="440">
        <v>200000</v>
      </c>
      <c r="H603" s="436">
        <v>66519000</v>
      </c>
      <c r="I603" s="479" t="s">
        <v>5049</v>
      </c>
      <c r="J603" s="480">
        <v>35</v>
      </c>
    </row>
    <row r="604" spans="1:10" ht="36">
      <c r="A604" s="434"/>
      <c r="B604" s="435" t="s">
        <v>673</v>
      </c>
      <c r="C604" s="435" t="s">
        <v>674</v>
      </c>
      <c r="D604" s="435" t="s">
        <v>1343</v>
      </c>
      <c r="E604" s="624">
        <v>200000</v>
      </c>
      <c r="F604" s="436">
        <v>66719000</v>
      </c>
      <c r="G604" s="440">
        <v>200000</v>
      </c>
      <c r="H604" s="436">
        <v>66719000</v>
      </c>
      <c r="I604" s="479" t="s">
        <v>5049</v>
      </c>
      <c r="J604" s="480">
        <v>35</v>
      </c>
    </row>
    <row r="605" spans="1:10" ht="36">
      <c r="A605" s="434"/>
      <c r="B605" s="435" t="s">
        <v>673</v>
      </c>
      <c r="C605" s="435" t="s">
        <v>674</v>
      </c>
      <c r="D605" s="435" t="s">
        <v>1344</v>
      </c>
      <c r="E605" s="624">
        <v>100000</v>
      </c>
      <c r="F605" s="436">
        <v>66819000</v>
      </c>
      <c r="G605" s="440">
        <v>100000</v>
      </c>
      <c r="H605" s="436">
        <v>66819000</v>
      </c>
      <c r="I605" s="479" t="s">
        <v>5049</v>
      </c>
      <c r="J605" s="480">
        <v>35</v>
      </c>
    </row>
    <row r="606" spans="1:10" ht="36">
      <c r="A606" s="434"/>
      <c r="B606" s="435" t="s">
        <v>673</v>
      </c>
      <c r="C606" s="435" t="s">
        <v>674</v>
      </c>
      <c r="D606" s="435" t="s">
        <v>1345</v>
      </c>
      <c r="E606" s="624">
        <v>150000</v>
      </c>
      <c r="F606" s="436">
        <v>66969000</v>
      </c>
      <c r="G606" s="440">
        <v>150000</v>
      </c>
      <c r="H606" s="436">
        <v>66969000</v>
      </c>
      <c r="I606" s="479" t="s">
        <v>5049</v>
      </c>
      <c r="J606" s="480">
        <v>35</v>
      </c>
    </row>
    <row r="607" spans="1:10" ht="36">
      <c r="A607" s="434"/>
      <c r="B607" s="435" t="s">
        <v>673</v>
      </c>
      <c r="C607" s="435" t="s">
        <v>1346</v>
      </c>
      <c r="D607" s="435" t="s">
        <v>1347</v>
      </c>
      <c r="E607" s="624">
        <v>75000</v>
      </c>
      <c r="F607" s="436">
        <v>67044000</v>
      </c>
      <c r="G607" s="440">
        <v>75000</v>
      </c>
      <c r="H607" s="436">
        <v>67044000</v>
      </c>
      <c r="I607" s="479" t="s">
        <v>5049</v>
      </c>
      <c r="J607" s="480">
        <v>33</v>
      </c>
    </row>
    <row r="608" spans="1:10" ht="36">
      <c r="A608" s="434"/>
      <c r="B608" s="435" t="s">
        <v>673</v>
      </c>
      <c r="C608" s="435" t="s">
        <v>1346</v>
      </c>
      <c r="D608" s="435" t="s">
        <v>5054</v>
      </c>
      <c r="E608" s="624">
        <v>15000</v>
      </c>
      <c r="F608" s="436">
        <v>67059000</v>
      </c>
      <c r="G608" s="440">
        <v>15000</v>
      </c>
      <c r="H608" s="436">
        <v>67059000</v>
      </c>
      <c r="I608" s="479" t="s">
        <v>5049</v>
      </c>
      <c r="J608" s="480">
        <v>33</v>
      </c>
    </row>
    <row r="609" spans="1:10" ht="36">
      <c r="A609" s="434"/>
      <c r="B609" s="435" t="s">
        <v>673</v>
      </c>
      <c r="C609" s="435" t="s">
        <v>1348</v>
      </c>
      <c r="D609" s="435" t="s">
        <v>1349</v>
      </c>
      <c r="E609" s="624">
        <v>60000</v>
      </c>
      <c r="F609" s="436">
        <v>67119000</v>
      </c>
      <c r="G609" s="440">
        <v>60000</v>
      </c>
      <c r="H609" s="436">
        <v>67119000</v>
      </c>
      <c r="I609" s="479" t="s">
        <v>5049</v>
      </c>
      <c r="J609" s="480">
        <v>33</v>
      </c>
    </row>
    <row r="610" spans="1:10" ht="36">
      <c r="A610" s="434"/>
      <c r="B610" s="435" t="s">
        <v>673</v>
      </c>
      <c r="C610" s="435" t="s">
        <v>5055</v>
      </c>
      <c r="D610" s="435" t="s">
        <v>5056</v>
      </c>
      <c r="E610" s="624">
        <v>55000</v>
      </c>
      <c r="F610" s="436">
        <v>67174000</v>
      </c>
      <c r="G610" s="440">
        <v>55000</v>
      </c>
      <c r="H610" s="436">
        <v>67174000</v>
      </c>
      <c r="I610" s="479" t="s">
        <v>5049</v>
      </c>
      <c r="J610" s="480">
        <v>33</v>
      </c>
    </row>
    <row r="611" spans="1:10" ht="36">
      <c r="A611" s="434"/>
      <c r="B611" s="435" t="s">
        <v>673</v>
      </c>
      <c r="C611" s="435" t="s">
        <v>1350</v>
      </c>
      <c r="D611" s="435" t="s">
        <v>1351</v>
      </c>
      <c r="E611" s="624">
        <v>25000</v>
      </c>
      <c r="F611" s="436">
        <v>67199000</v>
      </c>
      <c r="G611" s="440">
        <v>25000</v>
      </c>
      <c r="H611" s="436">
        <v>67199000</v>
      </c>
      <c r="I611" s="479" t="s">
        <v>5049</v>
      </c>
      <c r="J611" s="480">
        <v>35</v>
      </c>
    </row>
    <row r="612" spans="1:10" ht="36">
      <c r="A612" s="434"/>
      <c r="B612" s="435" t="s">
        <v>673</v>
      </c>
      <c r="C612" s="435" t="s">
        <v>1350</v>
      </c>
      <c r="D612" s="435" t="s">
        <v>1352</v>
      </c>
      <c r="E612" s="624">
        <v>20000</v>
      </c>
      <c r="F612" s="436">
        <v>67219000</v>
      </c>
      <c r="G612" s="440">
        <v>20000</v>
      </c>
      <c r="H612" s="436">
        <v>67219000</v>
      </c>
      <c r="I612" s="479" t="s">
        <v>5049</v>
      </c>
      <c r="J612" s="480">
        <v>35</v>
      </c>
    </row>
    <row r="613" spans="1:10" ht="36">
      <c r="A613" s="434"/>
      <c r="B613" s="435" t="s">
        <v>673</v>
      </c>
      <c r="C613" s="435" t="s">
        <v>1350</v>
      </c>
      <c r="D613" s="435" t="s">
        <v>1353</v>
      </c>
      <c r="E613" s="624">
        <v>60000</v>
      </c>
      <c r="F613" s="436">
        <v>67279000</v>
      </c>
      <c r="G613" s="440">
        <v>60000</v>
      </c>
      <c r="H613" s="436">
        <v>67279000</v>
      </c>
      <c r="I613" s="479" t="s">
        <v>5049</v>
      </c>
      <c r="J613" s="480">
        <v>35</v>
      </c>
    </row>
    <row r="614" spans="1:10" ht="36">
      <c r="A614" s="434"/>
      <c r="B614" s="435" t="s">
        <v>673</v>
      </c>
      <c r="C614" s="435" t="s">
        <v>1354</v>
      </c>
      <c r="D614" s="435" t="s">
        <v>5057</v>
      </c>
      <c r="E614" s="624">
        <v>150000</v>
      </c>
      <c r="F614" s="436">
        <v>67429000</v>
      </c>
      <c r="G614" s="440">
        <v>150000</v>
      </c>
      <c r="H614" s="436">
        <v>67429000</v>
      </c>
      <c r="I614" s="479" t="s">
        <v>5049</v>
      </c>
      <c r="J614" s="480">
        <v>36</v>
      </c>
    </row>
    <row r="615" spans="1:10" ht="36">
      <c r="A615" s="434"/>
      <c r="B615" s="435" t="s">
        <v>673</v>
      </c>
      <c r="C615" s="435" t="s">
        <v>1355</v>
      </c>
      <c r="D615" s="435" t="s">
        <v>1356</v>
      </c>
      <c r="E615" s="624">
        <v>60000</v>
      </c>
      <c r="F615" s="436">
        <v>67489000</v>
      </c>
      <c r="G615" s="440">
        <v>60000</v>
      </c>
      <c r="H615" s="436">
        <v>67489000</v>
      </c>
      <c r="I615" s="479" t="s">
        <v>5049</v>
      </c>
      <c r="J615" s="480">
        <v>34</v>
      </c>
    </row>
    <row r="616" spans="1:10" ht="36">
      <c r="A616" s="434"/>
      <c r="B616" s="435" t="s">
        <v>673</v>
      </c>
      <c r="C616" s="435" t="s">
        <v>1355</v>
      </c>
      <c r="D616" s="435" t="s">
        <v>1357</v>
      </c>
      <c r="E616" s="624">
        <v>60000</v>
      </c>
      <c r="F616" s="436">
        <v>67549000</v>
      </c>
      <c r="G616" s="440">
        <v>60000</v>
      </c>
      <c r="H616" s="436">
        <v>67549000</v>
      </c>
      <c r="I616" s="479" t="s">
        <v>5049</v>
      </c>
      <c r="J616" s="480">
        <v>34</v>
      </c>
    </row>
    <row r="617" spans="1:10" ht="36">
      <c r="A617" s="434"/>
      <c r="B617" s="435" t="s">
        <v>673</v>
      </c>
      <c r="C617" s="435" t="s">
        <v>1358</v>
      </c>
      <c r="D617" s="435" t="s">
        <v>1359</v>
      </c>
      <c r="E617" s="624">
        <v>35000</v>
      </c>
      <c r="F617" s="436">
        <v>67584000</v>
      </c>
      <c r="G617" s="440">
        <v>35000</v>
      </c>
      <c r="H617" s="436">
        <v>67584000</v>
      </c>
      <c r="I617" s="479" t="s">
        <v>5049</v>
      </c>
      <c r="J617" s="480">
        <v>33</v>
      </c>
    </row>
    <row r="618" spans="1:10" ht="36">
      <c r="A618" s="434"/>
      <c r="B618" s="435" t="s">
        <v>673</v>
      </c>
      <c r="C618" s="435" t="s">
        <v>1360</v>
      </c>
      <c r="D618" s="435" t="s">
        <v>1361</v>
      </c>
      <c r="E618" s="624">
        <v>220000</v>
      </c>
      <c r="F618" s="436">
        <v>67804000</v>
      </c>
      <c r="G618" s="440">
        <v>220000</v>
      </c>
      <c r="H618" s="436">
        <v>67804000</v>
      </c>
      <c r="I618" s="479" t="s">
        <v>5049</v>
      </c>
      <c r="J618" s="480">
        <v>36</v>
      </c>
    </row>
    <row r="619" spans="1:10" ht="36">
      <c r="A619" s="434"/>
      <c r="B619" s="435" t="s">
        <v>673</v>
      </c>
      <c r="C619" s="435" t="s">
        <v>1362</v>
      </c>
      <c r="D619" s="435" t="s">
        <v>1363</v>
      </c>
      <c r="E619" s="624">
        <v>75000</v>
      </c>
      <c r="F619" s="436">
        <v>67879000</v>
      </c>
      <c r="G619" s="440">
        <v>75000</v>
      </c>
      <c r="H619" s="436">
        <v>67879000</v>
      </c>
      <c r="I619" s="479" t="s">
        <v>5049</v>
      </c>
      <c r="J619" s="480">
        <v>35</v>
      </c>
    </row>
    <row r="620" spans="1:10" ht="36">
      <c r="A620" s="434"/>
      <c r="B620" s="435" t="s">
        <v>673</v>
      </c>
      <c r="C620" s="435" t="s">
        <v>1364</v>
      </c>
      <c r="D620" s="435" t="s">
        <v>1365</v>
      </c>
      <c r="E620" s="624">
        <v>50000</v>
      </c>
      <c r="F620" s="436">
        <v>67929000</v>
      </c>
      <c r="G620" s="440">
        <v>50000</v>
      </c>
      <c r="H620" s="436">
        <v>67929000</v>
      </c>
      <c r="I620" s="479" t="s">
        <v>5049</v>
      </c>
      <c r="J620" s="480">
        <v>36</v>
      </c>
    </row>
    <row r="621" spans="1:10" ht="36">
      <c r="A621" s="434"/>
      <c r="B621" s="435" t="s">
        <v>673</v>
      </c>
      <c r="C621" s="435" t="s">
        <v>1364</v>
      </c>
      <c r="D621" s="435" t="s">
        <v>1366</v>
      </c>
      <c r="E621" s="624">
        <v>85000</v>
      </c>
      <c r="F621" s="436">
        <v>68014000</v>
      </c>
      <c r="G621" s="440">
        <v>85000</v>
      </c>
      <c r="H621" s="436">
        <v>68014000</v>
      </c>
      <c r="I621" s="479" t="s">
        <v>5049</v>
      </c>
      <c r="J621" s="480">
        <v>36</v>
      </c>
    </row>
    <row r="622" spans="1:10" ht="36">
      <c r="A622" s="434"/>
      <c r="B622" s="435" t="s">
        <v>673</v>
      </c>
      <c r="C622" s="435" t="s">
        <v>1367</v>
      </c>
      <c r="D622" s="435" t="s">
        <v>1368</v>
      </c>
      <c r="E622" s="624">
        <v>750000</v>
      </c>
      <c r="F622" s="436">
        <v>68764000</v>
      </c>
      <c r="G622" s="440">
        <v>750000</v>
      </c>
      <c r="H622" s="436">
        <v>68764000</v>
      </c>
      <c r="I622" s="479" t="s">
        <v>5049</v>
      </c>
      <c r="J622" s="480">
        <v>36</v>
      </c>
    </row>
    <row r="623" spans="1:10" ht="36">
      <c r="A623" s="434"/>
      <c r="B623" s="435" t="s">
        <v>673</v>
      </c>
      <c r="C623" s="435" t="s">
        <v>1367</v>
      </c>
      <c r="D623" s="435" t="s">
        <v>1369</v>
      </c>
      <c r="E623" s="624">
        <v>500000</v>
      </c>
      <c r="F623" s="436">
        <v>69264000</v>
      </c>
      <c r="G623" s="440">
        <v>500000</v>
      </c>
      <c r="H623" s="436">
        <v>69264000</v>
      </c>
      <c r="I623" s="479" t="s">
        <v>5049</v>
      </c>
      <c r="J623" s="480">
        <v>36</v>
      </c>
    </row>
    <row r="624" spans="1:10" ht="36">
      <c r="A624" s="434"/>
      <c r="B624" s="435" t="s">
        <v>673</v>
      </c>
      <c r="C624" s="435" t="s">
        <v>1367</v>
      </c>
      <c r="D624" s="435" t="s">
        <v>1370</v>
      </c>
      <c r="E624" s="624">
        <v>150000</v>
      </c>
      <c r="F624" s="436">
        <v>69414000</v>
      </c>
      <c r="G624" s="440">
        <v>150000</v>
      </c>
      <c r="H624" s="436">
        <v>69414000</v>
      </c>
      <c r="I624" s="479" t="s">
        <v>5049</v>
      </c>
      <c r="J624" s="480">
        <v>36</v>
      </c>
    </row>
    <row r="625" spans="1:10" ht="36">
      <c r="A625" s="434"/>
      <c r="B625" s="435" t="s">
        <v>673</v>
      </c>
      <c r="C625" s="435" t="s">
        <v>1367</v>
      </c>
      <c r="D625" s="435" t="s">
        <v>1371</v>
      </c>
      <c r="E625" s="624">
        <v>15000</v>
      </c>
      <c r="F625" s="436">
        <v>69429000</v>
      </c>
      <c r="G625" s="440">
        <v>15000</v>
      </c>
      <c r="H625" s="436">
        <v>69429000</v>
      </c>
      <c r="I625" s="479" t="s">
        <v>5049</v>
      </c>
      <c r="J625" s="480">
        <v>36</v>
      </c>
    </row>
    <row r="626" spans="1:10" ht="36">
      <c r="A626" s="434"/>
      <c r="B626" s="435" t="s">
        <v>673</v>
      </c>
      <c r="C626" s="435" t="s">
        <v>1367</v>
      </c>
      <c r="D626" s="435" t="s">
        <v>5058</v>
      </c>
      <c r="E626" s="624">
        <v>400000</v>
      </c>
      <c r="F626" s="436">
        <v>69829000</v>
      </c>
      <c r="G626" s="440">
        <v>400000</v>
      </c>
      <c r="H626" s="436">
        <v>69829000</v>
      </c>
      <c r="I626" s="479" t="s">
        <v>5049</v>
      </c>
      <c r="J626" s="480">
        <v>36</v>
      </c>
    </row>
    <row r="627" spans="1:10" ht="36">
      <c r="A627" s="434"/>
      <c r="B627" s="435" t="s">
        <v>673</v>
      </c>
      <c r="C627" s="435" t="s">
        <v>1372</v>
      </c>
      <c r="D627" s="435" t="s">
        <v>1373</v>
      </c>
      <c r="E627" s="624">
        <v>20000</v>
      </c>
      <c r="F627" s="436">
        <v>69849000</v>
      </c>
      <c r="G627" s="440">
        <v>20000</v>
      </c>
      <c r="H627" s="436">
        <v>69849000</v>
      </c>
      <c r="I627" s="479" t="s">
        <v>5049</v>
      </c>
      <c r="J627" s="480">
        <v>33</v>
      </c>
    </row>
    <row r="628" spans="1:10" ht="288">
      <c r="A628" s="434">
        <v>1</v>
      </c>
      <c r="B628" s="435" t="s">
        <v>667</v>
      </c>
      <c r="C628" s="435" t="s">
        <v>5059</v>
      </c>
      <c r="D628" s="435" t="s">
        <v>5060</v>
      </c>
      <c r="E628" s="624">
        <v>80000</v>
      </c>
      <c r="F628" s="436">
        <v>69929000</v>
      </c>
      <c r="G628" s="440">
        <v>80000</v>
      </c>
      <c r="H628" s="436">
        <v>69929000</v>
      </c>
      <c r="I628" s="479"/>
      <c r="J628" s="480"/>
    </row>
    <row r="629" spans="1:10" ht="84">
      <c r="A629" s="434">
        <v>2</v>
      </c>
      <c r="B629" s="435" t="s">
        <v>667</v>
      </c>
      <c r="C629" s="435" t="s">
        <v>5061</v>
      </c>
      <c r="D629" s="435" t="s">
        <v>5062</v>
      </c>
      <c r="E629" s="624">
        <v>3040000</v>
      </c>
      <c r="F629" s="436">
        <v>72969000</v>
      </c>
      <c r="G629" s="440">
        <v>3040000</v>
      </c>
      <c r="H629" s="436">
        <v>72969000</v>
      </c>
      <c r="I629" s="479"/>
      <c r="J629" s="480"/>
    </row>
    <row r="630" spans="1:10" ht="24">
      <c r="A630" s="434">
        <v>3</v>
      </c>
      <c r="B630" s="481" t="s">
        <v>667</v>
      </c>
      <c r="C630" s="481" t="s">
        <v>692</v>
      </c>
      <c r="D630" s="481" t="s">
        <v>693</v>
      </c>
      <c r="E630" s="440">
        <v>350000</v>
      </c>
      <c r="F630" s="436">
        <v>73319000</v>
      </c>
      <c r="G630" s="440">
        <v>350000</v>
      </c>
      <c r="H630" s="436">
        <v>73319000</v>
      </c>
      <c r="I630" s="482" t="s">
        <v>694</v>
      </c>
      <c r="J630" s="482">
        <v>29</v>
      </c>
    </row>
    <row r="631" spans="1:10" ht="36">
      <c r="A631" s="434">
        <v>4</v>
      </c>
      <c r="B631" s="481" t="s">
        <v>667</v>
      </c>
      <c r="C631" s="481" t="s">
        <v>689</v>
      </c>
      <c r="D631" s="481" t="s">
        <v>690</v>
      </c>
      <c r="E631" s="440">
        <v>257000</v>
      </c>
      <c r="F631" s="436">
        <v>73576000</v>
      </c>
      <c r="G631" s="440">
        <v>257000</v>
      </c>
      <c r="H631" s="436">
        <v>73576000</v>
      </c>
      <c r="I631" s="482" t="s">
        <v>691</v>
      </c>
      <c r="J631" s="482">
        <v>6</v>
      </c>
    </row>
    <row r="632" spans="1:10" ht="36">
      <c r="A632" s="434">
        <v>5</v>
      </c>
      <c r="B632" s="481" t="s">
        <v>667</v>
      </c>
      <c r="C632" s="481" t="s">
        <v>695</v>
      </c>
      <c r="D632" s="481" t="s">
        <v>696</v>
      </c>
      <c r="E632" s="440">
        <v>75000</v>
      </c>
      <c r="F632" s="436">
        <v>73651000</v>
      </c>
      <c r="G632" s="440">
        <v>75000</v>
      </c>
      <c r="H632" s="436">
        <v>73651000</v>
      </c>
      <c r="I632" s="482" t="s">
        <v>691</v>
      </c>
      <c r="J632" s="482">
        <v>6</v>
      </c>
    </row>
    <row r="633" spans="1:10" ht="24">
      <c r="A633" s="434">
        <v>6</v>
      </c>
      <c r="B633" s="481" t="s">
        <v>667</v>
      </c>
      <c r="C633" s="481" t="s">
        <v>697</v>
      </c>
      <c r="D633" s="481" t="s">
        <v>698</v>
      </c>
      <c r="E633" s="440">
        <v>25000</v>
      </c>
      <c r="F633" s="436">
        <v>73676000</v>
      </c>
      <c r="G633" s="440">
        <v>25000</v>
      </c>
      <c r="H633" s="436">
        <v>73676000</v>
      </c>
      <c r="I633" s="482" t="s">
        <v>668</v>
      </c>
      <c r="J633" s="482">
        <v>9</v>
      </c>
    </row>
    <row r="634" spans="1:10" ht="24">
      <c r="A634" s="434">
        <v>7</v>
      </c>
      <c r="B634" s="481" t="s">
        <v>667</v>
      </c>
      <c r="C634" s="481" t="s">
        <v>699</v>
      </c>
      <c r="D634" s="481" t="s">
        <v>698</v>
      </c>
      <c r="E634" s="440">
        <v>325000</v>
      </c>
      <c r="F634" s="436">
        <v>74001000</v>
      </c>
      <c r="G634" s="440">
        <v>325000</v>
      </c>
      <c r="H634" s="436">
        <v>74001000</v>
      </c>
      <c r="I634" s="482" t="s">
        <v>694</v>
      </c>
      <c r="J634" s="482">
        <v>29</v>
      </c>
    </row>
    <row r="635" spans="1:10" ht="36">
      <c r="A635" s="434">
        <v>8</v>
      </c>
      <c r="B635" s="481" t="s">
        <v>667</v>
      </c>
      <c r="C635" s="481" t="s">
        <v>700</v>
      </c>
      <c r="D635" s="481" t="s">
        <v>5063</v>
      </c>
      <c r="E635" s="440">
        <v>40000</v>
      </c>
      <c r="F635" s="436">
        <v>74041000</v>
      </c>
      <c r="G635" s="440">
        <v>40000</v>
      </c>
      <c r="H635" s="436">
        <v>74041000</v>
      </c>
      <c r="I635" s="482" t="s">
        <v>676</v>
      </c>
      <c r="J635" s="482">
        <v>6</v>
      </c>
    </row>
    <row r="636" spans="1:10" ht="36">
      <c r="A636" s="434">
        <v>9</v>
      </c>
      <c r="B636" s="481" t="s">
        <v>667</v>
      </c>
      <c r="C636" s="481" t="s">
        <v>703</v>
      </c>
      <c r="D636" s="481" t="s">
        <v>704</v>
      </c>
      <c r="E636" s="440">
        <v>15000</v>
      </c>
      <c r="F636" s="436">
        <v>74056000</v>
      </c>
      <c r="G636" s="440">
        <v>15000</v>
      </c>
      <c r="H636" s="436">
        <v>74056000</v>
      </c>
      <c r="I636" s="482" t="s">
        <v>691</v>
      </c>
      <c r="J636" s="482">
        <v>6</v>
      </c>
    </row>
    <row r="637" spans="1:10" ht="24">
      <c r="A637" s="434">
        <v>10</v>
      </c>
      <c r="B637" s="481" t="s">
        <v>667</v>
      </c>
      <c r="C637" s="481" t="s">
        <v>705</v>
      </c>
      <c r="D637" s="481" t="s">
        <v>706</v>
      </c>
      <c r="E637" s="440">
        <v>28000</v>
      </c>
      <c r="F637" s="436">
        <v>74084000</v>
      </c>
      <c r="G637" s="440">
        <v>28000</v>
      </c>
      <c r="H637" s="436">
        <v>74084000</v>
      </c>
      <c r="I637" s="482" t="s">
        <v>691</v>
      </c>
      <c r="J637" s="482">
        <v>6</v>
      </c>
    </row>
    <row r="638" spans="1:10" ht="36">
      <c r="A638" s="434"/>
      <c r="B638" s="481" t="s">
        <v>667</v>
      </c>
      <c r="C638" s="481" t="s">
        <v>701</v>
      </c>
      <c r="D638" s="481" t="s">
        <v>702</v>
      </c>
      <c r="E638" s="440">
        <v>60000</v>
      </c>
      <c r="F638" s="436">
        <v>74144000</v>
      </c>
      <c r="G638" s="440">
        <v>60000</v>
      </c>
      <c r="H638" s="436">
        <v>74144000</v>
      </c>
      <c r="I638" s="482" t="s">
        <v>58</v>
      </c>
      <c r="J638" s="482">
        <v>4</v>
      </c>
    </row>
    <row r="639" spans="1:10" ht="36">
      <c r="A639" s="434"/>
      <c r="B639" s="481" t="s">
        <v>667</v>
      </c>
      <c r="C639" s="481" t="s">
        <v>707</v>
      </c>
      <c r="D639" s="481" t="s">
        <v>708</v>
      </c>
      <c r="E639" s="440">
        <v>15000</v>
      </c>
      <c r="F639" s="436">
        <v>74159000</v>
      </c>
      <c r="G639" s="440">
        <v>15000</v>
      </c>
      <c r="H639" s="436">
        <v>74159000</v>
      </c>
      <c r="I639" s="482" t="s">
        <v>91</v>
      </c>
      <c r="J639" s="482" t="s">
        <v>670</v>
      </c>
    </row>
    <row r="640" spans="1:10" ht="36">
      <c r="A640" s="434"/>
      <c r="B640" s="481" t="s">
        <v>667</v>
      </c>
      <c r="C640" s="481" t="s">
        <v>709</v>
      </c>
      <c r="D640" s="481" t="s">
        <v>710</v>
      </c>
      <c r="E640" s="440">
        <v>250000</v>
      </c>
      <c r="F640" s="436">
        <v>74409000</v>
      </c>
      <c r="G640" s="440">
        <v>250000</v>
      </c>
      <c r="H640" s="436">
        <v>74409000</v>
      </c>
      <c r="I640" s="482" t="s">
        <v>58</v>
      </c>
      <c r="J640" s="482">
        <v>4</v>
      </c>
    </row>
    <row r="641" spans="1:10" ht="24">
      <c r="A641" s="434"/>
      <c r="B641" s="481" t="s">
        <v>667</v>
      </c>
      <c r="C641" s="481" t="s">
        <v>711</v>
      </c>
      <c r="D641" s="481" t="s">
        <v>712</v>
      </c>
      <c r="E641" s="440">
        <v>30000</v>
      </c>
      <c r="F641" s="436">
        <v>74439000</v>
      </c>
      <c r="G641" s="440">
        <v>30000</v>
      </c>
      <c r="H641" s="436">
        <v>74439000</v>
      </c>
      <c r="I641" s="482" t="s">
        <v>668</v>
      </c>
      <c r="J641" s="482">
        <v>9</v>
      </c>
    </row>
    <row r="642" spans="1:10" ht="24">
      <c r="A642" s="434"/>
      <c r="B642" s="481" t="s">
        <v>667</v>
      </c>
      <c r="C642" s="481" t="s">
        <v>713</v>
      </c>
      <c r="D642" s="481" t="s">
        <v>714</v>
      </c>
      <c r="E642" s="440">
        <v>200000</v>
      </c>
      <c r="F642" s="436">
        <v>74639000</v>
      </c>
      <c r="G642" s="440">
        <v>200000</v>
      </c>
      <c r="H642" s="436">
        <v>74639000</v>
      </c>
      <c r="I642" s="482" t="s">
        <v>91</v>
      </c>
      <c r="J642" s="482" t="s">
        <v>670</v>
      </c>
    </row>
    <row r="643" spans="1:10" ht="36">
      <c r="A643" s="434"/>
      <c r="B643" s="481" t="s">
        <v>667</v>
      </c>
      <c r="C643" s="481" t="s">
        <v>715</v>
      </c>
      <c r="D643" s="481" t="s">
        <v>716</v>
      </c>
      <c r="E643" s="440">
        <v>60000</v>
      </c>
      <c r="F643" s="436">
        <v>74699000</v>
      </c>
      <c r="G643" s="440">
        <v>60000</v>
      </c>
      <c r="H643" s="436">
        <v>74699000</v>
      </c>
      <c r="I643" s="482" t="s">
        <v>91</v>
      </c>
      <c r="J643" s="482" t="s">
        <v>670</v>
      </c>
    </row>
    <row r="644" spans="1:10" ht="84">
      <c r="A644" s="434"/>
      <c r="B644" s="481" t="s">
        <v>667</v>
      </c>
      <c r="C644" s="481" t="s">
        <v>717</v>
      </c>
      <c r="D644" s="481" t="s">
        <v>718</v>
      </c>
      <c r="E644" s="440">
        <v>275000</v>
      </c>
      <c r="F644" s="436">
        <v>74974000</v>
      </c>
      <c r="G644" s="440">
        <v>275000</v>
      </c>
      <c r="H644" s="436">
        <v>74974000</v>
      </c>
      <c r="I644" s="482" t="s">
        <v>691</v>
      </c>
      <c r="J644" s="482">
        <v>6</v>
      </c>
    </row>
    <row r="645" spans="1:10" ht="36">
      <c r="A645" s="434"/>
      <c r="B645" s="481" t="s">
        <v>667</v>
      </c>
      <c r="C645" s="481" t="s">
        <v>719</v>
      </c>
      <c r="D645" s="481" t="s">
        <v>720</v>
      </c>
      <c r="E645" s="440">
        <v>55000</v>
      </c>
      <c r="F645" s="436">
        <v>75029000</v>
      </c>
      <c r="G645" s="440">
        <v>55000</v>
      </c>
      <c r="H645" s="436">
        <v>75029000</v>
      </c>
      <c r="I645" s="482" t="s">
        <v>668</v>
      </c>
      <c r="J645" s="482">
        <v>9</v>
      </c>
    </row>
    <row r="646" spans="1:10" ht="192">
      <c r="A646" s="434"/>
      <c r="B646" s="481" t="s">
        <v>667</v>
      </c>
      <c r="C646" s="481" t="s">
        <v>721</v>
      </c>
      <c r="D646" s="481" t="s">
        <v>722</v>
      </c>
      <c r="E646" s="440">
        <v>96000</v>
      </c>
      <c r="F646" s="436">
        <v>75125000</v>
      </c>
      <c r="G646" s="440">
        <v>96000</v>
      </c>
      <c r="H646" s="436">
        <v>75125000</v>
      </c>
      <c r="I646" s="482" t="s">
        <v>691</v>
      </c>
      <c r="J646" s="482">
        <v>6</v>
      </c>
    </row>
    <row r="647" spans="1:10" ht="24">
      <c r="A647" s="434"/>
      <c r="B647" s="481" t="s">
        <v>667</v>
      </c>
      <c r="C647" s="481" t="s">
        <v>723</v>
      </c>
      <c r="D647" s="481" t="s">
        <v>724</v>
      </c>
      <c r="E647" s="440">
        <v>35000</v>
      </c>
      <c r="F647" s="436">
        <v>75160000</v>
      </c>
      <c r="G647" s="440">
        <v>35000</v>
      </c>
      <c r="H647" s="436">
        <v>75160000</v>
      </c>
      <c r="I647" s="482" t="s">
        <v>676</v>
      </c>
      <c r="J647" s="482">
        <v>6</v>
      </c>
    </row>
    <row r="648" spans="1:10" ht="36">
      <c r="A648" s="434"/>
      <c r="B648" s="481" t="s">
        <v>667</v>
      </c>
      <c r="C648" s="481" t="s">
        <v>725</v>
      </c>
      <c r="D648" s="481" t="s">
        <v>726</v>
      </c>
      <c r="E648" s="440">
        <v>80000</v>
      </c>
      <c r="F648" s="436">
        <v>75240000</v>
      </c>
      <c r="G648" s="440">
        <v>80000</v>
      </c>
      <c r="H648" s="436">
        <v>75240000</v>
      </c>
      <c r="I648" s="482" t="s">
        <v>668</v>
      </c>
      <c r="J648" s="482">
        <v>9</v>
      </c>
    </row>
    <row r="649" spans="1:10">
      <c r="D649" s="484" t="s">
        <v>5064</v>
      </c>
      <c r="E649" s="485">
        <f>SUM(E460:E648)</f>
        <v>21870000</v>
      </c>
      <c r="F649" s="485"/>
      <c r="G649" s="485">
        <f t="shared" ref="G649" si="0">SUM(G460:G648)</f>
        <v>21870000</v>
      </c>
      <c r="H649" s="485"/>
    </row>
  </sheetData>
  <pageMargins left="0.25" right="0.25" top="0.75" bottom="0.75" header="0.3" footer="0.3"/>
  <pageSetup scale="74" fitToHeight="0" orientation="landscape" verticalDpi="1200" r:id="rId1"/>
  <headerFooter>
    <oddHeader>&amp;F</oddHeader>
    <oddFooter>&amp;C&amp;A&amp;R&amp;P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05"/>
  <sheetViews>
    <sheetView workbookViewId="0">
      <pane ySplit="3" topLeftCell="A88" activePane="bottomLeft" state="frozen"/>
      <selection pane="bottomLeft" sqref="A1:XFD1048576"/>
    </sheetView>
  </sheetViews>
  <sheetFormatPr defaultColWidth="8.7109375" defaultRowHeight="12"/>
  <cols>
    <col min="1" max="1" width="11.5703125" style="41" bestFit="1" customWidth="1"/>
    <col min="2" max="2" width="23.85546875" style="483" bestFit="1" customWidth="1"/>
    <col min="3" max="3" width="23.85546875" style="483" customWidth="1"/>
    <col min="4" max="4" width="46.5703125" style="483" customWidth="1"/>
    <col min="5" max="5" width="11.42578125" style="41" bestFit="1" customWidth="1"/>
    <col min="6" max="6" width="12.28515625" style="41" bestFit="1" customWidth="1"/>
    <col min="7" max="7" width="7.42578125" style="41" bestFit="1" customWidth="1"/>
    <col min="8" max="8" width="15" style="41" bestFit="1" customWidth="1"/>
    <col min="9" max="9" width="12.5703125" style="41" bestFit="1" customWidth="1"/>
    <col min="10" max="10" width="12.42578125" style="41" bestFit="1" customWidth="1"/>
    <col min="11" max="16384" width="8.7109375" style="41"/>
  </cols>
  <sheetData>
    <row r="1" spans="1:10">
      <c r="A1" s="433" t="s">
        <v>1447</v>
      </c>
      <c r="B1" s="433"/>
      <c r="C1" s="433"/>
      <c r="D1" s="433"/>
    </row>
    <row r="3" spans="1:10" s="67" customFormat="1">
      <c r="A3" s="67" t="s">
        <v>6</v>
      </c>
      <c r="B3" s="67" t="s">
        <v>4556</v>
      </c>
      <c r="C3" s="67" t="s">
        <v>7</v>
      </c>
      <c r="D3" s="67" t="s">
        <v>8</v>
      </c>
      <c r="E3" s="67" t="s">
        <v>9</v>
      </c>
      <c r="F3" s="67" t="s">
        <v>10</v>
      </c>
      <c r="G3" s="67" t="s">
        <v>11</v>
      </c>
      <c r="H3" s="67" t="s">
        <v>12</v>
      </c>
      <c r="I3" s="67" t="s">
        <v>13</v>
      </c>
      <c r="J3" s="67" t="s">
        <v>14</v>
      </c>
    </row>
    <row r="4" spans="1:10" s="67" customFormat="1">
      <c r="A4" s="67" t="s">
        <v>1375</v>
      </c>
    </row>
    <row r="5" spans="1:10" ht="24">
      <c r="A5" s="434"/>
      <c r="B5" s="438" t="s">
        <v>58</v>
      </c>
      <c r="C5" s="438" t="s">
        <v>4896</v>
      </c>
      <c r="D5" s="438" t="s">
        <v>4897</v>
      </c>
      <c r="E5" s="642">
        <v>225</v>
      </c>
      <c r="F5" s="215">
        <f>E5*1000</f>
        <v>225000</v>
      </c>
      <c r="G5" s="46"/>
      <c r="H5" s="46"/>
      <c r="I5" s="45"/>
      <c r="J5" s="44"/>
    </row>
    <row r="6" spans="1:10" ht="24">
      <c r="A6" s="429"/>
      <c r="B6" s="486" t="s">
        <v>4898</v>
      </c>
      <c r="C6" s="487" t="s">
        <v>4899</v>
      </c>
      <c r="D6" s="488" t="s">
        <v>1429</v>
      </c>
      <c r="E6" s="641">
        <v>100</v>
      </c>
      <c r="F6" s="215">
        <f>SUM((E6*1000)+(F5))</f>
        <v>325000</v>
      </c>
      <c r="G6" s="46"/>
      <c r="H6" s="46"/>
      <c r="I6" s="45"/>
      <c r="J6" s="44"/>
    </row>
    <row r="7" spans="1:10" ht="48">
      <c r="A7" s="429"/>
      <c r="B7" s="489" t="s">
        <v>62</v>
      </c>
      <c r="C7" s="490" t="s">
        <v>1386</v>
      </c>
      <c r="D7" s="491" t="s">
        <v>1387</v>
      </c>
      <c r="E7" s="641">
        <v>25</v>
      </c>
      <c r="F7" s="215">
        <f>SUM((E7*1000)+(F6))</f>
        <v>350000</v>
      </c>
      <c r="G7" s="46"/>
      <c r="H7" s="46"/>
      <c r="I7" s="45"/>
      <c r="J7" s="44"/>
    </row>
    <row r="8" spans="1:10" ht="84">
      <c r="A8" s="434"/>
      <c r="B8" s="492" t="s">
        <v>55</v>
      </c>
      <c r="C8" s="492" t="s">
        <v>4900</v>
      </c>
      <c r="D8" s="438" t="s">
        <v>4901</v>
      </c>
      <c r="E8" s="640">
        <v>125</v>
      </c>
      <c r="F8" s="215">
        <f t="shared" ref="F8:F71" si="0">SUM((E8*1000)+(F7))</f>
        <v>475000</v>
      </c>
      <c r="G8" s="46"/>
      <c r="H8" s="46"/>
      <c r="I8" s="45"/>
      <c r="J8" s="44"/>
    </row>
    <row r="9" spans="1:10" ht="36">
      <c r="A9" s="437"/>
      <c r="B9" s="438" t="s">
        <v>1632</v>
      </c>
      <c r="C9" s="438" t="s">
        <v>4902</v>
      </c>
      <c r="D9" s="438" t="s">
        <v>4903</v>
      </c>
      <c r="E9" s="642">
        <v>50</v>
      </c>
      <c r="F9" s="215">
        <f t="shared" si="0"/>
        <v>525000</v>
      </c>
      <c r="G9" s="46"/>
      <c r="H9" s="46"/>
      <c r="I9" s="45"/>
      <c r="J9" s="44"/>
    </row>
    <row r="10" spans="1:10" ht="24">
      <c r="A10" s="434"/>
      <c r="B10" s="438" t="s">
        <v>58</v>
      </c>
      <c r="C10" s="438" t="s">
        <v>4904</v>
      </c>
      <c r="D10" s="438" t="s">
        <v>4905</v>
      </c>
      <c r="E10" s="642">
        <v>125</v>
      </c>
      <c r="F10" s="215">
        <f t="shared" si="0"/>
        <v>650000</v>
      </c>
      <c r="G10" s="46"/>
      <c r="H10" s="46"/>
      <c r="I10" s="45"/>
      <c r="J10" s="44"/>
    </row>
    <row r="11" spans="1:10" ht="72">
      <c r="A11" s="437"/>
      <c r="B11" s="438" t="s">
        <v>4906</v>
      </c>
      <c r="C11" s="438" t="s">
        <v>4907</v>
      </c>
      <c r="D11" s="438" t="s">
        <v>4908</v>
      </c>
      <c r="E11" s="642">
        <v>200</v>
      </c>
      <c r="F11" s="215">
        <f t="shared" si="0"/>
        <v>850000</v>
      </c>
      <c r="G11" s="46"/>
      <c r="H11" s="46"/>
      <c r="I11" s="45"/>
      <c r="J11" s="44"/>
    </row>
    <row r="12" spans="1:10" ht="48">
      <c r="A12" s="437"/>
      <c r="B12" s="438" t="s">
        <v>360</v>
      </c>
      <c r="C12" s="438" t="s">
        <v>4909</v>
      </c>
      <c r="D12" s="438" t="s">
        <v>4910</v>
      </c>
      <c r="E12" s="642">
        <v>50</v>
      </c>
      <c r="F12" s="215">
        <f t="shared" si="0"/>
        <v>900000</v>
      </c>
      <c r="G12" s="46"/>
      <c r="H12" s="46"/>
      <c r="I12" s="45"/>
      <c r="J12" s="44"/>
    </row>
    <row r="13" spans="1:10" ht="24">
      <c r="A13" s="429"/>
      <c r="B13" s="486" t="s">
        <v>423</v>
      </c>
      <c r="C13" s="488" t="s">
        <v>1417</v>
      </c>
      <c r="D13" s="488" t="s">
        <v>1418</v>
      </c>
      <c r="E13" s="641">
        <v>15</v>
      </c>
      <c r="F13" s="215">
        <f t="shared" si="0"/>
        <v>915000</v>
      </c>
      <c r="G13" s="46"/>
      <c r="H13" s="46"/>
      <c r="I13" s="45"/>
      <c r="J13" s="44"/>
    </row>
    <row r="14" spans="1:10" ht="24">
      <c r="A14" s="429"/>
      <c r="B14" s="493" t="s">
        <v>55</v>
      </c>
      <c r="C14" s="487" t="s">
        <v>1443</v>
      </c>
      <c r="D14" s="488" t="s">
        <v>1444</v>
      </c>
      <c r="E14" s="641">
        <v>2000</v>
      </c>
      <c r="F14" s="215">
        <f t="shared" si="0"/>
        <v>2915000</v>
      </c>
      <c r="G14" s="46"/>
      <c r="H14" s="46"/>
      <c r="I14" s="45"/>
      <c r="J14" s="44"/>
    </row>
    <row r="15" spans="1:10" ht="60">
      <c r="A15" s="429"/>
      <c r="B15" s="486" t="s">
        <v>423</v>
      </c>
      <c r="C15" s="488" t="s">
        <v>1445</v>
      </c>
      <c r="D15" s="486" t="s">
        <v>1446</v>
      </c>
      <c r="E15" s="641">
        <v>34.5</v>
      </c>
      <c r="F15" s="215">
        <f t="shared" si="0"/>
        <v>2949500</v>
      </c>
      <c r="G15" s="46"/>
      <c r="H15" s="46"/>
      <c r="I15" s="45"/>
      <c r="J15" s="44"/>
    </row>
    <row r="16" spans="1:10" ht="36">
      <c r="A16" s="434"/>
      <c r="B16" s="430" t="s">
        <v>2505</v>
      </c>
      <c r="C16" s="431" t="s">
        <v>4911</v>
      </c>
      <c r="D16" s="431" t="s">
        <v>4912</v>
      </c>
      <c r="E16" s="639">
        <v>145</v>
      </c>
      <c r="F16" s="215">
        <f t="shared" si="0"/>
        <v>3094500</v>
      </c>
      <c r="G16" s="46"/>
      <c r="H16" s="46"/>
      <c r="I16" s="45"/>
      <c r="J16" s="44"/>
    </row>
    <row r="17" spans="1:10" ht="60">
      <c r="A17" s="434"/>
      <c r="B17" s="492" t="s">
        <v>681</v>
      </c>
      <c r="C17" s="438" t="s">
        <v>4913</v>
      </c>
      <c r="D17" s="438" t="s">
        <v>4914</v>
      </c>
      <c r="E17" s="640">
        <v>5.4</v>
      </c>
      <c r="F17" s="215">
        <f t="shared" si="0"/>
        <v>3099900</v>
      </c>
      <c r="G17" s="46"/>
      <c r="H17" s="46"/>
      <c r="I17" s="45"/>
      <c r="J17" s="44"/>
    </row>
    <row r="18" spans="1:10" ht="84">
      <c r="A18" s="429"/>
      <c r="B18" s="431" t="s">
        <v>91</v>
      </c>
      <c r="C18" s="431" t="s">
        <v>1391</v>
      </c>
      <c r="D18" s="431" t="s">
        <v>4584</v>
      </c>
      <c r="E18" s="641">
        <v>20</v>
      </c>
      <c r="F18" s="215">
        <f t="shared" si="0"/>
        <v>3119900</v>
      </c>
      <c r="G18" s="46"/>
      <c r="H18" s="46"/>
      <c r="I18" s="45"/>
      <c r="J18" s="44"/>
    </row>
    <row r="19" spans="1:10" ht="48">
      <c r="A19" s="429"/>
      <c r="B19" s="431" t="s">
        <v>91</v>
      </c>
      <c r="C19" s="431" t="s">
        <v>1390</v>
      </c>
      <c r="D19" s="431" t="s">
        <v>4583</v>
      </c>
      <c r="E19" s="641">
        <v>25</v>
      </c>
      <c r="F19" s="215">
        <f t="shared" si="0"/>
        <v>3144900</v>
      </c>
      <c r="G19" s="46"/>
      <c r="H19" s="46"/>
      <c r="I19" s="45"/>
      <c r="J19" s="44"/>
    </row>
    <row r="20" spans="1:10" ht="24">
      <c r="A20" s="429"/>
      <c r="B20" s="488" t="s">
        <v>1401</v>
      </c>
      <c r="C20" s="488" t="s">
        <v>1402</v>
      </c>
      <c r="D20" s="488" t="s">
        <v>1403</v>
      </c>
      <c r="E20" s="641">
        <v>100</v>
      </c>
      <c r="F20" s="215">
        <f t="shared" si="0"/>
        <v>3244900</v>
      </c>
      <c r="G20" s="46"/>
      <c r="H20" s="46"/>
      <c r="I20" s="45"/>
      <c r="J20" s="44"/>
    </row>
    <row r="21" spans="1:10" ht="60">
      <c r="A21" s="429"/>
      <c r="B21" s="493" t="s">
        <v>1440</v>
      </c>
      <c r="C21" s="487" t="s">
        <v>1441</v>
      </c>
      <c r="D21" s="488" t="s">
        <v>1442</v>
      </c>
      <c r="E21" s="641">
        <v>50</v>
      </c>
      <c r="F21" s="215">
        <f t="shared" si="0"/>
        <v>3294900</v>
      </c>
      <c r="G21" s="46"/>
      <c r="H21" s="46"/>
      <c r="I21" s="45"/>
      <c r="J21" s="44"/>
    </row>
    <row r="22" spans="1:10" ht="24">
      <c r="A22" s="437"/>
      <c r="B22" s="438" t="s">
        <v>4323</v>
      </c>
      <c r="C22" s="438" t="s">
        <v>4915</v>
      </c>
      <c r="D22" s="438" t="s">
        <v>4916</v>
      </c>
      <c r="E22" s="638">
        <v>110</v>
      </c>
      <c r="F22" s="215">
        <f t="shared" si="0"/>
        <v>3404900</v>
      </c>
      <c r="G22" s="46"/>
      <c r="H22" s="46"/>
      <c r="I22" s="45"/>
      <c r="J22" s="44"/>
    </row>
    <row r="23" spans="1:10" ht="24">
      <c r="A23" s="437"/>
      <c r="B23" s="438" t="s">
        <v>645</v>
      </c>
      <c r="C23" s="438" t="s">
        <v>4917</v>
      </c>
      <c r="D23" s="438" t="s">
        <v>4918</v>
      </c>
      <c r="E23" s="642">
        <v>10</v>
      </c>
      <c r="F23" s="215">
        <f t="shared" si="0"/>
        <v>3414900</v>
      </c>
      <c r="G23" s="46"/>
      <c r="H23" s="46"/>
      <c r="I23" s="45"/>
      <c r="J23" s="44"/>
    </row>
    <row r="24" spans="1:10" ht="60">
      <c r="A24" s="437"/>
      <c r="B24" s="438" t="s">
        <v>645</v>
      </c>
      <c r="C24" s="438" t="s">
        <v>4919</v>
      </c>
      <c r="D24" s="438" t="s">
        <v>4920</v>
      </c>
      <c r="E24" s="642">
        <v>200</v>
      </c>
      <c r="F24" s="215">
        <f t="shared" si="0"/>
        <v>3614900</v>
      </c>
      <c r="G24" s="46"/>
      <c r="H24" s="46"/>
      <c r="I24" s="45"/>
      <c r="J24" s="44"/>
    </row>
    <row r="25" spans="1:10" ht="120">
      <c r="A25" s="437"/>
      <c r="B25" s="438" t="s">
        <v>4921</v>
      </c>
      <c r="C25" s="438" t="s">
        <v>4922</v>
      </c>
      <c r="D25" s="438" t="s">
        <v>4923</v>
      </c>
      <c r="E25" s="642">
        <v>150</v>
      </c>
      <c r="F25" s="215">
        <f t="shared" si="0"/>
        <v>3764900</v>
      </c>
      <c r="G25" s="46"/>
      <c r="H25" s="46"/>
      <c r="I25" s="45"/>
      <c r="J25" s="44"/>
    </row>
    <row r="26" spans="1:10" ht="108">
      <c r="A26" s="434"/>
      <c r="B26" s="438" t="s">
        <v>58</v>
      </c>
      <c r="C26" s="438" t="s">
        <v>4896</v>
      </c>
      <c r="D26" s="438" t="s">
        <v>4924</v>
      </c>
      <c r="E26" s="642">
        <v>800</v>
      </c>
      <c r="F26" s="215">
        <f t="shared" si="0"/>
        <v>4564900</v>
      </c>
      <c r="G26" s="46"/>
      <c r="H26" s="46"/>
      <c r="I26" s="45"/>
      <c r="J26" s="44"/>
    </row>
    <row r="27" spans="1:10" ht="24">
      <c r="A27" s="434"/>
      <c r="B27" s="438" t="s">
        <v>58</v>
      </c>
      <c r="C27" s="438" t="s">
        <v>4896</v>
      </c>
      <c r="D27" s="438" t="s">
        <v>4925</v>
      </c>
      <c r="E27" s="642">
        <v>150</v>
      </c>
      <c r="F27" s="215">
        <f t="shared" si="0"/>
        <v>4714900</v>
      </c>
      <c r="G27" s="46"/>
      <c r="H27" s="46"/>
      <c r="I27" s="45"/>
      <c r="J27" s="44"/>
    </row>
    <row r="28" spans="1:10" ht="108">
      <c r="A28" s="429"/>
      <c r="B28" s="430" t="s">
        <v>62</v>
      </c>
      <c r="C28" s="431" t="s">
        <v>1388</v>
      </c>
      <c r="D28" s="431" t="s">
        <v>1389</v>
      </c>
      <c r="E28" s="641">
        <v>50</v>
      </c>
      <c r="F28" s="215">
        <f t="shared" si="0"/>
        <v>4764900</v>
      </c>
      <c r="G28" s="46"/>
      <c r="H28" s="46"/>
      <c r="I28" s="45"/>
      <c r="J28" s="44"/>
    </row>
    <row r="29" spans="1:10" ht="24">
      <c r="A29" s="429"/>
      <c r="B29" s="486" t="s">
        <v>423</v>
      </c>
      <c r="C29" s="488" t="s">
        <v>1431</v>
      </c>
      <c r="D29" s="488" t="s">
        <v>1432</v>
      </c>
      <c r="E29" s="641">
        <v>52.8</v>
      </c>
      <c r="F29" s="215">
        <f t="shared" si="0"/>
        <v>4817700</v>
      </c>
      <c r="G29" s="46"/>
      <c r="H29" s="46"/>
      <c r="I29" s="45"/>
      <c r="J29" s="44"/>
    </row>
    <row r="30" spans="1:10" ht="24">
      <c r="A30" s="429"/>
      <c r="B30" s="488" t="s">
        <v>455</v>
      </c>
      <c r="C30" s="488" t="s">
        <v>1399</v>
      </c>
      <c r="D30" s="488" t="s">
        <v>1400</v>
      </c>
      <c r="E30" s="641">
        <v>35</v>
      </c>
      <c r="F30" s="215">
        <f t="shared" si="0"/>
        <v>4852700</v>
      </c>
      <c r="G30" s="46"/>
      <c r="H30" s="46"/>
      <c r="I30" s="45"/>
      <c r="J30" s="44"/>
    </row>
    <row r="31" spans="1:10" ht="132">
      <c r="A31" s="429"/>
      <c r="B31" s="488" t="s">
        <v>62</v>
      </c>
      <c r="C31" s="488" t="s">
        <v>1419</v>
      </c>
      <c r="D31" s="488" t="s">
        <v>4586</v>
      </c>
      <c r="E31" s="641">
        <v>95.4</v>
      </c>
      <c r="F31" s="215">
        <f t="shared" si="0"/>
        <v>4948100</v>
      </c>
      <c r="G31" s="46"/>
      <c r="H31" s="46"/>
      <c r="I31" s="45"/>
      <c r="J31" s="44"/>
    </row>
    <row r="32" spans="1:10" ht="36">
      <c r="A32" s="429"/>
      <c r="B32" s="493" t="s">
        <v>1435</v>
      </c>
      <c r="C32" s="488" t="s">
        <v>1436</v>
      </c>
      <c r="D32" s="488" t="s">
        <v>1437</v>
      </c>
      <c r="E32" s="641">
        <v>25</v>
      </c>
      <c r="F32" s="215">
        <f t="shared" si="0"/>
        <v>4973100</v>
      </c>
      <c r="G32" s="46"/>
      <c r="H32" s="46"/>
      <c r="I32" s="45"/>
      <c r="J32" s="44"/>
    </row>
    <row r="33" spans="1:10" ht="24">
      <c r="A33" s="429"/>
      <c r="B33" s="493" t="s">
        <v>1435</v>
      </c>
      <c r="C33" s="488" t="s">
        <v>1439</v>
      </c>
      <c r="D33" s="488" t="s">
        <v>4926</v>
      </c>
      <c r="E33" s="641">
        <v>75</v>
      </c>
      <c r="F33" s="215">
        <f t="shared" si="0"/>
        <v>5048100</v>
      </c>
      <c r="G33" s="46"/>
      <c r="H33" s="46"/>
      <c r="I33" s="45"/>
      <c r="J33" s="44"/>
    </row>
    <row r="34" spans="1:10" ht="36">
      <c r="A34" s="210"/>
      <c r="B34" s="431" t="s">
        <v>58</v>
      </c>
      <c r="C34" s="431" t="s">
        <v>1376</v>
      </c>
      <c r="D34" s="431" t="s">
        <v>1377</v>
      </c>
      <c r="E34" s="641">
        <v>6</v>
      </c>
      <c r="F34" s="215">
        <f t="shared" si="0"/>
        <v>5054100</v>
      </c>
      <c r="G34" s="46"/>
      <c r="H34" s="46"/>
      <c r="I34" s="45"/>
      <c r="J34" s="44"/>
    </row>
    <row r="35" spans="1:10" ht="84">
      <c r="A35" s="429"/>
      <c r="B35" s="486" t="s">
        <v>58</v>
      </c>
      <c r="C35" s="487" t="s">
        <v>1434</v>
      </c>
      <c r="D35" s="488" t="s">
        <v>4927</v>
      </c>
      <c r="E35" s="641">
        <v>20</v>
      </c>
      <c r="F35" s="215">
        <f t="shared" si="0"/>
        <v>5074100</v>
      </c>
      <c r="G35" s="46"/>
      <c r="H35" s="46"/>
      <c r="I35" s="45"/>
      <c r="J35" s="44"/>
    </row>
    <row r="36" spans="1:10" ht="96">
      <c r="A36" s="210"/>
      <c r="B36" s="486" t="s">
        <v>58</v>
      </c>
      <c r="C36" s="488" t="s">
        <v>1433</v>
      </c>
      <c r="D36" s="488" t="s">
        <v>4928</v>
      </c>
      <c r="E36" s="641">
        <v>250</v>
      </c>
      <c r="F36" s="215">
        <f t="shared" si="0"/>
        <v>5324100</v>
      </c>
      <c r="G36" s="46"/>
      <c r="H36" s="46"/>
      <c r="I36" s="45"/>
      <c r="J36" s="44"/>
    </row>
    <row r="37" spans="1:10" ht="36">
      <c r="A37" s="429"/>
      <c r="B37" s="438" t="s">
        <v>58</v>
      </c>
      <c r="C37" s="438" t="s">
        <v>4929</v>
      </c>
      <c r="D37" s="438" t="s">
        <v>4930</v>
      </c>
      <c r="E37" s="642">
        <v>150</v>
      </c>
      <c r="F37" s="215">
        <f t="shared" si="0"/>
        <v>5474100</v>
      </c>
      <c r="G37" s="46"/>
      <c r="H37" s="46"/>
      <c r="I37" s="45"/>
      <c r="J37" s="44"/>
    </row>
    <row r="38" spans="1:10" ht="48">
      <c r="A38" s="429"/>
      <c r="B38" s="430" t="s">
        <v>1381</v>
      </c>
      <c r="C38" s="431" t="s">
        <v>1384</v>
      </c>
      <c r="D38" s="431" t="s">
        <v>4585</v>
      </c>
      <c r="E38" s="641">
        <v>50</v>
      </c>
      <c r="F38" s="215">
        <f t="shared" si="0"/>
        <v>5524100</v>
      </c>
      <c r="G38" s="46"/>
      <c r="H38" s="46"/>
      <c r="I38" s="45"/>
      <c r="J38" s="44"/>
    </row>
    <row r="39" spans="1:10" ht="36">
      <c r="A39" s="434"/>
      <c r="B39" s="430" t="s">
        <v>694</v>
      </c>
      <c r="C39" s="431" t="s">
        <v>4931</v>
      </c>
      <c r="D39" s="431" t="s">
        <v>4932</v>
      </c>
      <c r="E39" s="639">
        <v>100</v>
      </c>
      <c r="F39" s="215">
        <f t="shared" si="0"/>
        <v>5624100</v>
      </c>
      <c r="G39" s="46"/>
      <c r="H39" s="46"/>
      <c r="I39" s="45"/>
      <c r="J39" s="44"/>
    </row>
    <row r="40" spans="1:10" ht="48">
      <c r="A40" s="429"/>
      <c r="B40" s="430" t="s">
        <v>1392</v>
      </c>
      <c r="C40" s="431" t="s">
        <v>1393</v>
      </c>
      <c r="D40" s="431" t="s">
        <v>4933</v>
      </c>
      <c r="E40" s="641">
        <v>145</v>
      </c>
      <c r="F40" s="215">
        <f t="shared" si="0"/>
        <v>5769100</v>
      </c>
      <c r="G40" s="46"/>
      <c r="H40" s="46"/>
      <c r="I40" s="45"/>
      <c r="J40" s="44"/>
    </row>
    <row r="41" spans="1:10" ht="24">
      <c r="A41" s="429"/>
      <c r="B41" s="488" t="s">
        <v>1397</v>
      </c>
      <c r="C41" s="488" t="s">
        <v>1420</v>
      </c>
      <c r="D41" s="488" t="s">
        <v>1421</v>
      </c>
      <c r="E41" s="641">
        <v>100</v>
      </c>
      <c r="F41" s="215">
        <f t="shared" si="0"/>
        <v>5869100</v>
      </c>
      <c r="G41" s="46"/>
      <c r="H41" s="46"/>
      <c r="I41" s="45"/>
      <c r="J41" s="44"/>
    </row>
    <row r="42" spans="1:10" ht="24">
      <c r="A42" s="429"/>
      <c r="B42" s="488" t="s">
        <v>681</v>
      </c>
      <c r="C42" s="488" t="s">
        <v>1410</v>
      </c>
      <c r="D42" s="494" t="s">
        <v>1411</v>
      </c>
      <c r="E42" s="641">
        <v>25</v>
      </c>
      <c r="F42" s="215">
        <f t="shared" si="0"/>
        <v>5894100</v>
      </c>
      <c r="G42" s="46"/>
      <c r="H42" s="46"/>
      <c r="I42" s="45"/>
      <c r="J42" s="44"/>
    </row>
    <row r="43" spans="1:10" ht="24">
      <c r="A43" s="429"/>
      <c r="B43" s="488" t="s">
        <v>1381</v>
      </c>
      <c r="C43" s="488" t="s">
        <v>1404</v>
      </c>
      <c r="D43" s="488" t="s">
        <v>1405</v>
      </c>
      <c r="E43" s="641">
        <v>60</v>
      </c>
      <c r="F43" s="215">
        <f t="shared" si="0"/>
        <v>5954100</v>
      </c>
      <c r="G43" s="46"/>
      <c r="H43" s="46"/>
      <c r="I43" s="45"/>
      <c r="J43" s="44"/>
    </row>
    <row r="44" spans="1:10">
      <c r="A44" s="429"/>
      <c r="B44" s="493" t="s">
        <v>1435</v>
      </c>
      <c r="C44" s="487" t="s">
        <v>1438</v>
      </c>
      <c r="D44" s="488" t="s">
        <v>4934</v>
      </c>
      <c r="E44" s="641">
        <v>10</v>
      </c>
      <c r="F44" s="215">
        <f t="shared" si="0"/>
        <v>5964100</v>
      </c>
      <c r="G44" s="46"/>
      <c r="H44" s="46"/>
      <c r="I44" s="45"/>
      <c r="J44" s="44"/>
    </row>
    <row r="45" spans="1:10" ht="48">
      <c r="A45" s="429"/>
      <c r="B45" s="486" t="s">
        <v>1378</v>
      </c>
      <c r="C45" s="488" t="s">
        <v>1430</v>
      </c>
      <c r="D45" s="488" t="s">
        <v>4935</v>
      </c>
      <c r="E45" s="641">
        <v>3</v>
      </c>
      <c r="F45" s="215">
        <f t="shared" si="0"/>
        <v>5967100</v>
      </c>
      <c r="G45" s="46"/>
      <c r="H45" s="46"/>
      <c r="I45" s="45"/>
      <c r="J45" s="44"/>
    </row>
    <row r="46" spans="1:10" ht="24">
      <c r="A46" s="434"/>
      <c r="B46" s="438" t="s">
        <v>58</v>
      </c>
      <c r="C46" s="438" t="s">
        <v>4936</v>
      </c>
      <c r="D46" s="438" t="s">
        <v>4937</v>
      </c>
      <c r="E46" s="642">
        <v>25</v>
      </c>
      <c r="F46" s="215">
        <f t="shared" si="0"/>
        <v>5992100</v>
      </c>
      <c r="G46" s="46"/>
      <c r="H46" s="46"/>
      <c r="I46" s="45"/>
      <c r="J46" s="44"/>
    </row>
    <row r="47" spans="1:10">
      <c r="A47" s="434"/>
      <c r="B47" s="438" t="s">
        <v>58</v>
      </c>
      <c r="C47" s="438" t="s">
        <v>4938</v>
      </c>
      <c r="D47" s="438" t="s">
        <v>4939</v>
      </c>
      <c r="E47" s="642">
        <v>25</v>
      </c>
      <c r="F47" s="215">
        <f t="shared" si="0"/>
        <v>6017100</v>
      </c>
      <c r="G47" s="46"/>
      <c r="H47" s="46"/>
      <c r="I47" s="45"/>
      <c r="J47" s="44"/>
    </row>
    <row r="48" spans="1:10" ht="60">
      <c r="A48" s="429"/>
      <c r="B48" s="493" t="s">
        <v>1435</v>
      </c>
      <c r="C48" s="487" t="s">
        <v>1438</v>
      </c>
      <c r="D48" s="488" t="s">
        <v>4940</v>
      </c>
      <c r="E48" s="641">
        <v>50</v>
      </c>
      <c r="F48" s="215">
        <f t="shared" si="0"/>
        <v>6067100</v>
      </c>
      <c r="G48" s="46"/>
      <c r="H48" s="46"/>
      <c r="I48" s="45"/>
      <c r="J48" s="44"/>
    </row>
    <row r="49" spans="1:10" ht="60">
      <c r="A49" s="434"/>
      <c r="B49" s="492" t="s">
        <v>4941</v>
      </c>
      <c r="C49" s="438" t="s">
        <v>4942</v>
      </c>
      <c r="D49" s="438" t="s">
        <v>4943</v>
      </c>
      <c r="E49" s="640">
        <v>1.5</v>
      </c>
      <c r="F49" s="215">
        <f t="shared" si="0"/>
        <v>6068600</v>
      </c>
      <c r="G49" s="46"/>
      <c r="H49" s="46"/>
      <c r="I49" s="45"/>
      <c r="J49" s="44"/>
    </row>
    <row r="50" spans="1:10" ht="24">
      <c r="A50" s="434"/>
      <c r="B50" s="438" t="s">
        <v>58</v>
      </c>
      <c r="C50" s="438" t="s">
        <v>4938</v>
      </c>
      <c r="D50" s="438" t="s">
        <v>4944</v>
      </c>
      <c r="E50" s="642">
        <v>10</v>
      </c>
      <c r="F50" s="215">
        <f t="shared" si="0"/>
        <v>6078600</v>
      </c>
      <c r="G50" s="46"/>
      <c r="H50" s="46"/>
      <c r="I50" s="45"/>
      <c r="J50" s="44"/>
    </row>
    <row r="51" spans="1:10" ht="48">
      <c r="A51" s="429"/>
      <c r="B51" s="488" t="s">
        <v>1381</v>
      </c>
      <c r="C51" s="488" t="s">
        <v>4945</v>
      </c>
      <c r="D51" s="488" t="s">
        <v>4946</v>
      </c>
      <c r="E51" s="641">
        <v>350</v>
      </c>
      <c r="F51" s="215">
        <f t="shared" si="0"/>
        <v>6428600</v>
      </c>
      <c r="G51" s="46"/>
      <c r="H51" s="46"/>
      <c r="I51" s="45"/>
      <c r="J51" s="44"/>
    </row>
    <row r="52" spans="1:10" ht="24">
      <c r="A52" s="429"/>
      <c r="B52" s="487" t="s">
        <v>1381</v>
      </c>
      <c r="C52" s="488" t="s">
        <v>1406</v>
      </c>
      <c r="D52" s="488" t="s">
        <v>1407</v>
      </c>
      <c r="E52" s="641">
        <v>30</v>
      </c>
      <c r="F52" s="215">
        <f t="shared" si="0"/>
        <v>6458600</v>
      </c>
      <c r="G52" s="46"/>
      <c r="H52" s="46"/>
      <c r="I52" s="45"/>
      <c r="J52" s="44"/>
    </row>
    <row r="53" spans="1:10" ht="60">
      <c r="A53" s="434"/>
      <c r="B53" s="438" t="s">
        <v>58</v>
      </c>
      <c r="C53" s="438" t="s">
        <v>4904</v>
      </c>
      <c r="D53" s="438" t="s">
        <v>4947</v>
      </c>
      <c r="E53" s="642">
        <v>50</v>
      </c>
      <c r="F53" s="215">
        <f t="shared" si="0"/>
        <v>6508600</v>
      </c>
      <c r="G53" s="46"/>
      <c r="H53" s="46"/>
      <c r="I53" s="45"/>
      <c r="J53" s="44"/>
    </row>
    <row r="54" spans="1:10" ht="48">
      <c r="A54" s="434"/>
      <c r="B54" s="438" t="s">
        <v>58</v>
      </c>
      <c r="C54" s="438" t="s">
        <v>4896</v>
      </c>
      <c r="D54" s="438" t="s">
        <v>4948</v>
      </c>
      <c r="E54" s="642">
        <v>15</v>
      </c>
      <c r="F54" s="215">
        <f t="shared" si="0"/>
        <v>6523600</v>
      </c>
      <c r="G54" s="46"/>
      <c r="H54" s="46"/>
      <c r="I54" s="45"/>
      <c r="J54" s="44"/>
    </row>
    <row r="55" spans="1:10" ht="96">
      <c r="A55" s="429"/>
      <c r="B55" s="431" t="s">
        <v>1381</v>
      </c>
      <c r="C55" s="431" t="s">
        <v>1382</v>
      </c>
      <c r="D55" s="431" t="s">
        <v>1383</v>
      </c>
      <c r="E55" s="641">
        <v>100</v>
      </c>
      <c r="F55" s="215">
        <f t="shared" si="0"/>
        <v>6623600</v>
      </c>
      <c r="G55" s="46"/>
      <c r="H55" s="46"/>
      <c r="I55" s="45"/>
      <c r="J55" s="44"/>
    </row>
    <row r="56" spans="1:10" ht="60">
      <c r="A56" s="434"/>
      <c r="B56" s="492" t="s">
        <v>681</v>
      </c>
      <c r="C56" s="438" t="s">
        <v>4949</v>
      </c>
      <c r="D56" s="438" t="s">
        <v>4950</v>
      </c>
      <c r="E56" s="640">
        <v>5</v>
      </c>
      <c r="F56" s="215">
        <f t="shared" si="0"/>
        <v>6628600</v>
      </c>
      <c r="G56" s="46"/>
      <c r="H56" s="46"/>
      <c r="I56" s="45"/>
      <c r="J56" s="44"/>
    </row>
    <row r="57" spans="1:10" ht="24">
      <c r="A57" s="434"/>
      <c r="B57" s="438" t="s">
        <v>58</v>
      </c>
      <c r="C57" s="438" t="s">
        <v>4936</v>
      </c>
      <c r="D57" s="438" t="s">
        <v>4951</v>
      </c>
      <c r="E57" s="642">
        <v>100</v>
      </c>
      <c r="F57" s="215">
        <f t="shared" si="0"/>
        <v>6728600</v>
      </c>
      <c r="G57" s="46"/>
      <c r="H57" s="46"/>
      <c r="I57" s="45"/>
      <c r="J57" s="44"/>
    </row>
    <row r="58" spans="1:10" ht="24">
      <c r="A58" s="434"/>
      <c r="B58" s="438" t="s">
        <v>58</v>
      </c>
      <c r="C58" s="438" t="s">
        <v>4896</v>
      </c>
      <c r="D58" s="438" t="s">
        <v>4952</v>
      </c>
      <c r="E58" s="642">
        <v>80</v>
      </c>
      <c r="F58" s="215">
        <f t="shared" si="0"/>
        <v>6808600</v>
      </c>
      <c r="G58" s="46"/>
      <c r="H58" s="46"/>
      <c r="I58" s="45"/>
      <c r="J58" s="44"/>
    </row>
    <row r="59" spans="1:10">
      <c r="A59" s="434"/>
      <c r="B59" s="438" t="s">
        <v>58</v>
      </c>
      <c r="C59" s="438" t="s">
        <v>4896</v>
      </c>
      <c r="D59" s="438" t="s">
        <v>4953</v>
      </c>
      <c r="E59" s="642">
        <v>125</v>
      </c>
      <c r="F59" s="215">
        <f t="shared" si="0"/>
        <v>6933600</v>
      </c>
      <c r="G59" s="46"/>
      <c r="H59" s="46"/>
      <c r="I59" s="45"/>
      <c r="J59" s="44"/>
    </row>
    <row r="60" spans="1:10" ht="24">
      <c r="A60" s="429"/>
      <c r="B60" s="493" t="s">
        <v>1435</v>
      </c>
      <c r="C60" s="488" t="s">
        <v>1439</v>
      </c>
      <c r="D60" s="488" t="s">
        <v>4954</v>
      </c>
      <c r="E60" s="641">
        <v>15</v>
      </c>
      <c r="F60" s="215">
        <f t="shared" si="0"/>
        <v>6948600</v>
      </c>
      <c r="G60" s="46"/>
      <c r="H60" s="46"/>
      <c r="I60" s="45"/>
      <c r="J60" s="44"/>
    </row>
    <row r="61" spans="1:10" ht="24">
      <c r="A61" s="429"/>
      <c r="B61" s="488" t="s">
        <v>681</v>
      </c>
      <c r="C61" s="488" t="s">
        <v>1412</v>
      </c>
      <c r="D61" s="488" t="s">
        <v>1413</v>
      </c>
      <c r="E61" s="641">
        <v>45</v>
      </c>
      <c r="F61" s="215">
        <f t="shared" si="0"/>
        <v>6993600</v>
      </c>
      <c r="G61" s="46"/>
      <c r="H61" s="46"/>
      <c r="I61" s="45"/>
      <c r="J61" s="44"/>
    </row>
    <row r="62" spans="1:10" ht="24">
      <c r="A62" s="429"/>
      <c r="B62" s="431" t="s">
        <v>58</v>
      </c>
      <c r="C62" s="431" t="s">
        <v>1379</v>
      </c>
      <c r="D62" s="431" t="s">
        <v>1380</v>
      </c>
      <c r="E62" s="641">
        <v>75</v>
      </c>
      <c r="F62" s="215">
        <f t="shared" si="0"/>
        <v>7068600</v>
      </c>
      <c r="G62" s="46"/>
      <c r="H62" s="46"/>
      <c r="I62" s="45"/>
      <c r="J62" s="44"/>
    </row>
    <row r="63" spans="1:10" ht="24">
      <c r="A63" s="434"/>
      <c r="B63" s="438" t="s">
        <v>58</v>
      </c>
      <c r="C63" s="438" t="s">
        <v>4896</v>
      </c>
      <c r="D63" s="438" t="s">
        <v>4955</v>
      </c>
      <c r="E63" s="642">
        <v>200</v>
      </c>
      <c r="F63" s="215">
        <f t="shared" si="0"/>
        <v>7268600</v>
      </c>
      <c r="G63" s="46"/>
      <c r="H63" s="46"/>
      <c r="I63" s="45"/>
      <c r="J63" s="44"/>
    </row>
    <row r="64" spans="1:10" ht="24">
      <c r="A64" s="429"/>
      <c r="B64" s="493" t="s">
        <v>1435</v>
      </c>
      <c r="C64" s="487" t="s">
        <v>1438</v>
      </c>
      <c r="D64" s="488" t="s">
        <v>4956</v>
      </c>
      <c r="E64" s="641">
        <v>16</v>
      </c>
      <c r="F64" s="215">
        <f t="shared" si="0"/>
        <v>7284600</v>
      </c>
      <c r="G64" s="46"/>
      <c r="H64" s="46"/>
      <c r="I64" s="45"/>
      <c r="J64" s="44"/>
    </row>
    <row r="65" spans="1:10" ht="36">
      <c r="A65" s="429"/>
      <c r="B65" s="488" t="s">
        <v>681</v>
      </c>
      <c r="C65" s="488" t="s">
        <v>1408</v>
      </c>
      <c r="D65" s="488" t="s">
        <v>1409</v>
      </c>
      <c r="E65" s="641">
        <v>50</v>
      </c>
      <c r="F65" s="215">
        <f t="shared" si="0"/>
        <v>7334600</v>
      </c>
      <c r="G65" s="46"/>
      <c r="H65" s="46"/>
      <c r="I65" s="45"/>
      <c r="J65" s="44"/>
    </row>
    <row r="66" spans="1:10">
      <c r="A66" s="434"/>
      <c r="B66" s="438" t="s">
        <v>58</v>
      </c>
      <c r="C66" s="438" t="s">
        <v>4936</v>
      </c>
      <c r="D66" s="438" t="s">
        <v>4957</v>
      </c>
      <c r="E66" s="642">
        <v>50</v>
      </c>
      <c r="F66" s="215">
        <f t="shared" si="0"/>
        <v>7384600</v>
      </c>
      <c r="G66" s="46"/>
      <c r="H66" s="46"/>
      <c r="I66" s="45"/>
      <c r="J66" s="44"/>
    </row>
    <row r="67" spans="1:10" ht="24">
      <c r="A67" s="429"/>
      <c r="B67" s="487" t="s">
        <v>1397</v>
      </c>
      <c r="C67" s="488" t="s">
        <v>1398</v>
      </c>
      <c r="D67" s="488" t="s">
        <v>4958</v>
      </c>
      <c r="E67" s="641">
        <v>120</v>
      </c>
      <c r="F67" s="215">
        <f t="shared" si="0"/>
        <v>7504600</v>
      </c>
      <c r="G67" s="46"/>
      <c r="H67" s="46"/>
      <c r="I67" s="45"/>
      <c r="J67" s="44"/>
    </row>
    <row r="68" spans="1:10">
      <c r="A68" s="429"/>
      <c r="B68" s="488" t="s">
        <v>1397</v>
      </c>
      <c r="C68" s="488" t="s">
        <v>1426</v>
      </c>
      <c r="D68" s="488" t="s">
        <v>1427</v>
      </c>
      <c r="E68" s="641">
        <v>8</v>
      </c>
      <c r="F68" s="215">
        <f t="shared" si="0"/>
        <v>7512600</v>
      </c>
      <c r="G68" s="46"/>
      <c r="H68" s="46"/>
      <c r="I68" s="45"/>
      <c r="J68" s="44"/>
    </row>
    <row r="69" spans="1:10">
      <c r="A69" s="429"/>
      <c r="B69" s="430" t="s">
        <v>1381</v>
      </c>
      <c r="C69" s="431" t="s">
        <v>1385</v>
      </c>
      <c r="D69" s="431" t="s">
        <v>4959</v>
      </c>
      <c r="E69" s="641">
        <v>10</v>
      </c>
      <c r="F69" s="215">
        <f t="shared" si="0"/>
        <v>7522600</v>
      </c>
      <c r="G69" s="46"/>
      <c r="H69" s="46"/>
      <c r="I69" s="45"/>
      <c r="J69" s="44"/>
    </row>
    <row r="70" spans="1:10">
      <c r="A70" s="429"/>
      <c r="B70" s="488" t="s">
        <v>1397</v>
      </c>
      <c r="C70" s="488" t="s">
        <v>1422</v>
      </c>
      <c r="D70" s="488" t="s">
        <v>1423</v>
      </c>
      <c r="E70" s="641">
        <v>2</v>
      </c>
      <c r="F70" s="215">
        <f t="shared" si="0"/>
        <v>7524600</v>
      </c>
      <c r="G70" s="46"/>
      <c r="H70" s="46"/>
      <c r="I70" s="45"/>
      <c r="J70" s="44"/>
    </row>
    <row r="71" spans="1:10">
      <c r="A71" s="429"/>
      <c r="B71" s="488" t="s">
        <v>1397</v>
      </c>
      <c r="C71" s="488" t="s">
        <v>1424</v>
      </c>
      <c r="D71" s="488" t="s">
        <v>1425</v>
      </c>
      <c r="E71" s="641">
        <v>40</v>
      </c>
      <c r="F71" s="215">
        <f t="shared" si="0"/>
        <v>7564600</v>
      </c>
      <c r="G71" s="46"/>
      <c r="H71" s="46"/>
      <c r="I71" s="45"/>
      <c r="J71" s="44"/>
    </row>
    <row r="72" spans="1:10" ht="24">
      <c r="A72" s="434"/>
      <c r="B72" s="438" t="s">
        <v>58</v>
      </c>
      <c r="C72" s="438" t="s">
        <v>4960</v>
      </c>
      <c r="D72" s="438" t="s">
        <v>4961</v>
      </c>
      <c r="E72" s="642">
        <v>85</v>
      </c>
      <c r="F72" s="215">
        <f t="shared" ref="F72:F76" si="1">SUM((E72*1000)+(F71))</f>
        <v>7649600</v>
      </c>
      <c r="G72" s="46"/>
      <c r="H72" s="46"/>
      <c r="I72" s="45"/>
      <c r="J72" s="44"/>
    </row>
    <row r="73" spans="1:10" ht="24">
      <c r="A73" s="434"/>
      <c r="B73" s="438" t="s">
        <v>58</v>
      </c>
      <c r="C73" s="438" t="s">
        <v>4896</v>
      </c>
      <c r="D73" s="438" t="s">
        <v>4962</v>
      </c>
      <c r="E73" s="642">
        <v>75</v>
      </c>
      <c r="F73" s="215">
        <f t="shared" si="1"/>
        <v>7724600</v>
      </c>
      <c r="G73" s="46"/>
      <c r="H73" s="46"/>
      <c r="I73" s="45"/>
      <c r="J73" s="44"/>
    </row>
    <row r="74" spans="1:10" ht="24">
      <c r="A74" s="429"/>
      <c r="B74" s="493" t="s">
        <v>1435</v>
      </c>
      <c r="C74" s="488" t="s">
        <v>1439</v>
      </c>
      <c r="D74" s="488" t="s">
        <v>4963</v>
      </c>
      <c r="E74" s="637">
        <v>200</v>
      </c>
      <c r="F74" s="215">
        <f t="shared" si="1"/>
        <v>7924600</v>
      </c>
      <c r="G74" s="46"/>
      <c r="H74" s="46"/>
      <c r="I74" s="45"/>
      <c r="J74" s="44"/>
    </row>
    <row r="75" spans="1:10" ht="24">
      <c r="A75" s="429"/>
      <c r="B75" s="488" t="s">
        <v>681</v>
      </c>
      <c r="C75" s="488" t="s">
        <v>1415</v>
      </c>
      <c r="D75" s="494" t="s">
        <v>1416</v>
      </c>
      <c r="E75" s="641">
        <v>60</v>
      </c>
      <c r="F75" s="215">
        <f t="shared" si="1"/>
        <v>7984600</v>
      </c>
      <c r="G75" s="46"/>
      <c r="H75" s="46"/>
      <c r="I75" s="45"/>
      <c r="J75" s="44"/>
    </row>
    <row r="76" spans="1:10" ht="36">
      <c r="A76" s="495"/>
      <c r="B76" s="430" t="s">
        <v>91</v>
      </c>
      <c r="C76" s="496" t="s">
        <v>1394</v>
      </c>
      <c r="D76" s="431" t="s">
        <v>1395</v>
      </c>
      <c r="E76" s="641">
        <v>20</v>
      </c>
      <c r="F76" s="215">
        <f t="shared" si="1"/>
        <v>8004600</v>
      </c>
      <c r="G76" s="46"/>
      <c r="H76" s="46"/>
      <c r="I76" s="45"/>
      <c r="J76" s="44"/>
    </row>
    <row r="77" spans="1:10">
      <c r="D77" s="484" t="s">
        <v>5075</v>
      </c>
      <c r="E77" s="497">
        <f>SUM(E5:E76)</f>
        <v>8004.5999999999995</v>
      </c>
    </row>
    <row r="78" spans="1:10">
      <c r="A78" s="67" t="s">
        <v>5069</v>
      </c>
      <c r="D78" s="484"/>
      <c r="E78" s="498"/>
    </row>
    <row r="79" spans="1:10" ht="108">
      <c r="A79" s="429"/>
      <c r="B79" s="430" t="s">
        <v>650</v>
      </c>
      <c r="C79" s="431" t="s">
        <v>5065</v>
      </c>
      <c r="D79" s="431" t="s">
        <v>5066</v>
      </c>
      <c r="E79" s="641">
        <v>200</v>
      </c>
      <c r="F79" s="499">
        <f>SUM(E79)</f>
        <v>200</v>
      </c>
    </row>
    <row r="80" spans="1:10" ht="72">
      <c r="A80" s="429"/>
      <c r="B80" s="487" t="s">
        <v>681</v>
      </c>
      <c r="C80" s="488" t="s">
        <v>5067</v>
      </c>
      <c r="D80" s="431" t="s">
        <v>6453</v>
      </c>
      <c r="E80" s="641">
        <v>65</v>
      </c>
      <c r="F80" s="499">
        <f>SUM(F79,E80)</f>
        <v>265</v>
      </c>
    </row>
    <row r="81" spans="1:6" ht="48">
      <c r="A81" s="429"/>
      <c r="B81" s="487" t="s">
        <v>62</v>
      </c>
      <c r="C81" s="488" t="s">
        <v>6454</v>
      </c>
      <c r="D81" s="431" t="s">
        <v>6455</v>
      </c>
      <c r="E81" s="641">
        <v>190</v>
      </c>
      <c r="F81" s="499">
        <f>SUM(F80,E81)</f>
        <v>455</v>
      </c>
    </row>
    <row r="82" spans="1:6" ht="72">
      <c r="A82" s="429"/>
      <c r="B82" s="488" t="s">
        <v>62</v>
      </c>
      <c r="C82" s="488" t="s">
        <v>6456</v>
      </c>
      <c r="D82" s="488" t="s">
        <v>6457</v>
      </c>
      <c r="E82" s="641">
        <v>580</v>
      </c>
      <c r="F82" s="499">
        <f>SUM(F81,E82)</f>
        <v>1035</v>
      </c>
    </row>
    <row r="83" spans="1:6" ht="36">
      <c r="A83" s="434"/>
      <c r="B83" s="492" t="s">
        <v>62</v>
      </c>
      <c r="C83" s="492" t="s">
        <v>6458</v>
      </c>
      <c r="D83" s="438" t="s">
        <v>6459</v>
      </c>
      <c r="E83" s="642">
        <v>1080</v>
      </c>
      <c r="F83" s="499">
        <f>SUM(F82,E83)</f>
        <v>2115</v>
      </c>
    </row>
    <row r="84" spans="1:6" ht="36">
      <c r="A84" s="434"/>
      <c r="B84" s="492" t="s">
        <v>62</v>
      </c>
      <c r="C84" s="492" t="s">
        <v>6460</v>
      </c>
      <c r="D84" s="438" t="s">
        <v>6461</v>
      </c>
      <c r="E84" s="642">
        <v>20</v>
      </c>
      <c r="F84" s="499">
        <f>SUM(F83,E84)</f>
        <v>2135</v>
      </c>
    </row>
    <row r="85" spans="1:6" ht="24">
      <c r="A85" s="434"/>
      <c r="B85" s="492" t="s">
        <v>62</v>
      </c>
      <c r="C85" s="492" t="s">
        <v>6462</v>
      </c>
      <c r="D85" s="438" t="s">
        <v>6463</v>
      </c>
      <c r="E85" s="642">
        <v>100</v>
      </c>
      <c r="F85" s="499">
        <f t="shared" ref="F85:F91" si="2">SUM(F84,E85)</f>
        <v>2235</v>
      </c>
    </row>
    <row r="86" spans="1:6" ht="168">
      <c r="A86" s="500"/>
      <c r="B86" s="501" t="s">
        <v>650</v>
      </c>
      <c r="C86" s="501" t="s">
        <v>6464</v>
      </c>
      <c r="D86" s="502" t="s">
        <v>6465</v>
      </c>
      <c r="E86" s="503">
        <v>1800</v>
      </c>
      <c r="F86" s="499">
        <f t="shared" si="2"/>
        <v>4035</v>
      </c>
    </row>
    <row r="87" spans="1:6" ht="108">
      <c r="A87" s="429"/>
      <c r="B87" s="487" t="s">
        <v>650</v>
      </c>
      <c r="C87" s="488" t="s">
        <v>6466</v>
      </c>
      <c r="D87" s="488" t="s">
        <v>6467</v>
      </c>
      <c r="E87" s="641">
        <v>2300</v>
      </c>
      <c r="F87" s="499">
        <f t="shared" si="2"/>
        <v>6335</v>
      </c>
    </row>
    <row r="88" spans="1:6" ht="24">
      <c r="A88" s="429"/>
      <c r="B88" s="487" t="s">
        <v>645</v>
      </c>
      <c r="C88" s="488" t="s">
        <v>6468</v>
      </c>
      <c r="D88" s="488" t="s">
        <v>6469</v>
      </c>
      <c r="E88" s="641">
        <v>550</v>
      </c>
      <c r="F88" s="499">
        <f t="shared" si="2"/>
        <v>6885</v>
      </c>
    </row>
    <row r="89" spans="1:6" ht="48">
      <c r="A89" s="429"/>
      <c r="B89" s="487" t="s">
        <v>55</v>
      </c>
      <c r="C89" s="488" t="s">
        <v>6470</v>
      </c>
      <c r="D89" s="488" t="s">
        <v>6471</v>
      </c>
      <c r="E89" s="641">
        <v>15</v>
      </c>
      <c r="F89" s="499">
        <f t="shared" si="2"/>
        <v>6900</v>
      </c>
    </row>
    <row r="90" spans="1:6" ht="24">
      <c r="A90" s="429"/>
      <c r="B90" s="487" t="s">
        <v>55</v>
      </c>
      <c r="C90" s="488" t="s">
        <v>6472</v>
      </c>
      <c r="D90" s="488" t="s">
        <v>6473</v>
      </c>
      <c r="E90" s="641">
        <v>20</v>
      </c>
      <c r="F90" s="499">
        <f t="shared" si="2"/>
        <v>6920</v>
      </c>
    </row>
    <row r="91" spans="1:6" ht="72">
      <c r="A91" s="429"/>
      <c r="B91" s="487" t="s">
        <v>1378</v>
      </c>
      <c r="C91" s="488" t="s">
        <v>1428</v>
      </c>
      <c r="D91" s="488" t="s">
        <v>5068</v>
      </c>
      <c r="E91" s="641">
        <v>310.2</v>
      </c>
      <c r="F91" s="499">
        <f t="shared" si="2"/>
        <v>7230.2</v>
      </c>
    </row>
    <row r="92" spans="1:6">
      <c r="D92" s="484" t="s">
        <v>5072</v>
      </c>
      <c r="E92" s="504">
        <f>SUM(E79:E91)</f>
        <v>7230.2</v>
      </c>
    </row>
    <row r="93" spans="1:6">
      <c r="A93" s="67" t="s">
        <v>5070</v>
      </c>
    </row>
    <row r="94" spans="1:6">
      <c r="A94" s="429"/>
      <c r="B94" s="487" t="s">
        <v>681</v>
      </c>
      <c r="C94" s="488" t="s">
        <v>6448</v>
      </c>
      <c r="D94" s="488" t="s">
        <v>6452</v>
      </c>
      <c r="E94" s="641">
        <v>25</v>
      </c>
      <c r="F94" s="499">
        <f>SUM(E94)</f>
        <v>25</v>
      </c>
    </row>
    <row r="95" spans="1:6">
      <c r="A95" s="429"/>
      <c r="B95" s="486" t="s">
        <v>681</v>
      </c>
      <c r="C95" s="487" t="s">
        <v>6448</v>
      </c>
      <c r="D95" s="488" t="s">
        <v>6451</v>
      </c>
      <c r="E95" s="641">
        <v>15</v>
      </c>
      <c r="F95" s="499">
        <f t="shared" ref="F95:F101" si="3">SUM(F94,E95)</f>
        <v>40</v>
      </c>
    </row>
    <row r="96" spans="1:6">
      <c r="A96" s="429"/>
      <c r="B96" s="488" t="s">
        <v>681</v>
      </c>
      <c r="C96" s="488" t="s">
        <v>6448</v>
      </c>
      <c r="D96" s="494" t="s">
        <v>6450</v>
      </c>
      <c r="E96" s="641">
        <v>65</v>
      </c>
      <c r="F96" s="499">
        <f t="shared" si="3"/>
        <v>105</v>
      </c>
    </row>
    <row r="97" spans="1:6">
      <c r="A97" s="429"/>
      <c r="B97" s="486" t="s">
        <v>681</v>
      </c>
      <c r="C97" s="487" t="s">
        <v>6448</v>
      </c>
      <c r="D97" s="488" t="s">
        <v>6449</v>
      </c>
      <c r="E97" s="641">
        <v>10</v>
      </c>
      <c r="F97" s="499">
        <f t="shared" si="3"/>
        <v>115</v>
      </c>
    </row>
    <row r="98" spans="1:6">
      <c r="A98" s="429"/>
      <c r="B98" s="486" t="s">
        <v>681</v>
      </c>
      <c r="C98" s="487" t="s">
        <v>6448</v>
      </c>
      <c r="D98" s="505" t="s">
        <v>6447</v>
      </c>
      <c r="E98" s="641">
        <v>7</v>
      </c>
      <c r="F98" s="499">
        <f t="shared" si="3"/>
        <v>122</v>
      </c>
    </row>
    <row r="99" spans="1:6" ht="36">
      <c r="A99" s="429"/>
      <c r="B99" s="488" t="s">
        <v>58</v>
      </c>
      <c r="C99" s="488" t="s">
        <v>6446</v>
      </c>
      <c r="D99" s="488" t="s">
        <v>6445</v>
      </c>
      <c r="E99" s="641">
        <v>4.5</v>
      </c>
      <c r="F99" s="499">
        <f t="shared" si="3"/>
        <v>126.5</v>
      </c>
    </row>
    <row r="100" spans="1:6" ht="24">
      <c r="A100" s="429"/>
      <c r="B100" s="493" t="s">
        <v>1462</v>
      </c>
      <c r="C100" s="487" t="s">
        <v>6444</v>
      </c>
      <c r="D100" s="488" t="s">
        <v>6443</v>
      </c>
      <c r="E100" s="641">
        <v>40</v>
      </c>
      <c r="F100" s="499">
        <f t="shared" si="3"/>
        <v>166.5</v>
      </c>
    </row>
    <row r="101" spans="1:6" ht="36">
      <c r="A101" s="434"/>
      <c r="B101" s="492" t="s">
        <v>91</v>
      </c>
      <c r="C101" s="492" t="s">
        <v>6442</v>
      </c>
      <c r="D101" s="438" t="s">
        <v>6441</v>
      </c>
      <c r="E101" s="642">
        <v>150</v>
      </c>
      <c r="F101" s="499">
        <f t="shared" si="3"/>
        <v>316.5</v>
      </c>
    </row>
    <row r="102" spans="1:6">
      <c r="D102" s="484" t="s">
        <v>5071</v>
      </c>
      <c r="E102" s="506">
        <f>SUM(E94:E101)</f>
        <v>316.5</v>
      </c>
    </row>
    <row r="103" spans="1:6">
      <c r="D103" s="484" t="s">
        <v>5072</v>
      </c>
      <c r="E103" s="506">
        <f>E92</f>
        <v>7230.2</v>
      </c>
    </row>
    <row r="104" spans="1:6" ht="12.75" thickBot="1">
      <c r="D104" s="484" t="s">
        <v>5073</v>
      </c>
      <c r="E104" s="507">
        <f>E77</f>
        <v>8004.5999999999995</v>
      </c>
    </row>
    <row r="105" spans="1:6" ht="12.75" thickTop="1">
      <c r="D105" s="484" t="s">
        <v>5074</v>
      </c>
      <c r="E105" s="504">
        <f>SUM(E102:E104)</f>
        <v>15551.3</v>
      </c>
    </row>
  </sheetData>
  <pageMargins left="0.25" right="0.25" top="0.75" bottom="0.75" header="0.3" footer="0.3"/>
  <pageSetup scale="76" fitToHeight="0" orientation="landscape" verticalDpi="1200" r:id="rId1"/>
  <headerFooter>
    <oddHeader>&amp;F</oddHeader>
    <oddFooter>&amp;C&amp;A&amp;R&amp;P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22</vt:i4>
      </vt:variant>
    </vt:vector>
  </HeadingPairs>
  <TitlesOfParts>
    <vt:vector size="43" baseType="lpstr">
      <vt:lpstr>Graphs</vt:lpstr>
      <vt:lpstr>Statewide Total</vt:lpstr>
      <vt:lpstr>05-DEED</vt:lpstr>
      <vt:lpstr>06-DHSS PH</vt:lpstr>
      <vt:lpstr>06-DHSS Non-PH</vt:lpstr>
      <vt:lpstr>07-DOLWD</vt:lpstr>
      <vt:lpstr>09-DMVA</vt:lpstr>
      <vt:lpstr>10-DNR</vt:lpstr>
      <vt:lpstr>11-DFG</vt:lpstr>
      <vt:lpstr>12-DPS</vt:lpstr>
      <vt:lpstr>18-DEC</vt:lpstr>
      <vt:lpstr>25-DOT&amp;PF</vt:lpstr>
      <vt:lpstr>25-DOT&amp;PF DFS PBF</vt:lpstr>
      <vt:lpstr>20-DOC</vt:lpstr>
      <vt:lpstr>41-COURTS</vt:lpstr>
      <vt:lpstr>UAA Main Campus</vt:lpstr>
      <vt:lpstr>UAA Community Campuses</vt:lpstr>
      <vt:lpstr>UAF Main Campus</vt:lpstr>
      <vt:lpstr>UAF Community Campuses</vt:lpstr>
      <vt:lpstr>UA System Office</vt:lpstr>
      <vt:lpstr>UAS Main &amp; Community Campuses</vt:lpstr>
      <vt:lpstr>'06-DHSS PH'!Print_Area</vt:lpstr>
      <vt:lpstr>'41-COURTS'!Print_Area</vt:lpstr>
      <vt:lpstr>'Statewide Total'!Print_Area</vt:lpstr>
      <vt:lpstr>'05-DEED'!Print_Titles</vt:lpstr>
      <vt:lpstr>'06-DHSS Non-PH'!Print_Titles</vt:lpstr>
      <vt:lpstr>'07-DOLWD'!Print_Titles</vt:lpstr>
      <vt:lpstr>'09-DMVA'!Print_Titles</vt:lpstr>
      <vt:lpstr>'10-DNR'!Print_Titles</vt:lpstr>
      <vt:lpstr>'11-DFG'!Print_Titles</vt:lpstr>
      <vt:lpstr>'12-DPS'!Print_Titles</vt:lpstr>
      <vt:lpstr>'18-DEC'!Print_Titles</vt:lpstr>
      <vt:lpstr>'20-DOC'!Print_Titles</vt:lpstr>
      <vt:lpstr>'25-DOT&amp;PF'!Print_Titles</vt:lpstr>
      <vt:lpstr>'25-DOT&amp;PF DFS PBF'!Print_Titles</vt:lpstr>
      <vt:lpstr>'41-COURTS'!Print_Titles</vt:lpstr>
      <vt:lpstr>'Statewide Total'!Print_Titles</vt:lpstr>
      <vt:lpstr>'UA System Office'!Print_Titles</vt:lpstr>
      <vt:lpstr>'UAA Community Campuses'!Print_Titles</vt:lpstr>
      <vt:lpstr>'UAA Main Campus'!Print_Titles</vt:lpstr>
      <vt:lpstr>'UAF Community Campuses'!Print_Titles</vt:lpstr>
      <vt:lpstr>'UAF Main Campus'!Print_Titles</vt:lpstr>
      <vt:lpstr>'UAS Main &amp; Community Campuses'!Print_Titles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Laurel A. Shoop</dc:creator>
  <cp:lastModifiedBy>Paloma L. Harbour</cp:lastModifiedBy>
  <cp:lastPrinted>2022-02-09T01:50:40Z</cp:lastPrinted>
  <dcterms:created xsi:type="dcterms:W3CDTF">2021-01-11T17:36:09Z</dcterms:created>
  <dcterms:modified xsi:type="dcterms:W3CDTF">2022-02-09T02:05:11Z</dcterms:modified>
</cp:coreProperties>
</file>